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bts" sheetId="1" r:id="rId1"/>
    <sheet name="Snowball" sheetId="2" r:id="rId2"/>
    <sheet name="Avalanche" sheetId="3" r:id="rId3"/>
  </sheets>
  <definedNames>
    <definedName name="ExtraPayment">'Debts'!$B$4</definedName>
    <definedName name="FirstPayment">'Debts'!$B$5</definedName>
    <definedName name="MonthlyPayment">'Debts'!$B$21</definedName>
    <definedName name="_xlnm.Print_Titles" localSheetId="2">Avalanche!$4:$6</definedName>
    <definedName name="_xlnm.Print_Titles" localSheetId="1">Snowball!$4:$6</definedName>
  </definedNames>
  <calcPr calcId="124519" fullCalcOnLoad="1"/>
</workbook>
</file>

<file path=xl/sharedStrings.xml><?xml version="1.0" encoding="utf-8"?>
<sst xmlns="http://schemas.openxmlformats.org/spreadsheetml/2006/main" count="134" uniqueCount="31">
  <si>
    <t>Debt snowball and avalanche planner</t>
  </si>
  <si>
    <t>Excel template · Debt payoff planner · Pound sterling (£)</t>
  </si>
  <si>
    <t>Payment schedule · Snowball</t>
  </si>
  <si>
    <t>Payment schedule · Avalanche</t>
  </si>
  <si>
    <t>Extra payment each month</t>
  </si>
  <si>
    <t>First payment month</t>
  </si>
  <si>
    <t>Debt</t>
  </si>
  <si>
    <t>Balance</t>
  </si>
  <si>
    <t>Interest rate (APR)</t>
  </si>
  <si>
    <t>Minimum payment</t>
  </si>
  <si>
    <t>Order · snowball</t>
  </si>
  <si>
    <t>Order · avalanche</t>
  </si>
  <si>
    <t>Months · snowball</t>
  </si>
  <si>
    <t>Months · avalanche</t>
  </si>
  <si>
    <t>Total</t>
  </si>
  <si>
    <t>Result</t>
  </si>
  <si>
    <t>Snowball</t>
  </si>
  <si>
    <t>Avalanche</t>
  </si>
  <si>
    <t>Total paid each month</t>
  </si>
  <si>
    <t>Months to debt-free</t>
  </si>
  <si>
    <t>Last payment</t>
  </si>
  <si>
    <t>Total interest</t>
  </si>
  <si>
    <t>Month</t>
  </si>
  <si>
    <t>Date</t>
  </si>
  <si>
    <t>Paid this month</t>
  </si>
  <si>
    <t>Total balance</t>
  </si>
  <si>
    <t>Interest</t>
  </si>
  <si>
    <t>Starting balance</t>
  </si>
  <si>
    <t>Minimum</t>
  </si>
  <si>
    <t>Extra</t>
  </si>
  <si>
    <t>Ending balance</t>
  </si>
</sst>
</file>

<file path=xl/styles.xml><?xml version="1.0" encoding="utf-8"?>
<styleSheet xmlns="http://schemas.openxmlformats.org/spreadsheetml/2006/main">
  <numFmts count="6">
    <numFmt numFmtId="164" formatCode="[$£-809]#,##0.00;\-[$£-809]#,##0.00"/>
    <numFmt numFmtId="165" formatCode="[$-809]mmmm yyyy"/>
    <numFmt numFmtId="166" formatCode="0.00%"/>
    <numFmt numFmtId="167" formatCode="0;&quot;over 360&quot;;&quot;&quot;"/>
    <numFmt numFmtId="168" formatCode="0%"/>
    <numFmt numFmtId="169" formatCode="[$£-809]#,##0.00;\-[$£-809]#,##0.00;&quot;&quot;"/>
  </numFmts>
  <fonts count="6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B42318"/>
      <name val="Calibri"/>
      <family val="2"/>
      <scheme val="minor"/>
    </font>
    <font>
      <b/>
      <sz val="12"/>
      <color rgb="FF1F325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5" fontId="0" fillId="0" borderId="1" xfId="0" applyNumberForma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 wrapText="1"/>
    </xf>
    <xf numFmtId="0" fontId="0" fillId="0" borderId="1" xfId="0" applyBorder="1" applyAlignment="1" applyProtection="1">
      <alignment vertical="center"/>
      <protection locked="0"/>
    </xf>
    <xf numFmtId="166" fontId="0" fillId="0" borderId="1" xfId="0" applyNumberFormat="1" applyBorder="1" applyAlignment="1" applyProtection="1">
      <alignment vertical="center"/>
      <protection locked="0"/>
    </xf>
    <xf numFmtId="1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8" fontId="0" fillId="0" borderId="0" xfId="0" applyNumberFormat="1" applyAlignment="1">
      <alignment vertical="center"/>
    </xf>
    <xf numFmtId="169" fontId="0" fillId="0" borderId="0" xfId="0" applyNumberFormat="1" applyAlignment="1">
      <alignment vertical="center"/>
    </xf>
  </cellXfs>
  <cellStyles count="1">
    <cellStyle name="Normal" xfId="0" builtinId="0"/>
  </cellStyles>
  <dxfs count="1">
    <dxf>
      <font>
        <color rgb="FFB42318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Total balance by month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Snowball</c:v>
          </c:tx>
          <c:spPr>
            <a:ln w="28575">
              <a:solidFill>
                <a:srgbClr val="2651CB"/>
              </a:solidFill>
            </a:ln>
          </c:spPr>
          <c:marker>
            <c:symbol val="none"/>
          </c:marker>
          <c:cat>
            <c:numRef>
              <c:f>Snowball!$A$7:$A$366</c:f>
              <c:numCache>
                <c:formatCode>General</c:formatCode>
                <c:ptCount val="3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</c:numCache>
            </c:numRef>
          </c:cat>
          <c:val>
            <c:numRef>
              <c:f>Snowball!$D$7:$D$366</c:f>
              <c:numCache>
                <c:formatCode>General</c:formatCode>
                <c:ptCount val="360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  <c:pt idx="33">
                  <c:v>0.0</c:v>
                </c:pt>
                <c:pt idx="34">
                  <c:v>0.0</c:v>
                </c:pt>
                <c:pt idx="35">
                  <c:v>0.0</c:v>
                </c:pt>
                <c:pt idx="36">
                  <c:v>0.0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</c:v>
                </c:pt>
                <c:pt idx="41">
                  <c:v>0.0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  <c:pt idx="51">
                  <c:v>0.0</c:v>
                </c:pt>
                <c:pt idx="52">
                  <c:v>0.0</c:v>
                </c:pt>
                <c:pt idx="53">
                  <c:v>0.0</c:v>
                </c:pt>
                <c:pt idx="54">
                  <c:v>0.0</c:v>
                </c:pt>
                <c:pt idx="55">
                  <c:v>0.0</c:v>
                </c:pt>
                <c:pt idx="56">
                  <c:v>0.0</c:v>
                </c:pt>
                <c:pt idx="57">
                  <c:v>0.0</c:v>
                </c:pt>
                <c:pt idx="58">
                  <c:v>0.0</c:v>
                </c:pt>
                <c:pt idx="59">
                  <c:v>0.0</c:v>
                </c:pt>
                <c:pt idx="60">
                  <c:v>0.0</c:v>
                </c:pt>
                <c:pt idx="61">
                  <c:v>0.0</c:v>
                </c:pt>
                <c:pt idx="62">
                  <c:v>0.0</c:v>
                </c:pt>
                <c:pt idx="63">
                  <c:v>0.0</c:v>
                </c:pt>
                <c:pt idx="64">
                  <c:v>0.0</c:v>
                </c:pt>
                <c:pt idx="65">
                  <c:v>0.0</c:v>
                </c:pt>
                <c:pt idx="66">
                  <c:v>0.0</c:v>
                </c:pt>
                <c:pt idx="67">
                  <c:v>0.0</c:v>
                </c:pt>
                <c:pt idx="68">
                  <c:v>0.0</c:v>
                </c:pt>
                <c:pt idx="69">
                  <c:v>0.0</c:v>
                </c:pt>
                <c:pt idx="70">
                  <c:v>0.0</c:v>
                </c:pt>
                <c:pt idx="71">
                  <c:v>0.0</c:v>
                </c:pt>
                <c:pt idx="72">
                  <c:v>0.0</c:v>
                </c:pt>
                <c:pt idx="73">
                  <c:v>0.0</c:v>
                </c:pt>
                <c:pt idx="74">
                  <c:v>0.0</c:v>
                </c:pt>
                <c:pt idx="75">
                  <c:v>0.0</c:v>
                </c:pt>
                <c:pt idx="76">
                  <c:v>0.0</c:v>
                </c:pt>
                <c:pt idx="77">
                  <c:v>0.0</c:v>
                </c:pt>
                <c:pt idx="78">
                  <c:v>0.0</c:v>
                </c:pt>
                <c:pt idx="79">
                  <c:v>0.0</c:v>
                </c:pt>
                <c:pt idx="80">
                  <c:v>0.0</c:v>
                </c:pt>
                <c:pt idx="81">
                  <c:v>0.0</c:v>
                </c:pt>
                <c:pt idx="82">
                  <c:v>0.0</c:v>
                </c:pt>
                <c:pt idx="83">
                  <c:v>0.0</c:v>
                </c:pt>
                <c:pt idx="84">
                  <c:v>0.0</c:v>
                </c:pt>
                <c:pt idx="85">
                  <c:v>0.0</c:v>
                </c:pt>
                <c:pt idx="86">
                  <c:v>0.0</c:v>
                </c:pt>
                <c:pt idx="87">
                  <c:v>0.0</c:v>
                </c:pt>
                <c:pt idx="88">
                  <c:v>0.0</c:v>
                </c:pt>
                <c:pt idx="89">
                  <c:v>0.0</c:v>
                </c:pt>
                <c:pt idx="90">
                  <c:v>0.0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0.0</c:v>
                </c:pt>
                <c:pt idx="99">
                  <c:v>0.0</c:v>
                </c:pt>
                <c:pt idx="100">
                  <c:v>0.0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0.0</c:v>
                </c:pt>
                <c:pt idx="105">
                  <c:v>0.0</c:v>
                </c:pt>
                <c:pt idx="106">
                  <c:v>0.0</c:v>
                </c:pt>
                <c:pt idx="107">
                  <c:v>0.0</c:v>
                </c:pt>
                <c:pt idx="108">
                  <c:v>0.0</c:v>
                </c:pt>
                <c:pt idx="109">
                  <c:v>0.0</c:v>
                </c:pt>
                <c:pt idx="110">
                  <c:v>0.0</c:v>
                </c:pt>
                <c:pt idx="111">
                  <c:v>0.0</c:v>
                </c:pt>
                <c:pt idx="112">
                  <c:v>0.0</c:v>
                </c:pt>
                <c:pt idx="113">
                  <c:v>0.0</c:v>
                </c:pt>
                <c:pt idx="114">
                  <c:v>0.0</c:v>
                </c:pt>
                <c:pt idx="115">
                  <c:v>0.0</c:v>
                </c:pt>
                <c:pt idx="116">
                  <c:v>0.0</c:v>
                </c:pt>
                <c:pt idx="117">
                  <c:v>0.0</c:v>
                </c:pt>
                <c:pt idx="118">
                  <c:v>0.0</c:v>
                </c:pt>
                <c:pt idx="119">
                  <c:v>0.0</c:v>
                </c:pt>
                <c:pt idx="120">
                  <c:v>0.0</c:v>
                </c:pt>
                <c:pt idx="121">
                  <c:v>0.0</c:v>
                </c:pt>
                <c:pt idx="122">
                  <c:v>0.0</c:v>
                </c:pt>
                <c:pt idx="123">
                  <c:v>0.0</c:v>
                </c:pt>
                <c:pt idx="124">
                  <c:v>0.0</c:v>
                </c:pt>
                <c:pt idx="125">
                  <c:v>0.0</c:v>
                </c:pt>
                <c:pt idx="126">
                  <c:v>0.0</c:v>
                </c:pt>
                <c:pt idx="127">
                  <c:v>0.0</c:v>
                </c:pt>
                <c:pt idx="128">
                  <c:v>0.0</c:v>
                </c:pt>
                <c:pt idx="129">
                  <c:v>0.0</c:v>
                </c:pt>
                <c:pt idx="130">
                  <c:v>0.0</c:v>
                </c:pt>
                <c:pt idx="131">
                  <c:v>0.0</c:v>
                </c:pt>
                <c:pt idx="132">
                  <c:v>0.0</c:v>
                </c:pt>
                <c:pt idx="133">
                  <c:v>0.0</c:v>
                </c:pt>
                <c:pt idx="134">
                  <c:v>0.0</c:v>
                </c:pt>
                <c:pt idx="135">
                  <c:v>0.0</c:v>
                </c:pt>
                <c:pt idx="136">
                  <c:v>0.0</c:v>
                </c:pt>
                <c:pt idx="137">
                  <c:v>0.0</c:v>
                </c:pt>
                <c:pt idx="138">
                  <c:v>0.0</c:v>
                </c:pt>
                <c:pt idx="139">
                  <c:v>0.0</c:v>
                </c:pt>
                <c:pt idx="140">
                  <c:v>0.0</c:v>
                </c:pt>
                <c:pt idx="141">
                  <c:v>0.0</c:v>
                </c:pt>
                <c:pt idx="142">
                  <c:v>0.0</c:v>
                </c:pt>
                <c:pt idx="143">
                  <c:v>0.0</c:v>
                </c:pt>
                <c:pt idx="144">
                  <c:v>0.0</c:v>
                </c:pt>
                <c:pt idx="145">
                  <c:v>0.0</c:v>
                </c:pt>
                <c:pt idx="146">
                  <c:v>0.0</c:v>
                </c:pt>
                <c:pt idx="147">
                  <c:v>0.0</c:v>
                </c:pt>
                <c:pt idx="148">
                  <c:v>0.0</c:v>
                </c:pt>
                <c:pt idx="149">
                  <c:v>0.0</c:v>
                </c:pt>
                <c:pt idx="150">
                  <c:v>0.0</c:v>
                </c:pt>
                <c:pt idx="151">
                  <c:v>0.0</c:v>
                </c:pt>
                <c:pt idx="152">
                  <c:v>0.0</c:v>
                </c:pt>
                <c:pt idx="153">
                  <c:v>0.0</c:v>
                </c:pt>
                <c:pt idx="154">
                  <c:v>0.0</c:v>
                </c:pt>
                <c:pt idx="155">
                  <c:v>0.0</c:v>
                </c:pt>
                <c:pt idx="156">
                  <c:v>0.0</c:v>
                </c:pt>
                <c:pt idx="157">
                  <c:v>0.0</c:v>
                </c:pt>
                <c:pt idx="158">
                  <c:v>0.0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0.0</c:v>
                </c:pt>
                <c:pt idx="165">
                  <c:v>0.0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0.0</c:v>
                </c:pt>
                <c:pt idx="171">
                  <c:v>0.0</c:v>
                </c:pt>
                <c:pt idx="172">
                  <c:v>0.0</c:v>
                </c:pt>
                <c:pt idx="173">
                  <c:v>0.0</c:v>
                </c:pt>
                <c:pt idx="174">
                  <c:v>0.0</c:v>
                </c:pt>
                <c:pt idx="175">
                  <c:v>0.0</c:v>
                </c:pt>
                <c:pt idx="176">
                  <c:v>0.0</c:v>
                </c:pt>
                <c:pt idx="177">
                  <c:v>0.0</c:v>
                </c:pt>
                <c:pt idx="178">
                  <c:v>0.0</c:v>
                </c:pt>
                <c:pt idx="179">
                  <c:v>0.0</c:v>
                </c:pt>
                <c:pt idx="180">
                  <c:v>0.0</c:v>
                </c:pt>
                <c:pt idx="181">
                  <c:v>0.0</c:v>
                </c:pt>
                <c:pt idx="182">
                  <c:v>0.0</c:v>
                </c:pt>
                <c:pt idx="183">
                  <c:v>0.0</c:v>
                </c:pt>
                <c:pt idx="184">
                  <c:v>0.0</c:v>
                </c:pt>
                <c:pt idx="185">
                  <c:v>0.0</c:v>
                </c:pt>
                <c:pt idx="186">
                  <c:v>0.0</c:v>
                </c:pt>
                <c:pt idx="187">
                  <c:v>0.0</c:v>
                </c:pt>
                <c:pt idx="188">
                  <c:v>0.0</c:v>
                </c:pt>
                <c:pt idx="189">
                  <c:v>0.0</c:v>
                </c:pt>
                <c:pt idx="190">
                  <c:v>0.0</c:v>
                </c:pt>
                <c:pt idx="191">
                  <c:v>0.0</c:v>
                </c:pt>
                <c:pt idx="192">
                  <c:v>0.0</c:v>
                </c:pt>
                <c:pt idx="193">
                  <c:v>0.0</c:v>
                </c:pt>
                <c:pt idx="194">
                  <c:v>0.0</c:v>
                </c:pt>
                <c:pt idx="195">
                  <c:v>0.0</c:v>
                </c:pt>
                <c:pt idx="196">
                  <c:v>0.0</c:v>
                </c:pt>
                <c:pt idx="197">
                  <c:v>0.0</c:v>
                </c:pt>
                <c:pt idx="198">
                  <c:v>0.0</c:v>
                </c:pt>
                <c:pt idx="199">
                  <c:v>0.0</c:v>
                </c:pt>
                <c:pt idx="200">
                  <c:v>0.0</c:v>
                </c:pt>
                <c:pt idx="201">
                  <c:v>0.0</c:v>
                </c:pt>
                <c:pt idx="202">
                  <c:v>0.0</c:v>
                </c:pt>
                <c:pt idx="203">
                  <c:v>0.0</c:v>
                </c:pt>
                <c:pt idx="204">
                  <c:v>0.0</c:v>
                </c:pt>
                <c:pt idx="205">
                  <c:v>0.0</c:v>
                </c:pt>
                <c:pt idx="206">
                  <c:v>0.0</c:v>
                </c:pt>
                <c:pt idx="207">
                  <c:v>0.0</c:v>
                </c:pt>
                <c:pt idx="208">
                  <c:v>0.0</c:v>
                </c:pt>
                <c:pt idx="209">
                  <c:v>0.0</c:v>
                </c:pt>
                <c:pt idx="210">
                  <c:v>0.0</c:v>
                </c:pt>
                <c:pt idx="211">
                  <c:v>0.0</c:v>
                </c:pt>
                <c:pt idx="212">
                  <c:v>0.0</c:v>
                </c:pt>
                <c:pt idx="213">
                  <c:v>0.0</c:v>
                </c:pt>
                <c:pt idx="214">
                  <c:v>0.0</c:v>
                </c:pt>
                <c:pt idx="215">
                  <c:v>0.0</c:v>
                </c:pt>
                <c:pt idx="216">
                  <c:v>0.0</c:v>
                </c:pt>
                <c:pt idx="217">
                  <c:v>0.0</c:v>
                </c:pt>
                <c:pt idx="218">
                  <c:v>0.0</c:v>
                </c:pt>
                <c:pt idx="219">
                  <c:v>0.0</c:v>
                </c:pt>
                <c:pt idx="220">
                  <c:v>0.0</c:v>
                </c:pt>
                <c:pt idx="221">
                  <c:v>0.0</c:v>
                </c:pt>
                <c:pt idx="222">
                  <c:v>0.0</c:v>
                </c:pt>
                <c:pt idx="223">
                  <c:v>0.0</c:v>
                </c:pt>
                <c:pt idx="224">
                  <c:v>0.0</c:v>
                </c:pt>
                <c:pt idx="225">
                  <c:v>0.0</c:v>
                </c:pt>
                <c:pt idx="226">
                  <c:v>0.0</c:v>
                </c:pt>
                <c:pt idx="227">
                  <c:v>0.0</c:v>
                </c:pt>
                <c:pt idx="228">
                  <c:v>0.0</c:v>
                </c:pt>
                <c:pt idx="229">
                  <c:v>0.0</c:v>
                </c:pt>
                <c:pt idx="230">
                  <c:v>0.0</c:v>
                </c:pt>
                <c:pt idx="231">
                  <c:v>0.0</c:v>
                </c:pt>
                <c:pt idx="232">
                  <c:v>0.0</c:v>
                </c:pt>
                <c:pt idx="233">
                  <c:v>0.0</c:v>
                </c:pt>
                <c:pt idx="234">
                  <c:v>0.0</c:v>
                </c:pt>
                <c:pt idx="235">
                  <c:v>0.0</c:v>
                </c:pt>
                <c:pt idx="236">
                  <c:v>0.0</c:v>
                </c:pt>
                <c:pt idx="237">
                  <c:v>0.0</c:v>
                </c:pt>
                <c:pt idx="238">
                  <c:v>0.0</c:v>
                </c:pt>
                <c:pt idx="239">
                  <c:v>0.0</c:v>
                </c:pt>
                <c:pt idx="240">
                  <c:v>0.0</c:v>
                </c:pt>
                <c:pt idx="241">
                  <c:v>0.0</c:v>
                </c:pt>
                <c:pt idx="242">
                  <c:v>0.0</c:v>
                </c:pt>
                <c:pt idx="243">
                  <c:v>0.0</c:v>
                </c:pt>
                <c:pt idx="244">
                  <c:v>0.0</c:v>
                </c:pt>
                <c:pt idx="245">
                  <c:v>0.0</c:v>
                </c:pt>
                <c:pt idx="246">
                  <c:v>0.0</c:v>
                </c:pt>
                <c:pt idx="247">
                  <c:v>0.0</c:v>
                </c:pt>
                <c:pt idx="248">
                  <c:v>0.0</c:v>
                </c:pt>
                <c:pt idx="249">
                  <c:v>0.0</c:v>
                </c:pt>
                <c:pt idx="250">
                  <c:v>0.0</c:v>
                </c:pt>
                <c:pt idx="251">
                  <c:v>0.0</c:v>
                </c:pt>
                <c:pt idx="252">
                  <c:v>0.0</c:v>
                </c:pt>
                <c:pt idx="253">
                  <c:v>0.0</c:v>
                </c:pt>
                <c:pt idx="254">
                  <c:v>0.0</c:v>
                </c:pt>
                <c:pt idx="255">
                  <c:v>0.0</c:v>
                </c:pt>
                <c:pt idx="256">
                  <c:v>0.0</c:v>
                </c:pt>
                <c:pt idx="257">
                  <c:v>0.0</c:v>
                </c:pt>
                <c:pt idx="258">
                  <c:v>0.0</c:v>
                </c:pt>
                <c:pt idx="259">
                  <c:v>0.0</c:v>
                </c:pt>
                <c:pt idx="260">
                  <c:v>0.0</c:v>
                </c:pt>
                <c:pt idx="261">
                  <c:v>0.0</c:v>
                </c:pt>
                <c:pt idx="262">
                  <c:v>0.0</c:v>
                </c:pt>
                <c:pt idx="263">
                  <c:v>0.0</c:v>
                </c:pt>
                <c:pt idx="264">
                  <c:v>0.0</c:v>
                </c:pt>
                <c:pt idx="265">
                  <c:v>0.0</c:v>
                </c:pt>
                <c:pt idx="266">
                  <c:v>0.0</c:v>
                </c:pt>
                <c:pt idx="267">
                  <c:v>0.0</c:v>
                </c:pt>
                <c:pt idx="268">
                  <c:v>0.0</c:v>
                </c:pt>
                <c:pt idx="269">
                  <c:v>0.0</c:v>
                </c:pt>
                <c:pt idx="270">
                  <c:v>0.0</c:v>
                </c:pt>
                <c:pt idx="271">
                  <c:v>0.0</c:v>
                </c:pt>
                <c:pt idx="272">
                  <c:v>0.0</c:v>
                </c:pt>
                <c:pt idx="273">
                  <c:v>0.0</c:v>
                </c:pt>
                <c:pt idx="274">
                  <c:v>0.0</c:v>
                </c:pt>
                <c:pt idx="275">
                  <c:v>0.0</c:v>
                </c:pt>
                <c:pt idx="276">
                  <c:v>0.0</c:v>
                </c:pt>
                <c:pt idx="277">
                  <c:v>0.0</c:v>
                </c:pt>
                <c:pt idx="278">
                  <c:v>0.0</c:v>
                </c:pt>
                <c:pt idx="279">
                  <c:v>0.0</c:v>
                </c:pt>
                <c:pt idx="280">
                  <c:v>0.0</c:v>
                </c:pt>
                <c:pt idx="281">
                  <c:v>0.0</c:v>
                </c:pt>
                <c:pt idx="282">
                  <c:v>0.0</c:v>
                </c:pt>
                <c:pt idx="283">
                  <c:v>0.0</c:v>
                </c:pt>
                <c:pt idx="284">
                  <c:v>0.0</c:v>
                </c:pt>
                <c:pt idx="285">
                  <c:v>0.0</c:v>
                </c:pt>
                <c:pt idx="286">
                  <c:v>0.0</c:v>
                </c:pt>
                <c:pt idx="287">
                  <c:v>0.0</c:v>
                </c:pt>
                <c:pt idx="288">
                  <c:v>0.0</c:v>
                </c:pt>
                <c:pt idx="289">
                  <c:v>0.0</c:v>
                </c:pt>
                <c:pt idx="290">
                  <c:v>0.0</c:v>
                </c:pt>
                <c:pt idx="291">
                  <c:v>0.0</c:v>
                </c:pt>
                <c:pt idx="292">
                  <c:v>0.0</c:v>
                </c:pt>
                <c:pt idx="293">
                  <c:v>0.0</c:v>
                </c:pt>
                <c:pt idx="294">
                  <c:v>0.0</c:v>
                </c:pt>
                <c:pt idx="295">
                  <c:v>0.0</c:v>
                </c:pt>
                <c:pt idx="296">
                  <c:v>0.0</c:v>
                </c:pt>
                <c:pt idx="297">
                  <c:v>0.0</c:v>
                </c:pt>
                <c:pt idx="298">
                  <c:v>0.0</c:v>
                </c:pt>
                <c:pt idx="299">
                  <c:v>0.0</c:v>
                </c:pt>
                <c:pt idx="300">
                  <c:v>0.0</c:v>
                </c:pt>
                <c:pt idx="301">
                  <c:v>0.0</c:v>
                </c:pt>
                <c:pt idx="302">
                  <c:v>0.0</c:v>
                </c:pt>
                <c:pt idx="303">
                  <c:v>0.0</c:v>
                </c:pt>
                <c:pt idx="304">
                  <c:v>0.0</c:v>
                </c:pt>
                <c:pt idx="305">
                  <c:v>0.0</c:v>
                </c:pt>
                <c:pt idx="306">
                  <c:v>0.0</c:v>
                </c:pt>
                <c:pt idx="307">
                  <c:v>0.0</c:v>
                </c:pt>
                <c:pt idx="308">
                  <c:v>0.0</c:v>
                </c:pt>
                <c:pt idx="309">
                  <c:v>0.0</c:v>
                </c:pt>
                <c:pt idx="310">
                  <c:v>0.0</c:v>
                </c:pt>
                <c:pt idx="311">
                  <c:v>0.0</c:v>
                </c:pt>
                <c:pt idx="312">
                  <c:v>0.0</c:v>
                </c:pt>
                <c:pt idx="313">
                  <c:v>0.0</c:v>
                </c:pt>
                <c:pt idx="314">
                  <c:v>0.0</c:v>
                </c:pt>
                <c:pt idx="315">
                  <c:v>0.0</c:v>
                </c:pt>
                <c:pt idx="316">
                  <c:v>0.0</c:v>
                </c:pt>
                <c:pt idx="317">
                  <c:v>0.0</c:v>
                </c:pt>
                <c:pt idx="318">
                  <c:v>0.0</c:v>
                </c:pt>
                <c:pt idx="319">
                  <c:v>0.0</c:v>
                </c:pt>
                <c:pt idx="320">
                  <c:v>0.0</c:v>
                </c:pt>
                <c:pt idx="321">
                  <c:v>0.0</c:v>
                </c:pt>
                <c:pt idx="322">
                  <c:v>0.0</c:v>
                </c:pt>
                <c:pt idx="323">
                  <c:v>0.0</c:v>
                </c:pt>
                <c:pt idx="324">
                  <c:v>0.0</c:v>
                </c:pt>
                <c:pt idx="325">
                  <c:v>0.0</c:v>
                </c:pt>
                <c:pt idx="326">
                  <c:v>0.0</c:v>
                </c:pt>
                <c:pt idx="327">
                  <c:v>0.0</c:v>
                </c:pt>
                <c:pt idx="328">
                  <c:v>0.0</c:v>
                </c:pt>
                <c:pt idx="329">
                  <c:v>0.0</c:v>
                </c:pt>
                <c:pt idx="330">
                  <c:v>0.0</c:v>
                </c:pt>
                <c:pt idx="331">
                  <c:v>0.0</c:v>
                </c:pt>
                <c:pt idx="332">
                  <c:v>0.0</c:v>
                </c:pt>
                <c:pt idx="333">
                  <c:v>0.0</c:v>
                </c:pt>
                <c:pt idx="334">
                  <c:v>0.0</c:v>
                </c:pt>
                <c:pt idx="335">
                  <c:v>0.0</c:v>
                </c:pt>
                <c:pt idx="336">
                  <c:v>0.0</c:v>
                </c:pt>
                <c:pt idx="337">
                  <c:v>0.0</c:v>
                </c:pt>
                <c:pt idx="338">
                  <c:v>0.0</c:v>
                </c:pt>
                <c:pt idx="339">
                  <c:v>0.0</c:v>
                </c:pt>
                <c:pt idx="340">
                  <c:v>0.0</c:v>
                </c:pt>
                <c:pt idx="341">
                  <c:v>0.0</c:v>
                </c:pt>
                <c:pt idx="342">
                  <c:v>0.0</c:v>
                </c:pt>
                <c:pt idx="343">
                  <c:v>0.0</c:v>
                </c:pt>
                <c:pt idx="344">
                  <c:v>0.0</c:v>
                </c:pt>
                <c:pt idx="345">
                  <c:v>0.0</c:v>
                </c:pt>
                <c:pt idx="346">
                  <c:v>0.0</c:v>
                </c:pt>
                <c:pt idx="347">
                  <c:v>0.0</c:v>
                </c:pt>
                <c:pt idx="348">
                  <c:v>0.0</c:v>
                </c:pt>
                <c:pt idx="349">
                  <c:v>0.0</c:v>
                </c:pt>
                <c:pt idx="350">
                  <c:v>0.0</c:v>
                </c:pt>
                <c:pt idx="351">
                  <c:v>0.0</c:v>
                </c:pt>
                <c:pt idx="352">
                  <c:v>0.0</c:v>
                </c:pt>
                <c:pt idx="353">
                  <c:v>0.0</c:v>
                </c:pt>
                <c:pt idx="354">
                  <c:v>0.0</c:v>
                </c:pt>
                <c:pt idx="355">
                  <c:v>0.0</c:v>
                </c:pt>
                <c:pt idx="356">
                  <c:v>0.0</c:v>
                </c:pt>
                <c:pt idx="357">
                  <c:v>0.0</c:v>
                </c:pt>
                <c:pt idx="358">
                  <c:v>0.0</c:v>
                </c:pt>
                <c:pt idx="359">
                  <c:v>0.0</c:v>
                </c:pt>
              </c:numCache>
            </c:numRef>
          </c:val>
        </c:ser>
        <c:ser>
          <c:idx val="1"/>
          <c:order val="1"/>
          <c:tx>
            <c:v>Avalanche</c:v>
          </c:tx>
          <c:spPr>
            <a:ln w="28575">
              <a:solidFill>
                <a:srgbClr val="9DB2EA"/>
              </a:solidFill>
            </a:ln>
          </c:spPr>
          <c:marker>
            <c:symbol val="none"/>
          </c:marker>
          <c:cat>
            <c:numRef>
              <c:f>Snowball!$A$7:$A$366</c:f>
              <c:numCache>
                <c:formatCode>General</c:formatCode>
                <c:ptCount val="3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</c:numCache>
            </c:numRef>
          </c:cat>
          <c:val>
            <c:numRef>
              <c:f>Avalanche!$D$7:$D$366</c:f>
              <c:numCache>
                <c:formatCode>General</c:formatCode>
                <c:ptCount val="360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  <c:pt idx="33">
                  <c:v>0.0</c:v>
                </c:pt>
                <c:pt idx="34">
                  <c:v>0.0</c:v>
                </c:pt>
                <c:pt idx="35">
                  <c:v>0.0</c:v>
                </c:pt>
                <c:pt idx="36">
                  <c:v>0.0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</c:v>
                </c:pt>
                <c:pt idx="41">
                  <c:v>0.0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  <c:pt idx="51">
                  <c:v>0.0</c:v>
                </c:pt>
                <c:pt idx="52">
                  <c:v>0.0</c:v>
                </c:pt>
                <c:pt idx="53">
                  <c:v>0.0</c:v>
                </c:pt>
                <c:pt idx="54">
                  <c:v>0.0</c:v>
                </c:pt>
                <c:pt idx="55">
                  <c:v>0.0</c:v>
                </c:pt>
                <c:pt idx="56">
                  <c:v>0.0</c:v>
                </c:pt>
                <c:pt idx="57">
                  <c:v>0.0</c:v>
                </c:pt>
                <c:pt idx="58">
                  <c:v>0.0</c:v>
                </c:pt>
                <c:pt idx="59">
                  <c:v>0.0</c:v>
                </c:pt>
                <c:pt idx="60">
                  <c:v>0.0</c:v>
                </c:pt>
                <c:pt idx="61">
                  <c:v>0.0</c:v>
                </c:pt>
                <c:pt idx="62">
                  <c:v>0.0</c:v>
                </c:pt>
                <c:pt idx="63">
                  <c:v>0.0</c:v>
                </c:pt>
                <c:pt idx="64">
                  <c:v>0.0</c:v>
                </c:pt>
                <c:pt idx="65">
                  <c:v>0.0</c:v>
                </c:pt>
                <c:pt idx="66">
                  <c:v>0.0</c:v>
                </c:pt>
                <c:pt idx="67">
                  <c:v>0.0</c:v>
                </c:pt>
                <c:pt idx="68">
                  <c:v>0.0</c:v>
                </c:pt>
                <c:pt idx="69">
                  <c:v>0.0</c:v>
                </c:pt>
                <c:pt idx="70">
                  <c:v>0.0</c:v>
                </c:pt>
                <c:pt idx="71">
                  <c:v>0.0</c:v>
                </c:pt>
                <c:pt idx="72">
                  <c:v>0.0</c:v>
                </c:pt>
                <c:pt idx="73">
                  <c:v>0.0</c:v>
                </c:pt>
                <c:pt idx="74">
                  <c:v>0.0</c:v>
                </c:pt>
                <c:pt idx="75">
                  <c:v>0.0</c:v>
                </c:pt>
                <c:pt idx="76">
                  <c:v>0.0</c:v>
                </c:pt>
                <c:pt idx="77">
                  <c:v>0.0</c:v>
                </c:pt>
                <c:pt idx="78">
                  <c:v>0.0</c:v>
                </c:pt>
                <c:pt idx="79">
                  <c:v>0.0</c:v>
                </c:pt>
                <c:pt idx="80">
                  <c:v>0.0</c:v>
                </c:pt>
                <c:pt idx="81">
                  <c:v>0.0</c:v>
                </c:pt>
                <c:pt idx="82">
                  <c:v>0.0</c:v>
                </c:pt>
                <c:pt idx="83">
                  <c:v>0.0</c:v>
                </c:pt>
                <c:pt idx="84">
                  <c:v>0.0</c:v>
                </c:pt>
                <c:pt idx="85">
                  <c:v>0.0</c:v>
                </c:pt>
                <c:pt idx="86">
                  <c:v>0.0</c:v>
                </c:pt>
                <c:pt idx="87">
                  <c:v>0.0</c:v>
                </c:pt>
                <c:pt idx="88">
                  <c:v>0.0</c:v>
                </c:pt>
                <c:pt idx="89">
                  <c:v>0.0</c:v>
                </c:pt>
                <c:pt idx="90">
                  <c:v>0.0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0.0</c:v>
                </c:pt>
                <c:pt idx="99">
                  <c:v>0.0</c:v>
                </c:pt>
                <c:pt idx="100">
                  <c:v>0.0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0.0</c:v>
                </c:pt>
                <c:pt idx="105">
                  <c:v>0.0</c:v>
                </c:pt>
                <c:pt idx="106">
                  <c:v>0.0</c:v>
                </c:pt>
                <c:pt idx="107">
                  <c:v>0.0</c:v>
                </c:pt>
                <c:pt idx="108">
                  <c:v>0.0</c:v>
                </c:pt>
                <c:pt idx="109">
                  <c:v>0.0</c:v>
                </c:pt>
                <c:pt idx="110">
                  <c:v>0.0</c:v>
                </c:pt>
                <c:pt idx="111">
                  <c:v>0.0</c:v>
                </c:pt>
                <c:pt idx="112">
                  <c:v>0.0</c:v>
                </c:pt>
                <c:pt idx="113">
                  <c:v>0.0</c:v>
                </c:pt>
                <c:pt idx="114">
                  <c:v>0.0</c:v>
                </c:pt>
                <c:pt idx="115">
                  <c:v>0.0</c:v>
                </c:pt>
                <c:pt idx="116">
                  <c:v>0.0</c:v>
                </c:pt>
                <c:pt idx="117">
                  <c:v>0.0</c:v>
                </c:pt>
                <c:pt idx="118">
                  <c:v>0.0</c:v>
                </c:pt>
                <c:pt idx="119">
                  <c:v>0.0</c:v>
                </c:pt>
                <c:pt idx="120">
                  <c:v>0.0</c:v>
                </c:pt>
                <c:pt idx="121">
                  <c:v>0.0</c:v>
                </c:pt>
                <c:pt idx="122">
                  <c:v>0.0</c:v>
                </c:pt>
                <c:pt idx="123">
                  <c:v>0.0</c:v>
                </c:pt>
                <c:pt idx="124">
                  <c:v>0.0</c:v>
                </c:pt>
                <c:pt idx="125">
                  <c:v>0.0</c:v>
                </c:pt>
                <c:pt idx="126">
                  <c:v>0.0</c:v>
                </c:pt>
                <c:pt idx="127">
                  <c:v>0.0</c:v>
                </c:pt>
                <c:pt idx="128">
                  <c:v>0.0</c:v>
                </c:pt>
                <c:pt idx="129">
                  <c:v>0.0</c:v>
                </c:pt>
                <c:pt idx="130">
                  <c:v>0.0</c:v>
                </c:pt>
                <c:pt idx="131">
                  <c:v>0.0</c:v>
                </c:pt>
                <c:pt idx="132">
                  <c:v>0.0</c:v>
                </c:pt>
                <c:pt idx="133">
                  <c:v>0.0</c:v>
                </c:pt>
                <c:pt idx="134">
                  <c:v>0.0</c:v>
                </c:pt>
                <c:pt idx="135">
                  <c:v>0.0</c:v>
                </c:pt>
                <c:pt idx="136">
                  <c:v>0.0</c:v>
                </c:pt>
                <c:pt idx="137">
                  <c:v>0.0</c:v>
                </c:pt>
                <c:pt idx="138">
                  <c:v>0.0</c:v>
                </c:pt>
                <c:pt idx="139">
                  <c:v>0.0</c:v>
                </c:pt>
                <c:pt idx="140">
                  <c:v>0.0</c:v>
                </c:pt>
                <c:pt idx="141">
                  <c:v>0.0</c:v>
                </c:pt>
                <c:pt idx="142">
                  <c:v>0.0</c:v>
                </c:pt>
                <c:pt idx="143">
                  <c:v>0.0</c:v>
                </c:pt>
                <c:pt idx="144">
                  <c:v>0.0</c:v>
                </c:pt>
                <c:pt idx="145">
                  <c:v>0.0</c:v>
                </c:pt>
                <c:pt idx="146">
                  <c:v>0.0</c:v>
                </c:pt>
                <c:pt idx="147">
                  <c:v>0.0</c:v>
                </c:pt>
                <c:pt idx="148">
                  <c:v>0.0</c:v>
                </c:pt>
                <c:pt idx="149">
                  <c:v>0.0</c:v>
                </c:pt>
                <c:pt idx="150">
                  <c:v>0.0</c:v>
                </c:pt>
                <c:pt idx="151">
                  <c:v>0.0</c:v>
                </c:pt>
                <c:pt idx="152">
                  <c:v>0.0</c:v>
                </c:pt>
                <c:pt idx="153">
                  <c:v>0.0</c:v>
                </c:pt>
                <c:pt idx="154">
                  <c:v>0.0</c:v>
                </c:pt>
                <c:pt idx="155">
                  <c:v>0.0</c:v>
                </c:pt>
                <c:pt idx="156">
                  <c:v>0.0</c:v>
                </c:pt>
                <c:pt idx="157">
                  <c:v>0.0</c:v>
                </c:pt>
                <c:pt idx="158">
                  <c:v>0.0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0.0</c:v>
                </c:pt>
                <c:pt idx="165">
                  <c:v>0.0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0.0</c:v>
                </c:pt>
                <c:pt idx="171">
                  <c:v>0.0</c:v>
                </c:pt>
                <c:pt idx="172">
                  <c:v>0.0</c:v>
                </c:pt>
                <c:pt idx="173">
                  <c:v>0.0</c:v>
                </c:pt>
                <c:pt idx="174">
                  <c:v>0.0</c:v>
                </c:pt>
                <c:pt idx="175">
                  <c:v>0.0</c:v>
                </c:pt>
                <c:pt idx="176">
                  <c:v>0.0</c:v>
                </c:pt>
                <c:pt idx="177">
                  <c:v>0.0</c:v>
                </c:pt>
                <c:pt idx="178">
                  <c:v>0.0</c:v>
                </c:pt>
                <c:pt idx="179">
                  <c:v>0.0</c:v>
                </c:pt>
                <c:pt idx="180">
                  <c:v>0.0</c:v>
                </c:pt>
                <c:pt idx="181">
                  <c:v>0.0</c:v>
                </c:pt>
                <c:pt idx="182">
                  <c:v>0.0</c:v>
                </c:pt>
                <c:pt idx="183">
                  <c:v>0.0</c:v>
                </c:pt>
                <c:pt idx="184">
                  <c:v>0.0</c:v>
                </c:pt>
                <c:pt idx="185">
                  <c:v>0.0</c:v>
                </c:pt>
                <c:pt idx="186">
                  <c:v>0.0</c:v>
                </c:pt>
                <c:pt idx="187">
                  <c:v>0.0</c:v>
                </c:pt>
                <c:pt idx="188">
                  <c:v>0.0</c:v>
                </c:pt>
                <c:pt idx="189">
                  <c:v>0.0</c:v>
                </c:pt>
                <c:pt idx="190">
                  <c:v>0.0</c:v>
                </c:pt>
                <c:pt idx="191">
                  <c:v>0.0</c:v>
                </c:pt>
                <c:pt idx="192">
                  <c:v>0.0</c:v>
                </c:pt>
                <c:pt idx="193">
                  <c:v>0.0</c:v>
                </c:pt>
                <c:pt idx="194">
                  <c:v>0.0</c:v>
                </c:pt>
                <c:pt idx="195">
                  <c:v>0.0</c:v>
                </c:pt>
                <c:pt idx="196">
                  <c:v>0.0</c:v>
                </c:pt>
                <c:pt idx="197">
                  <c:v>0.0</c:v>
                </c:pt>
                <c:pt idx="198">
                  <c:v>0.0</c:v>
                </c:pt>
                <c:pt idx="199">
                  <c:v>0.0</c:v>
                </c:pt>
                <c:pt idx="200">
                  <c:v>0.0</c:v>
                </c:pt>
                <c:pt idx="201">
                  <c:v>0.0</c:v>
                </c:pt>
                <c:pt idx="202">
                  <c:v>0.0</c:v>
                </c:pt>
                <c:pt idx="203">
                  <c:v>0.0</c:v>
                </c:pt>
                <c:pt idx="204">
                  <c:v>0.0</c:v>
                </c:pt>
                <c:pt idx="205">
                  <c:v>0.0</c:v>
                </c:pt>
                <c:pt idx="206">
                  <c:v>0.0</c:v>
                </c:pt>
                <c:pt idx="207">
                  <c:v>0.0</c:v>
                </c:pt>
                <c:pt idx="208">
                  <c:v>0.0</c:v>
                </c:pt>
                <c:pt idx="209">
                  <c:v>0.0</c:v>
                </c:pt>
                <c:pt idx="210">
                  <c:v>0.0</c:v>
                </c:pt>
                <c:pt idx="211">
                  <c:v>0.0</c:v>
                </c:pt>
                <c:pt idx="212">
                  <c:v>0.0</c:v>
                </c:pt>
                <c:pt idx="213">
                  <c:v>0.0</c:v>
                </c:pt>
                <c:pt idx="214">
                  <c:v>0.0</c:v>
                </c:pt>
                <c:pt idx="215">
                  <c:v>0.0</c:v>
                </c:pt>
                <c:pt idx="216">
                  <c:v>0.0</c:v>
                </c:pt>
                <c:pt idx="217">
                  <c:v>0.0</c:v>
                </c:pt>
                <c:pt idx="218">
                  <c:v>0.0</c:v>
                </c:pt>
                <c:pt idx="219">
                  <c:v>0.0</c:v>
                </c:pt>
                <c:pt idx="220">
                  <c:v>0.0</c:v>
                </c:pt>
                <c:pt idx="221">
                  <c:v>0.0</c:v>
                </c:pt>
                <c:pt idx="222">
                  <c:v>0.0</c:v>
                </c:pt>
                <c:pt idx="223">
                  <c:v>0.0</c:v>
                </c:pt>
                <c:pt idx="224">
                  <c:v>0.0</c:v>
                </c:pt>
                <c:pt idx="225">
                  <c:v>0.0</c:v>
                </c:pt>
                <c:pt idx="226">
                  <c:v>0.0</c:v>
                </c:pt>
                <c:pt idx="227">
                  <c:v>0.0</c:v>
                </c:pt>
                <c:pt idx="228">
                  <c:v>0.0</c:v>
                </c:pt>
                <c:pt idx="229">
                  <c:v>0.0</c:v>
                </c:pt>
                <c:pt idx="230">
                  <c:v>0.0</c:v>
                </c:pt>
                <c:pt idx="231">
                  <c:v>0.0</c:v>
                </c:pt>
                <c:pt idx="232">
                  <c:v>0.0</c:v>
                </c:pt>
                <c:pt idx="233">
                  <c:v>0.0</c:v>
                </c:pt>
                <c:pt idx="234">
                  <c:v>0.0</c:v>
                </c:pt>
                <c:pt idx="235">
                  <c:v>0.0</c:v>
                </c:pt>
                <c:pt idx="236">
                  <c:v>0.0</c:v>
                </c:pt>
                <c:pt idx="237">
                  <c:v>0.0</c:v>
                </c:pt>
                <c:pt idx="238">
                  <c:v>0.0</c:v>
                </c:pt>
                <c:pt idx="239">
                  <c:v>0.0</c:v>
                </c:pt>
                <c:pt idx="240">
                  <c:v>0.0</c:v>
                </c:pt>
                <c:pt idx="241">
                  <c:v>0.0</c:v>
                </c:pt>
                <c:pt idx="242">
                  <c:v>0.0</c:v>
                </c:pt>
                <c:pt idx="243">
                  <c:v>0.0</c:v>
                </c:pt>
                <c:pt idx="244">
                  <c:v>0.0</c:v>
                </c:pt>
                <c:pt idx="245">
                  <c:v>0.0</c:v>
                </c:pt>
                <c:pt idx="246">
                  <c:v>0.0</c:v>
                </c:pt>
                <c:pt idx="247">
                  <c:v>0.0</c:v>
                </c:pt>
                <c:pt idx="248">
                  <c:v>0.0</c:v>
                </c:pt>
                <c:pt idx="249">
                  <c:v>0.0</c:v>
                </c:pt>
                <c:pt idx="250">
                  <c:v>0.0</c:v>
                </c:pt>
                <c:pt idx="251">
                  <c:v>0.0</c:v>
                </c:pt>
                <c:pt idx="252">
                  <c:v>0.0</c:v>
                </c:pt>
                <c:pt idx="253">
                  <c:v>0.0</c:v>
                </c:pt>
                <c:pt idx="254">
                  <c:v>0.0</c:v>
                </c:pt>
                <c:pt idx="255">
                  <c:v>0.0</c:v>
                </c:pt>
                <c:pt idx="256">
                  <c:v>0.0</c:v>
                </c:pt>
                <c:pt idx="257">
                  <c:v>0.0</c:v>
                </c:pt>
                <c:pt idx="258">
                  <c:v>0.0</c:v>
                </c:pt>
                <c:pt idx="259">
                  <c:v>0.0</c:v>
                </c:pt>
                <c:pt idx="260">
                  <c:v>0.0</c:v>
                </c:pt>
                <c:pt idx="261">
                  <c:v>0.0</c:v>
                </c:pt>
                <c:pt idx="262">
                  <c:v>0.0</c:v>
                </c:pt>
                <c:pt idx="263">
                  <c:v>0.0</c:v>
                </c:pt>
                <c:pt idx="264">
                  <c:v>0.0</c:v>
                </c:pt>
                <c:pt idx="265">
                  <c:v>0.0</c:v>
                </c:pt>
                <c:pt idx="266">
                  <c:v>0.0</c:v>
                </c:pt>
                <c:pt idx="267">
                  <c:v>0.0</c:v>
                </c:pt>
                <c:pt idx="268">
                  <c:v>0.0</c:v>
                </c:pt>
                <c:pt idx="269">
                  <c:v>0.0</c:v>
                </c:pt>
                <c:pt idx="270">
                  <c:v>0.0</c:v>
                </c:pt>
                <c:pt idx="271">
                  <c:v>0.0</c:v>
                </c:pt>
                <c:pt idx="272">
                  <c:v>0.0</c:v>
                </c:pt>
                <c:pt idx="273">
                  <c:v>0.0</c:v>
                </c:pt>
                <c:pt idx="274">
                  <c:v>0.0</c:v>
                </c:pt>
                <c:pt idx="275">
                  <c:v>0.0</c:v>
                </c:pt>
                <c:pt idx="276">
                  <c:v>0.0</c:v>
                </c:pt>
                <c:pt idx="277">
                  <c:v>0.0</c:v>
                </c:pt>
                <c:pt idx="278">
                  <c:v>0.0</c:v>
                </c:pt>
                <c:pt idx="279">
                  <c:v>0.0</c:v>
                </c:pt>
                <c:pt idx="280">
                  <c:v>0.0</c:v>
                </c:pt>
                <c:pt idx="281">
                  <c:v>0.0</c:v>
                </c:pt>
                <c:pt idx="282">
                  <c:v>0.0</c:v>
                </c:pt>
                <c:pt idx="283">
                  <c:v>0.0</c:v>
                </c:pt>
                <c:pt idx="284">
                  <c:v>0.0</c:v>
                </c:pt>
                <c:pt idx="285">
                  <c:v>0.0</c:v>
                </c:pt>
                <c:pt idx="286">
                  <c:v>0.0</c:v>
                </c:pt>
                <c:pt idx="287">
                  <c:v>0.0</c:v>
                </c:pt>
                <c:pt idx="288">
                  <c:v>0.0</c:v>
                </c:pt>
                <c:pt idx="289">
                  <c:v>0.0</c:v>
                </c:pt>
                <c:pt idx="290">
                  <c:v>0.0</c:v>
                </c:pt>
                <c:pt idx="291">
                  <c:v>0.0</c:v>
                </c:pt>
                <c:pt idx="292">
                  <c:v>0.0</c:v>
                </c:pt>
                <c:pt idx="293">
                  <c:v>0.0</c:v>
                </c:pt>
                <c:pt idx="294">
                  <c:v>0.0</c:v>
                </c:pt>
                <c:pt idx="295">
                  <c:v>0.0</c:v>
                </c:pt>
                <c:pt idx="296">
                  <c:v>0.0</c:v>
                </c:pt>
                <c:pt idx="297">
                  <c:v>0.0</c:v>
                </c:pt>
                <c:pt idx="298">
                  <c:v>0.0</c:v>
                </c:pt>
                <c:pt idx="299">
                  <c:v>0.0</c:v>
                </c:pt>
                <c:pt idx="300">
                  <c:v>0.0</c:v>
                </c:pt>
                <c:pt idx="301">
                  <c:v>0.0</c:v>
                </c:pt>
                <c:pt idx="302">
                  <c:v>0.0</c:v>
                </c:pt>
                <c:pt idx="303">
                  <c:v>0.0</c:v>
                </c:pt>
                <c:pt idx="304">
                  <c:v>0.0</c:v>
                </c:pt>
                <c:pt idx="305">
                  <c:v>0.0</c:v>
                </c:pt>
                <c:pt idx="306">
                  <c:v>0.0</c:v>
                </c:pt>
                <c:pt idx="307">
                  <c:v>0.0</c:v>
                </c:pt>
                <c:pt idx="308">
                  <c:v>0.0</c:v>
                </c:pt>
                <c:pt idx="309">
                  <c:v>0.0</c:v>
                </c:pt>
                <c:pt idx="310">
                  <c:v>0.0</c:v>
                </c:pt>
                <c:pt idx="311">
                  <c:v>0.0</c:v>
                </c:pt>
                <c:pt idx="312">
                  <c:v>0.0</c:v>
                </c:pt>
                <c:pt idx="313">
                  <c:v>0.0</c:v>
                </c:pt>
                <c:pt idx="314">
                  <c:v>0.0</c:v>
                </c:pt>
                <c:pt idx="315">
                  <c:v>0.0</c:v>
                </c:pt>
                <c:pt idx="316">
                  <c:v>0.0</c:v>
                </c:pt>
                <c:pt idx="317">
                  <c:v>0.0</c:v>
                </c:pt>
                <c:pt idx="318">
                  <c:v>0.0</c:v>
                </c:pt>
                <c:pt idx="319">
                  <c:v>0.0</c:v>
                </c:pt>
                <c:pt idx="320">
                  <c:v>0.0</c:v>
                </c:pt>
                <c:pt idx="321">
                  <c:v>0.0</c:v>
                </c:pt>
                <c:pt idx="322">
                  <c:v>0.0</c:v>
                </c:pt>
                <c:pt idx="323">
                  <c:v>0.0</c:v>
                </c:pt>
                <c:pt idx="324">
                  <c:v>0.0</c:v>
                </c:pt>
                <c:pt idx="325">
                  <c:v>0.0</c:v>
                </c:pt>
                <c:pt idx="326">
                  <c:v>0.0</c:v>
                </c:pt>
                <c:pt idx="327">
                  <c:v>0.0</c:v>
                </c:pt>
                <c:pt idx="328">
                  <c:v>0.0</c:v>
                </c:pt>
                <c:pt idx="329">
                  <c:v>0.0</c:v>
                </c:pt>
                <c:pt idx="330">
                  <c:v>0.0</c:v>
                </c:pt>
                <c:pt idx="331">
                  <c:v>0.0</c:v>
                </c:pt>
                <c:pt idx="332">
                  <c:v>0.0</c:v>
                </c:pt>
                <c:pt idx="333">
                  <c:v>0.0</c:v>
                </c:pt>
                <c:pt idx="334">
                  <c:v>0.0</c:v>
                </c:pt>
                <c:pt idx="335">
                  <c:v>0.0</c:v>
                </c:pt>
                <c:pt idx="336">
                  <c:v>0.0</c:v>
                </c:pt>
                <c:pt idx="337">
                  <c:v>0.0</c:v>
                </c:pt>
                <c:pt idx="338">
                  <c:v>0.0</c:v>
                </c:pt>
                <c:pt idx="339">
                  <c:v>0.0</c:v>
                </c:pt>
                <c:pt idx="340">
                  <c:v>0.0</c:v>
                </c:pt>
                <c:pt idx="341">
                  <c:v>0.0</c:v>
                </c:pt>
                <c:pt idx="342">
                  <c:v>0.0</c:v>
                </c:pt>
                <c:pt idx="343">
                  <c:v>0.0</c:v>
                </c:pt>
                <c:pt idx="344">
                  <c:v>0.0</c:v>
                </c:pt>
                <c:pt idx="345">
                  <c:v>0.0</c:v>
                </c:pt>
                <c:pt idx="346">
                  <c:v>0.0</c:v>
                </c:pt>
                <c:pt idx="347">
                  <c:v>0.0</c:v>
                </c:pt>
                <c:pt idx="348">
                  <c:v>0.0</c:v>
                </c:pt>
                <c:pt idx="349">
                  <c:v>0.0</c:v>
                </c:pt>
                <c:pt idx="350">
                  <c:v>0.0</c:v>
                </c:pt>
                <c:pt idx="351">
                  <c:v>0.0</c:v>
                </c:pt>
                <c:pt idx="352">
                  <c:v>0.0</c:v>
                </c:pt>
                <c:pt idx="353">
                  <c:v>0.0</c:v>
                </c:pt>
                <c:pt idx="354">
                  <c:v>0.0</c:v>
                </c:pt>
                <c:pt idx="355">
                  <c:v>0.0</c:v>
                </c:pt>
                <c:pt idx="356">
                  <c:v>0.0</c:v>
                </c:pt>
                <c:pt idx="357">
                  <c:v>0.0</c:v>
                </c:pt>
                <c:pt idx="358">
                  <c:v>0.0</c:v>
                </c:pt>
                <c:pt idx="359">
                  <c:v>0.0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tickLblSkip val="12"/>
        <c:tickMarkSkip val="12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£-809]#,##0;\-[$£-8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38100</xdr:colOff>
      <xdr:row>3</xdr:row>
      <xdr:rowOff>38100</xdr:rowOff>
    </xdr:from>
    <xdr:to>
      <xdr:col>17</xdr:col>
      <xdr:colOff>495300</xdr:colOff>
      <xdr:row>19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26.7109375" customWidth="1"/>
    <col min="2" max="2" width="15.7109375" customWidth="1"/>
    <col min="3" max="3" width="13.7109375" customWidth="1"/>
    <col min="4" max="4" width="14.7109375" customWidth="1"/>
    <col min="5" max="8" width="12.7109375" customWidth="1"/>
    <col min="9" max="9" width="3.7109375" customWidth="1"/>
    <col min="25" max="27" width="8.7109375" hidden="1" customWidth="1"/>
  </cols>
  <sheetData>
    <row r="1" spans="1:27" ht="24" customHeight="1">
      <c r="A1" s="1" t="s">
        <v>0</v>
      </c>
    </row>
    <row r="2" spans="1:27">
      <c r="A2" s="2" t="s">
        <v>1</v>
      </c>
    </row>
    <row r="4" spans="1:27">
      <c r="A4" s="3" t="s">
        <v>4</v>
      </c>
      <c r="B4" s="4"/>
    </row>
    <row r="5" spans="1:27">
      <c r="A5" s="3" t="s">
        <v>5</v>
      </c>
      <c r="B5" s="5"/>
    </row>
    <row r="7" spans="1:27" ht="32" customHeight="1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</row>
    <row r="8" spans="1:27">
      <c r="A8" s="7"/>
      <c r="B8" s="4"/>
      <c r="C8" s="8"/>
      <c r="D8" s="4"/>
      <c r="E8" s="9">
        <f>IF($Z8="","",SUMPRODUCT(($Z$8:$Z$17&lt;$Z8)*1)+COUNTIF($Z$8:$Z8,$Z8))</f>
        <v/>
      </c>
      <c r="F8" s="9">
        <f>IF($AA8="","",SUMPRODUCT(($AA$8:$AA$17&lt;$AA8)*1)+COUNTIF($AA$8:$AA8,$AA8))</f>
        <v/>
      </c>
      <c r="G8" s="10">
        <f>IF(E8="","",INDEX('Snowball'!$F$5:$BC$5,1,5*E8))</f>
        <v/>
      </c>
      <c r="H8" s="10">
        <f>IF(F8="","",INDEX('Avalanche'!$F$5:$BC$5,1,5*F8))</f>
        <v/>
      </c>
      <c r="Y8" s="9">
        <f>IF(AND($B8&gt;0,$D8&lt;=ROUND($B8*N($C8)/12,2)),1,0)</f>
        <v>0.0</v>
      </c>
      <c r="Z8" s="9">
        <f>IF($B8&gt;0,ROUND($B8*100,0)*10000-ROUND(N($C8)*10000,0),"")</f>
        <v/>
      </c>
      <c r="AA8" s="9">
        <f>IF($B8&gt;0,ROUND($B8*100,0)-ROUND(N($C8)*10000,0)*10000000000,"")</f>
        <v/>
      </c>
    </row>
    <row r="9" spans="1:27">
      <c r="A9" s="7"/>
      <c r="B9" s="4"/>
      <c r="C9" s="8"/>
      <c r="D9" s="4"/>
      <c r="E9" s="9">
        <f>IF($Z9="","",SUMPRODUCT(($Z$8:$Z$17&lt;$Z9)*1)+COUNTIF($Z$8:$Z9,$Z9))</f>
        <v/>
      </c>
      <c r="F9" s="9">
        <f>IF($AA9="","",SUMPRODUCT(($AA$8:$AA$17&lt;$AA9)*1)+COUNTIF($AA$8:$AA9,$AA9))</f>
        <v/>
      </c>
      <c r="G9" s="10">
        <f>IF(E9="","",INDEX('Snowball'!$F$5:$BC$5,1,5*E9))</f>
        <v/>
      </c>
      <c r="H9" s="10">
        <f>IF(F9="","",INDEX('Avalanche'!$F$5:$BC$5,1,5*F9))</f>
        <v/>
      </c>
      <c r="Y9" s="9">
        <f>IF(AND($B9&gt;0,$D9&lt;=ROUND($B9*N($C9)/12,2)),1,0)</f>
        <v>0.0</v>
      </c>
      <c r="Z9" s="9">
        <f>IF($B9&gt;0,ROUND($B9*100,0)*10000-ROUND(N($C9)*10000,0),"")</f>
        <v/>
      </c>
      <c r="AA9" s="9">
        <f>IF($B9&gt;0,ROUND($B9*100,0)-ROUND(N($C9)*10000,0)*10000000000,"")</f>
        <v/>
      </c>
    </row>
    <row r="10" spans="1:27">
      <c r="A10" s="7"/>
      <c r="B10" s="4"/>
      <c r="C10" s="8"/>
      <c r="D10" s="4"/>
      <c r="E10" s="9">
        <f>IF($Z10="","",SUMPRODUCT(($Z$8:$Z$17&lt;$Z10)*1)+COUNTIF($Z$8:$Z10,$Z10))</f>
        <v/>
      </c>
      <c r="F10" s="9">
        <f>IF($AA10="","",SUMPRODUCT(($AA$8:$AA$17&lt;$AA10)*1)+COUNTIF($AA$8:$AA10,$AA10))</f>
        <v/>
      </c>
      <c r="G10" s="10">
        <f>IF(E10="","",INDEX('Snowball'!$F$5:$BC$5,1,5*E10))</f>
        <v/>
      </c>
      <c r="H10" s="10">
        <f>IF(F10="","",INDEX('Avalanche'!$F$5:$BC$5,1,5*F10))</f>
        <v/>
      </c>
      <c r="Y10" s="9">
        <f>IF(AND($B10&gt;0,$D10&lt;=ROUND($B10*N($C10)/12,2)),1,0)</f>
        <v>0.0</v>
      </c>
      <c r="Z10" s="9">
        <f>IF($B10&gt;0,ROUND($B10*100,0)*10000-ROUND(N($C10)*10000,0),"")</f>
        <v/>
      </c>
      <c r="AA10" s="9">
        <f>IF($B10&gt;0,ROUND($B10*100,0)-ROUND(N($C10)*10000,0)*10000000000,"")</f>
        <v/>
      </c>
    </row>
    <row r="11" spans="1:27">
      <c r="A11" s="7"/>
      <c r="B11" s="4"/>
      <c r="C11" s="8"/>
      <c r="D11" s="4"/>
      <c r="E11" s="9">
        <f>IF($Z11="","",SUMPRODUCT(($Z$8:$Z$17&lt;$Z11)*1)+COUNTIF($Z$8:$Z11,$Z11))</f>
        <v/>
      </c>
      <c r="F11" s="9">
        <f>IF($AA11="","",SUMPRODUCT(($AA$8:$AA$17&lt;$AA11)*1)+COUNTIF($AA$8:$AA11,$AA11))</f>
        <v/>
      </c>
      <c r="G11" s="10">
        <f>IF(E11="","",INDEX('Snowball'!$F$5:$BC$5,1,5*E11))</f>
        <v/>
      </c>
      <c r="H11" s="10">
        <f>IF(F11="","",INDEX('Avalanche'!$F$5:$BC$5,1,5*F11))</f>
        <v/>
      </c>
      <c r="Y11" s="9">
        <f>IF(AND($B11&gt;0,$D11&lt;=ROUND($B11*N($C11)/12,2)),1,0)</f>
        <v>0.0</v>
      </c>
      <c r="Z11" s="9">
        <f>IF($B11&gt;0,ROUND($B11*100,0)*10000-ROUND(N($C11)*10000,0),"")</f>
        <v/>
      </c>
      <c r="AA11" s="9">
        <f>IF($B11&gt;0,ROUND($B11*100,0)-ROUND(N($C11)*10000,0)*10000000000,"")</f>
        <v/>
      </c>
    </row>
    <row r="12" spans="1:27">
      <c r="A12" s="7"/>
      <c r="B12" s="4"/>
      <c r="C12" s="8"/>
      <c r="D12" s="4"/>
      <c r="E12" s="9">
        <f>IF($Z12="","",SUMPRODUCT(($Z$8:$Z$17&lt;$Z12)*1)+COUNTIF($Z$8:$Z12,$Z12))</f>
        <v/>
      </c>
      <c r="F12" s="9">
        <f>IF($AA12="","",SUMPRODUCT(($AA$8:$AA$17&lt;$AA12)*1)+COUNTIF($AA$8:$AA12,$AA12))</f>
        <v/>
      </c>
      <c r="G12" s="10">
        <f>IF(E12="","",INDEX('Snowball'!$F$5:$BC$5,1,5*E12))</f>
        <v/>
      </c>
      <c r="H12" s="10">
        <f>IF(F12="","",INDEX('Avalanche'!$F$5:$BC$5,1,5*F12))</f>
        <v/>
      </c>
      <c r="Y12" s="9">
        <f>IF(AND($B12&gt;0,$D12&lt;=ROUND($B12*N($C12)/12,2)),1,0)</f>
        <v>0.0</v>
      </c>
      <c r="Z12" s="9">
        <f>IF($B12&gt;0,ROUND($B12*100,0)*10000-ROUND(N($C12)*10000,0),"")</f>
        <v/>
      </c>
      <c r="AA12" s="9">
        <f>IF($B12&gt;0,ROUND($B12*100,0)-ROUND(N($C12)*10000,0)*10000000000,"")</f>
        <v/>
      </c>
    </row>
    <row r="13" spans="1:27">
      <c r="A13" s="7"/>
      <c r="B13" s="4"/>
      <c r="C13" s="8"/>
      <c r="D13" s="4"/>
      <c r="E13" s="9">
        <f>IF($Z13="","",SUMPRODUCT(($Z$8:$Z$17&lt;$Z13)*1)+COUNTIF($Z$8:$Z13,$Z13))</f>
        <v/>
      </c>
      <c r="F13" s="9">
        <f>IF($AA13="","",SUMPRODUCT(($AA$8:$AA$17&lt;$AA13)*1)+COUNTIF($AA$8:$AA13,$AA13))</f>
        <v/>
      </c>
      <c r="G13" s="10">
        <f>IF(E13="","",INDEX('Snowball'!$F$5:$BC$5,1,5*E13))</f>
        <v/>
      </c>
      <c r="H13" s="10">
        <f>IF(F13="","",INDEX('Avalanche'!$F$5:$BC$5,1,5*F13))</f>
        <v/>
      </c>
      <c r="Y13" s="9">
        <f>IF(AND($B13&gt;0,$D13&lt;=ROUND($B13*N($C13)/12,2)),1,0)</f>
        <v>0.0</v>
      </c>
      <c r="Z13" s="9">
        <f>IF($B13&gt;0,ROUND($B13*100,0)*10000-ROUND(N($C13)*10000,0),"")</f>
        <v/>
      </c>
      <c r="AA13" s="9">
        <f>IF($B13&gt;0,ROUND($B13*100,0)-ROUND(N($C13)*10000,0)*10000000000,"")</f>
        <v/>
      </c>
    </row>
    <row r="14" spans="1:27">
      <c r="A14" s="7"/>
      <c r="B14" s="4"/>
      <c r="C14" s="8"/>
      <c r="D14" s="4"/>
      <c r="E14" s="9">
        <f>IF($Z14="","",SUMPRODUCT(($Z$8:$Z$17&lt;$Z14)*1)+COUNTIF($Z$8:$Z14,$Z14))</f>
        <v/>
      </c>
      <c r="F14" s="9">
        <f>IF($AA14="","",SUMPRODUCT(($AA$8:$AA$17&lt;$AA14)*1)+COUNTIF($AA$8:$AA14,$AA14))</f>
        <v/>
      </c>
      <c r="G14" s="10">
        <f>IF(E14="","",INDEX('Snowball'!$F$5:$BC$5,1,5*E14))</f>
        <v/>
      </c>
      <c r="H14" s="10">
        <f>IF(F14="","",INDEX('Avalanche'!$F$5:$BC$5,1,5*F14))</f>
        <v/>
      </c>
      <c r="Y14" s="9">
        <f>IF(AND($B14&gt;0,$D14&lt;=ROUND($B14*N($C14)/12,2)),1,0)</f>
        <v>0.0</v>
      </c>
      <c r="Z14" s="9">
        <f>IF($B14&gt;0,ROUND($B14*100,0)*10000-ROUND(N($C14)*10000,0),"")</f>
        <v/>
      </c>
      <c r="AA14" s="9">
        <f>IF($B14&gt;0,ROUND($B14*100,0)-ROUND(N($C14)*10000,0)*10000000000,"")</f>
        <v/>
      </c>
    </row>
    <row r="15" spans="1:27">
      <c r="A15" s="7"/>
      <c r="B15" s="4"/>
      <c r="C15" s="8"/>
      <c r="D15" s="4"/>
      <c r="E15" s="9">
        <f>IF($Z15="","",SUMPRODUCT(($Z$8:$Z$17&lt;$Z15)*1)+COUNTIF($Z$8:$Z15,$Z15))</f>
        <v/>
      </c>
      <c r="F15" s="9">
        <f>IF($AA15="","",SUMPRODUCT(($AA$8:$AA$17&lt;$AA15)*1)+COUNTIF($AA$8:$AA15,$AA15))</f>
        <v/>
      </c>
      <c r="G15" s="10">
        <f>IF(E15="","",INDEX('Snowball'!$F$5:$BC$5,1,5*E15))</f>
        <v/>
      </c>
      <c r="H15" s="10">
        <f>IF(F15="","",INDEX('Avalanche'!$F$5:$BC$5,1,5*F15))</f>
        <v/>
      </c>
      <c r="Y15" s="9">
        <f>IF(AND($B15&gt;0,$D15&lt;=ROUND($B15*N($C15)/12,2)),1,0)</f>
        <v>0.0</v>
      </c>
      <c r="Z15" s="9">
        <f>IF($B15&gt;0,ROUND($B15*100,0)*10000-ROUND(N($C15)*10000,0),"")</f>
        <v/>
      </c>
      <c r="AA15" s="9">
        <f>IF($B15&gt;0,ROUND($B15*100,0)-ROUND(N($C15)*10000,0)*10000000000,"")</f>
        <v/>
      </c>
    </row>
    <row r="16" spans="1:27">
      <c r="A16" s="7"/>
      <c r="B16" s="4"/>
      <c r="C16" s="8"/>
      <c r="D16" s="4"/>
      <c r="E16" s="9">
        <f>IF($Z16="","",SUMPRODUCT(($Z$8:$Z$17&lt;$Z16)*1)+COUNTIF($Z$8:$Z16,$Z16))</f>
        <v/>
      </c>
      <c r="F16" s="9">
        <f>IF($AA16="","",SUMPRODUCT(($AA$8:$AA$17&lt;$AA16)*1)+COUNTIF($AA$8:$AA16,$AA16))</f>
        <v/>
      </c>
      <c r="G16" s="10">
        <f>IF(E16="","",INDEX('Snowball'!$F$5:$BC$5,1,5*E16))</f>
        <v/>
      </c>
      <c r="H16" s="10">
        <f>IF(F16="","",INDEX('Avalanche'!$F$5:$BC$5,1,5*F16))</f>
        <v/>
      </c>
      <c r="Y16" s="9">
        <f>IF(AND($B16&gt;0,$D16&lt;=ROUND($B16*N($C16)/12,2)),1,0)</f>
        <v>0.0</v>
      </c>
      <c r="Z16" s="9">
        <f>IF($B16&gt;0,ROUND($B16*100,0)*10000-ROUND(N($C16)*10000,0),"")</f>
        <v/>
      </c>
      <c r="AA16" s="9">
        <f>IF($B16&gt;0,ROUND($B16*100,0)-ROUND(N($C16)*10000,0)*10000000000,"")</f>
        <v/>
      </c>
    </row>
    <row r="17" spans="1:27">
      <c r="A17" s="7"/>
      <c r="B17" s="4"/>
      <c r="C17" s="8"/>
      <c r="D17" s="4"/>
      <c r="E17" s="9">
        <f>IF($Z17="","",SUMPRODUCT(($Z$8:$Z$17&lt;$Z17)*1)+COUNTIF($Z$8:$Z17,$Z17))</f>
        <v/>
      </c>
      <c r="F17" s="9">
        <f>IF($AA17="","",SUMPRODUCT(($AA$8:$AA$17&lt;$AA17)*1)+COUNTIF($AA$8:$AA17,$AA17))</f>
        <v/>
      </c>
      <c r="G17" s="10">
        <f>IF(E17="","",INDEX('Snowball'!$F$5:$BC$5,1,5*E17))</f>
        <v/>
      </c>
      <c r="H17" s="10">
        <f>IF(F17="","",INDEX('Avalanche'!$F$5:$BC$5,1,5*F17))</f>
        <v/>
      </c>
      <c r="Y17" s="9">
        <f>IF(AND($B17&gt;0,$D17&lt;=ROUND($B17*N($C17)/12,2)),1,0)</f>
        <v>0.0</v>
      </c>
      <c r="Z17" s="9">
        <f>IF($B17&gt;0,ROUND($B17*100,0)*10000-ROUND(N($C17)*10000,0),"")</f>
        <v/>
      </c>
      <c r="AA17" s="9">
        <f>IF($B17&gt;0,ROUND($B17*100,0)-ROUND(N($C17)*10000,0)*10000000000,"")</f>
        <v/>
      </c>
    </row>
    <row r="18" spans="1:27">
      <c r="A18" s="11" t="s">
        <v>14</v>
      </c>
      <c r="B18" s="12">
        <f>SUM($B$8:$B$17)</f>
        <v>0.0</v>
      </c>
      <c r="C18" s="11"/>
      <c r="D18" s="12">
        <f>SUM($D$8:$D$17)</f>
        <v>0.0</v>
      </c>
      <c r="E18" s="11"/>
      <c r="F18" s="11"/>
      <c r="G18" s="11"/>
      <c r="H18" s="11"/>
    </row>
    <row r="20" spans="1:27" ht="20" customHeight="1">
      <c r="A20" s="6" t="s">
        <v>15</v>
      </c>
      <c r="B20" s="6" t="s">
        <v>16</v>
      </c>
      <c r="C20" s="6" t="s">
        <v>17</v>
      </c>
    </row>
    <row r="21" spans="1:27">
      <c r="A21" s="13" t="s">
        <v>18</v>
      </c>
      <c r="B21" s="14">
        <f>SUMIF($B$8:$B$17,"&gt;0",$D$8:$D$17)+N(ExtraPayment)</f>
        <v>0.0</v>
      </c>
      <c r="C21" s="14">
        <f>B21</f>
        <v>0.0</v>
      </c>
    </row>
    <row r="22" spans="1:27">
      <c r="A22" s="13" t="s">
        <v>19</v>
      </c>
      <c r="B22" s="10">
        <f>IF(COUNTIF($G$8:$G$17,"&lt;0")&gt;0,-1,MAX($G$8:$G$17))</f>
        <v>0.0</v>
      </c>
      <c r="C22" s="10">
        <f>IF(COUNTIF($H$8:$H$17,"&lt;0")&gt;0,-1,MAX($H$8:$H$17))</f>
        <v>0.0</v>
      </c>
    </row>
    <row r="23" spans="1:27">
      <c r="A23" s="13" t="s">
        <v>20</v>
      </c>
      <c r="B23" s="15">
        <f>IF(OR(B22&lt;=0,FirstPayment=""),"",EDATE(FirstPayment,B22-1))</f>
        <v/>
      </c>
      <c r="C23" s="15">
        <f>IF(OR(C22&lt;=0,FirstPayment=""),"",EDATE(FirstPayment,C22-1))</f>
        <v/>
      </c>
    </row>
    <row r="24" spans="1:27">
      <c r="A24" s="13" t="s">
        <v>21</v>
      </c>
      <c r="B24" s="14">
        <f>SUM('Snowball'!$E$7:$E$366)</f>
        <v>0.0</v>
      </c>
      <c r="C24" s="14">
        <f>SUM('Avalanche'!$E$7:$E$366)</f>
        <v>0.0</v>
      </c>
    </row>
    <row r="25" spans="1:27">
      <c r="A25" s="16">
        <f>IF(SUM($Y$8:$Y$17)&gt;0,"A minimum payment does not cover the interest, so that debt would grow.","")</f>
        <v/>
      </c>
    </row>
  </sheetData>
  <sheetProtection sheet="1" objects="1" scenarios="1" formatColumns="0" formatRows="0"/>
  <conditionalFormatting sqref="D8:D17">
    <cfRule type="expression" dxfId="0" priority="1">
      <formula>$Y8=1</formula>
    </cfRule>
  </conditionalFormatting>
  <dataValidations count="5">
    <dataValidation type="decimal" operator="greaterThanOrEqual" allowBlank="1" showInputMessage="1" showErrorMessage="1" sqref="B4">
      <formula1>0</formula1>
    </dataValidation>
    <dataValidation type="date" allowBlank="1" showInputMessage="1" showErrorMessage="1" sqref="B5">
      <formula1>32874</formula1>
      <formula2>73415</formula2>
    </dataValidation>
    <dataValidation type="decimal" operator="greaterThanOrEqual" allowBlank="1" showInputMessage="1" showErrorMessage="1" sqref="B8:B17">
      <formula1>0</formula1>
    </dataValidation>
    <dataValidation type="decimal" allowBlank="1" showInputMessage="1" showErrorMessage="1" sqref="C8:C17">
      <formula1>0</formula1>
      <formula2>1</formula2>
    </dataValidation>
    <dataValidation type="decimal" operator="greaterThanOrEqual" allowBlank="1" showInputMessage="1" showErrorMessage="1" sqref="D8:D17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C36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7.7109375" customWidth="1"/>
    <col min="2" max="2" width="14.7109375" customWidth="1"/>
    <col min="3" max="3" width="13.7109375" customWidth="1"/>
    <col min="4" max="4" width="14.7109375" customWidth="1"/>
    <col min="5" max="55" width="12.7109375" customWidth="1"/>
  </cols>
  <sheetData>
    <row r="1" spans="1:55" ht="24" customHeight="1">
      <c r="A1" s="1" t="s">
        <v>2</v>
      </c>
    </row>
    <row r="2" spans="1:55">
      <c r="A2" s="2" t="s">
        <v>1</v>
      </c>
    </row>
    <row r="4" spans="1:55">
      <c r="F4" s="17">
        <f>IF($F$5=0,"",INDEX('Debts'!$A$8:$A$17,$F$5))</f>
        <v/>
      </c>
      <c r="G4" s="17"/>
      <c r="H4" s="17"/>
      <c r="I4" s="17"/>
      <c r="J4" s="17"/>
      <c r="K4" s="17">
        <f>IF($K$5=0,"",INDEX('Debts'!$A$8:$A$17,$K$5))</f>
        <v/>
      </c>
      <c r="L4" s="17"/>
      <c r="M4" s="17"/>
      <c r="N4" s="17"/>
      <c r="O4" s="17"/>
      <c r="P4" s="17">
        <f>IF($P$5=0,"",INDEX('Debts'!$A$8:$A$17,$P$5))</f>
        <v/>
      </c>
      <c r="Q4" s="17"/>
      <c r="R4" s="17"/>
      <c r="S4" s="17"/>
      <c r="T4" s="17"/>
      <c r="U4" s="17">
        <f>IF($U$5=0,"",INDEX('Debts'!$A$8:$A$17,$U$5))</f>
        <v/>
      </c>
      <c r="V4" s="17"/>
      <c r="W4" s="17"/>
      <c r="X4" s="17"/>
      <c r="Y4" s="17"/>
      <c r="Z4" s="17">
        <f>IF($Z$5=0,"",INDEX('Debts'!$A$8:$A$17,$Z$5))</f>
        <v/>
      </c>
      <c r="AA4" s="17"/>
      <c r="AB4" s="17"/>
      <c r="AC4" s="17"/>
      <c r="AD4" s="17"/>
      <c r="AE4" s="17">
        <f>IF($AE$5=0,"",INDEX('Debts'!$A$8:$A$17,$AE$5))</f>
        <v/>
      </c>
      <c r="AF4" s="17"/>
      <c r="AG4" s="17"/>
      <c r="AH4" s="17"/>
      <c r="AI4" s="17"/>
      <c r="AJ4" s="17">
        <f>IF($AJ$5=0,"",INDEX('Debts'!$A$8:$A$17,$AJ$5))</f>
        <v/>
      </c>
      <c r="AK4" s="17"/>
      <c r="AL4" s="17"/>
      <c r="AM4" s="17"/>
      <c r="AN4" s="17"/>
      <c r="AO4" s="17">
        <f>IF($AO$5=0,"",INDEX('Debts'!$A$8:$A$17,$AO$5))</f>
        <v/>
      </c>
      <c r="AP4" s="17"/>
      <c r="AQ4" s="17"/>
      <c r="AR4" s="17"/>
      <c r="AS4" s="17"/>
      <c r="AT4" s="17">
        <f>IF($AT$5=0,"",INDEX('Debts'!$A$8:$A$17,$AT$5))</f>
        <v/>
      </c>
      <c r="AU4" s="17"/>
      <c r="AV4" s="17"/>
      <c r="AW4" s="17"/>
      <c r="AX4" s="17"/>
      <c r="AY4" s="17">
        <f>IF($AY$5=0,"",INDEX('Debts'!$A$8:$A$17,$AY$5))</f>
        <v/>
      </c>
      <c r="AZ4" s="17"/>
      <c r="BA4" s="17"/>
      <c r="BB4" s="17"/>
      <c r="BC4" s="17"/>
    </row>
    <row r="5" spans="1:55" hidden="1">
      <c r="F5" s="9">
        <f>IFERROR(MATCH(1,'Debts'!$E$8:$E$17,0),0)</f>
        <v>0.0</v>
      </c>
      <c r="G5" s="18">
        <f>IF($F$5=0,0,N(INDEX('Debts'!$C$8:$C$17,$F$5)))</f>
        <v>0.0</v>
      </c>
      <c r="H5" s="14">
        <f>IF($F$5=0,0,N(INDEX('Debts'!$D$8:$D$17,$F$5)))</f>
        <v>0.0</v>
      </c>
      <c r="I5" s="14">
        <f>IF($F$5=0,0,N(INDEX('Debts'!$B$8:$B$17,$F$5)))</f>
        <v>0.0</v>
      </c>
      <c r="J5" s="9">
        <f>IF($I$5&lt;=0,0,IF($J$366&gt;0,-1,COUNTIF($J$7:$J$366,"&gt;0")+1))</f>
        <v>0.0</v>
      </c>
      <c r="K5" s="9">
        <f>IFERROR(MATCH(2,'Debts'!$E$8:$E$17,0),0)</f>
        <v>0.0</v>
      </c>
      <c r="L5" s="18">
        <f>IF($K$5=0,0,N(INDEX('Debts'!$C$8:$C$17,$K$5)))</f>
        <v>0.0</v>
      </c>
      <c r="M5" s="14">
        <f>IF($K$5=0,0,N(INDEX('Debts'!$D$8:$D$17,$K$5)))</f>
        <v>0.0</v>
      </c>
      <c r="N5" s="14">
        <f>IF($K$5=0,0,N(INDEX('Debts'!$B$8:$B$17,$K$5)))</f>
        <v>0.0</v>
      </c>
      <c r="O5" s="9">
        <f>IF($N$5&lt;=0,0,IF($O$366&gt;0,-1,COUNTIF($O$7:$O$366,"&gt;0")+1))</f>
        <v>0.0</v>
      </c>
      <c r="P5" s="9">
        <f>IFERROR(MATCH(3,'Debts'!$E$8:$E$17,0),0)</f>
        <v>0.0</v>
      </c>
      <c r="Q5" s="18">
        <f>IF($P$5=0,0,N(INDEX('Debts'!$C$8:$C$17,$P$5)))</f>
        <v>0.0</v>
      </c>
      <c r="R5" s="14">
        <f>IF($P$5=0,0,N(INDEX('Debts'!$D$8:$D$17,$P$5)))</f>
        <v>0.0</v>
      </c>
      <c r="S5" s="14">
        <f>IF($P$5=0,0,N(INDEX('Debts'!$B$8:$B$17,$P$5)))</f>
        <v>0.0</v>
      </c>
      <c r="T5" s="9">
        <f>IF($S$5&lt;=0,0,IF($T$366&gt;0,-1,COUNTIF($T$7:$T$366,"&gt;0")+1))</f>
        <v>0.0</v>
      </c>
      <c r="U5" s="9">
        <f>IFERROR(MATCH(4,'Debts'!$E$8:$E$17,0),0)</f>
        <v>0.0</v>
      </c>
      <c r="V5" s="18">
        <f>IF($U$5=0,0,N(INDEX('Debts'!$C$8:$C$17,$U$5)))</f>
        <v>0.0</v>
      </c>
      <c r="W5" s="14">
        <f>IF($U$5=0,0,N(INDEX('Debts'!$D$8:$D$17,$U$5)))</f>
        <v>0.0</v>
      </c>
      <c r="X5" s="14">
        <f>IF($U$5=0,0,N(INDEX('Debts'!$B$8:$B$17,$U$5)))</f>
        <v>0.0</v>
      </c>
      <c r="Y5" s="9">
        <f>IF($X$5&lt;=0,0,IF($Y$366&gt;0,-1,COUNTIF($Y$7:$Y$366,"&gt;0")+1))</f>
        <v>0.0</v>
      </c>
      <c r="Z5" s="9">
        <f>IFERROR(MATCH(5,'Debts'!$E$8:$E$17,0),0)</f>
        <v>0.0</v>
      </c>
      <c r="AA5" s="18">
        <f>IF($Z$5=0,0,N(INDEX('Debts'!$C$8:$C$17,$Z$5)))</f>
        <v>0.0</v>
      </c>
      <c r="AB5" s="14">
        <f>IF($Z$5=0,0,N(INDEX('Debts'!$D$8:$D$17,$Z$5)))</f>
        <v>0.0</v>
      </c>
      <c r="AC5" s="14">
        <f>IF($Z$5=0,0,N(INDEX('Debts'!$B$8:$B$17,$Z$5)))</f>
        <v>0.0</v>
      </c>
      <c r="AD5" s="9">
        <f>IF($AC$5&lt;=0,0,IF($AD$366&gt;0,-1,COUNTIF($AD$7:$AD$366,"&gt;0")+1))</f>
        <v>0.0</v>
      </c>
      <c r="AE5" s="9">
        <f>IFERROR(MATCH(6,'Debts'!$E$8:$E$17,0),0)</f>
        <v>0.0</v>
      </c>
      <c r="AF5" s="18">
        <f>IF($AE$5=0,0,N(INDEX('Debts'!$C$8:$C$17,$AE$5)))</f>
        <v>0.0</v>
      </c>
      <c r="AG5" s="14">
        <f>IF($AE$5=0,0,N(INDEX('Debts'!$D$8:$D$17,$AE$5)))</f>
        <v>0.0</v>
      </c>
      <c r="AH5" s="14">
        <f>IF($AE$5=0,0,N(INDEX('Debts'!$B$8:$B$17,$AE$5)))</f>
        <v>0.0</v>
      </c>
      <c r="AI5" s="9">
        <f>IF($AH$5&lt;=0,0,IF($AI$366&gt;0,-1,COUNTIF($AI$7:$AI$366,"&gt;0")+1))</f>
        <v>0.0</v>
      </c>
      <c r="AJ5" s="9">
        <f>IFERROR(MATCH(7,'Debts'!$E$8:$E$17,0),0)</f>
        <v>0.0</v>
      </c>
      <c r="AK5" s="18">
        <f>IF($AJ$5=0,0,N(INDEX('Debts'!$C$8:$C$17,$AJ$5)))</f>
        <v>0.0</v>
      </c>
      <c r="AL5" s="14">
        <f>IF($AJ$5=0,0,N(INDEX('Debts'!$D$8:$D$17,$AJ$5)))</f>
        <v>0.0</v>
      </c>
      <c r="AM5" s="14">
        <f>IF($AJ$5=0,0,N(INDEX('Debts'!$B$8:$B$17,$AJ$5)))</f>
        <v>0.0</v>
      </c>
      <c r="AN5" s="9">
        <f>IF($AM$5&lt;=0,0,IF($AN$366&gt;0,-1,COUNTIF($AN$7:$AN$366,"&gt;0")+1))</f>
        <v>0.0</v>
      </c>
      <c r="AO5" s="9">
        <f>IFERROR(MATCH(8,'Debts'!$E$8:$E$17,0),0)</f>
        <v>0.0</v>
      </c>
      <c r="AP5" s="18">
        <f>IF($AO$5=0,0,N(INDEX('Debts'!$C$8:$C$17,$AO$5)))</f>
        <v>0.0</v>
      </c>
      <c r="AQ5" s="14">
        <f>IF($AO$5=0,0,N(INDEX('Debts'!$D$8:$D$17,$AO$5)))</f>
        <v>0.0</v>
      </c>
      <c r="AR5" s="14">
        <f>IF($AO$5=0,0,N(INDEX('Debts'!$B$8:$B$17,$AO$5)))</f>
        <v>0.0</v>
      </c>
      <c r="AS5" s="9">
        <f>IF($AR$5&lt;=0,0,IF($AS$366&gt;0,-1,COUNTIF($AS$7:$AS$366,"&gt;0")+1))</f>
        <v>0.0</v>
      </c>
      <c r="AT5" s="9">
        <f>IFERROR(MATCH(9,'Debts'!$E$8:$E$17,0),0)</f>
        <v>0.0</v>
      </c>
      <c r="AU5" s="18">
        <f>IF($AT$5=0,0,N(INDEX('Debts'!$C$8:$C$17,$AT$5)))</f>
        <v>0.0</v>
      </c>
      <c r="AV5" s="14">
        <f>IF($AT$5=0,0,N(INDEX('Debts'!$D$8:$D$17,$AT$5)))</f>
        <v>0.0</v>
      </c>
      <c r="AW5" s="14">
        <f>IF($AT$5=0,0,N(INDEX('Debts'!$B$8:$B$17,$AT$5)))</f>
        <v>0.0</v>
      </c>
      <c r="AX5" s="9">
        <f>IF($AW$5&lt;=0,0,IF($AX$366&gt;0,-1,COUNTIF($AX$7:$AX$366,"&gt;0")+1))</f>
        <v>0.0</v>
      </c>
      <c r="AY5" s="9">
        <f>IFERROR(MATCH(10,'Debts'!$E$8:$E$17,0),0)</f>
        <v>0.0</v>
      </c>
      <c r="AZ5" s="18">
        <f>IF($AY$5=0,0,N(INDEX('Debts'!$C$8:$C$17,$AY$5)))</f>
        <v>0.0</v>
      </c>
      <c r="BA5" s="14">
        <f>IF($AY$5=0,0,N(INDEX('Debts'!$D$8:$D$17,$AY$5)))</f>
        <v>0.0</v>
      </c>
      <c r="BB5" s="14">
        <f>IF($AY$5=0,0,N(INDEX('Debts'!$B$8:$B$17,$AY$5)))</f>
        <v>0.0</v>
      </c>
      <c r="BC5" s="9">
        <f>IF($BB$5&lt;=0,0,IF($BC$366&gt;0,-1,COUNTIF($BC$7:$BC$366,"&gt;0")+1))</f>
        <v>0.0</v>
      </c>
    </row>
    <row r="6" spans="1:55" ht="32" customHeight="1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27</v>
      </c>
      <c r="G6" s="6" t="s">
        <v>26</v>
      </c>
      <c r="H6" s="6" t="s">
        <v>28</v>
      </c>
      <c r="I6" s="6" t="s">
        <v>29</v>
      </c>
      <c r="J6" s="6" t="s">
        <v>30</v>
      </c>
      <c r="K6" s="6" t="s">
        <v>27</v>
      </c>
      <c r="L6" s="6" t="s">
        <v>26</v>
      </c>
      <c r="M6" s="6" t="s">
        <v>28</v>
      </c>
      <c r="N6" s="6" t="s">
        <v>29</v>
      </c>
      <c r="O6" s="6" t="s">
        <v>30</v>
      </c>
      <c r="P6" s="6" t="s">
        <v>27</v>
      </c>
      <c r="Q6" s="6" t="s">
        <v>26</v>
      </c>
      <c r="R6" s="6" t="s">
        <v>28</v>
      </c>
      <c r="S6" s="6" t="s">
        <v>29</v>
      </c>
      <c r="T6" s="6" t="s">
        <v>30</v>
      </c>
      <c r="U6" s="6" t="s">
        <v>27</v>
      </c>
      <c r="V6" s="6" t="s">
        <v>26</v>
      </c>
      <c r="W6" s="6" t="s">
        <v>28</v>
      </c>
      <c r="X6" s="6" t="s">
        <v>29</v>
      </c>
      <c r="Y6" s="6" t="s">
        <v>30</v>
      </c>
      <c r="Z6" s="6" t="s">
        <v>27</v>
      </c>
      <c r="AA6" s="6" t="s">
        <v>26</v>
      </c>
      <c r="AB6" s="6" t="s">
        <v>28</v>
      </c>
      <c r="AC6" s="6" t="s">
        <v>29</v>
      </c>
      <c r="AD6" s="6" t="s">
        <v>30</v>
      </c>
      <c r="AE6" s="6" t="s">
        <v>27</v>
      </c>
      <c r="AF6" s="6" t="s">
        <v>26</v>
      </c>
      <c r="AG6" s="6" t="s">
        <v>28</v>
      </c>
      <c r="AH6" s="6" t="s">
        <v>29</v>
      </c>
      <c r="AI6" s="6" t="s">
        <v>30</v>
      </c>
      <c r="AJ6" s="6" t="s">
        <v>27</v>
      </c>
      <c r="AK6" s="6" t="s">
        <v>26</v>
      </c>
      <c r="AL6" s="6" t="s">
        <v>28</v>
      </c>
      <c r="AM6" s="6" t="s">
        <v>29</v>
      </c>
      <c r="AN6" s="6" t="s">
        <v>30</v>
      </c>
      <c r="AO6" s="6" t="s">
        <v>27</v>
      </c>
      <c r="AP6" s="6" t="s">
        <v>26</v>
      </c>
      <c r="AQ6" s="6" t="s">
        <v>28</v>
      </c>
      <c r="AR6" s="6" t="s">
        <v>29</v>
      </c>
      <c r="AS6" s="6" t="s">
        <v>30</v>
      </c>
      <c r="AT6" s="6" t="s">
        <v>27</v>
      </c>
      <c r="AU6" s="6" t="s">
        <v>26</v>
      </c>
      <c r="AV6" s="6" t="s">
        <v>28</v>
      </c>
      <c r="AW6" s="6" t="s">
        <v>29</v>
      </c>
      <c r="AX6" s="6" t="s">
        <v>30</v>
      </c>
      <c r="AY6" s="6" t="s">
        <v>27</v>
      </c>
      <c r="AZ6" s="6" t="s">
        <v>26</v>
      </c>
      <c r="BA6" s="6" t="s">
        <v>28</v>
      </c>
      <c r="BB6" s="6" t="s">
        <v>29</v>
      </c>
      <c r="BC6" s="6" t="s">
        <v>30</v>
      </c>
    </row>
    <row r="7" spans="1:55">
      <c r="A7" s="9">
        <v>1</v>
      </c>
      <c r="B7" s="15">
        <f>IF(FirstPayment="","",EDATE(FirstPayment,A7-1))</f>
        <v/>
      </c>
      <c r="C7" s="19">
        <f>SUM(H7,M7,R7,W7,AB7,AG7,AL7,AQ7,AV7,BA7,I7,N7,S7,X7,AC7,AH7,AM7,AR7,AW7,BB7)</f>
        <v>0.0</v>
      </c>
      <c r="D7" s="19">
        <f>SUM(J7,O7,T7,Y7,AD7,AI7,AN7,AS7,AX7,BC7)</f>
        <v>0.0</v>
      </c>
      <c r="E7" s="19">
        <f>SUM(G7,L7,Q7,V7,AA7,AF7,AK7,AP7,AU7,AZ7)</f>
        <v>0.0</v>
      </c>
      <c r="F7" s="19">
        <f>$I$5</f>
        <v>0.0</v>
      </c>
      <c r="G7" s="19">
        <f>ROUND(F7*$G$5/12,2)</f>
        <v>0.0</v>
      </c>
      <c r="H7" s="19">
        <f>MIN($H$5,F7+G7)</f>
        <v>0.0</v>
      </c>
      <c r="I7" s="19">
        <f>MAX(0,MIN(F7+G7-H7,MonthlyPayment-SUM(H7,M7,R7,W7,AB7,AG7,AL7,AQ7,AV7,BA7)))</f>
        <v>0.0</v>
      </c>
      <c r="J7" s="19">
        <f>ROUND(F7+G7-H7-I7,2)</f>
        <v>0.0</v>
      </c>
      <c r="K7" s="19">
        <f>$N$5</f>
        <v>0.0</v>
      </c>
      <c r="L7" s="19">
        <f>ROUND(K7*$L$5/12,2)</f>
        <v>0.0</v>
      </c>
      <c r="M7" s="19">
        <f>MIN($M$5,K7+L7)</f>
        <v>0.0</v>
      </c>
      <c r="N7" s="19">
        <f>MAX(0,MIN(K7+L7-M7,MonthlyPayment-SUM(H7,M7,R7,W7,AB7,AG7,AL7,AQ7,AV7,BA7)-SUM(I7)))</f>
        <v>0.0</v>
      </c>
      <c r="O7" s="19">
        <f>ROUND(K7+L7-M7-N7,2)</f>
        <v>0.0</v>
      </c>
      <c r="P7" s="19">
        <f>$S$5</f>
        <v>0.0</v>
      </c>
      <c r="Q7" s="19">
        <f>ROUND(P7*$Q$5/12,2)</f>
        <v>0.0</v>
      </c>
      <c r="R7" s="19">
        <f>MIN($R$5,P7+Q7)</f>
        <v>0.0</v>
      </c>
      <c r="S7" s="19">
        <f>MAX(0,MIN(P7+Q7-R7,MonthlyPayment-SUM(H7,M7,R7,W7,AB7,AG7,AL7,AQ7,AV7,BA7)-SUM(I7,N7)))</f>
        <v>0.0</v>
      </c>
      <c r="T7" s="19">
        <f>ROUND(P7+Q7-R7-S7,2)</f>
        <v>0.0</v>
      </c>
      <c r="U7" s="19">
        <f>$X$5</f>
        <v>0.0</v>
      </c>
      <c r="V7" s="19">
        <f>ROUND(U7*$V$5/12,2)</f>
        <v>0.0</v>
      </c>
      <c r="W7" s="19">
        <f>MIN($W$5,U7+V7)</f>
        <v>0.0</v>
      </c>
      <c r="X7" s="19">
        <f>MAX(0,MIN(U7+V7-W7,MonthlyPayment-SUM(H7,M7,R7,W7,AB7,AG7,AL7,AQ7,AV7,BA7)-SUM(I7,N7,S7)))</f>
        <v>0.0</v>
      </c>
      <c r="Y7" s="19">
        <f>ROUND(U7+V7-W7-X7,2)</f>
        <v>0.0</v>
      </c>
      <c r="Z7" s="19">
        <f>$AC$5</f>
        <v>0.0</v>
      </c>
      <c r="AA7" s="19">
        <f>ROUND(Z7*$AA$5/12,2)</f>
        <v>0.0</v>
      </c>
      <c r="AB7" s="19">
        <f>MIN($AB$5,Z7+AA7)</f>
        <v>0.0</v>
      </c>
      <c r="AC7" s="19">
        <f>MAX(0,MIN(Z7+AA7-AB7,MonthlyPayment-SUM(H7,M7,R7,W7,AB7,AG7,AL7,AQ7,AV7,BA7)-SUM(I7,N7,S7,X7)))</f>
        <v>0.0</v>
      </c>
      <c r="AD7" s="19">
        <f>ROUND(Z7+AA7-AB7-AC7,2)</f>
        <v>0.0</v>
      </c>
      <c r="AE7" s="19">
        <f>$AH$5</f>
        <v>0.0</v>
      </c>
      <c r="AF7" s="19">
        <f>ROUND(AE7*$AF$5/12,2)</f>
        <v>0.0</v>
      </c>
      <c r="AG7" s="19">
        <f>MIN($AG$5,AE7+AF7)</f>
        <v>0.0</v>
      </c>
      <c r="AH7" s="19">
        <f>MAX(0,MIN(AE7+AF7-AG7,MonthlyPayment-SUM(H7,M7,R7,W7,AB7,AG7,AL7,AQ7,AV7,BA7)-SUM(I7,N7,S7,X7,AC7)))</f>
        <v>0.0</v>
      </c>
      <c r="AI7" s="19">
        <f>ROUND(AE7+AF7-AG7-AH7,2)</f>
        <v>0.0</v>
      </c>
      <c r="AJ7" s="19">
        <f>$AM$5</f>
        <v>0.0</v>
      </c>
      <c r="AK7" s="19">
        <f>ROUND(AJ7*$AK$5/12,2)</f>
        <v>0.0</v>
      </c>
      <c r="AL7" s="19">
        <f>MIN($AL$5,AJ7+AK7)</f>
        <v>0.0</v>
      </c>
      <c r="AM7" s="19">
        <f>MAX(0,MIN(AJ7+AK7-AL7,MonthlyPayment-SUM(H7,M7,R7,W7,AB7,AG7,AL7,AQ7,AV7,BA7)-SUM(I7,N7,S7,X7,AC7,AH7)))</f>
        <v>0.0</v>
      </c>
      <c r="AN7" s="19">
        <f>ROUND(AJ7+AK7-AL7-AM7,2)</f>
        <v>0.0</v>
      </c>
      <c r="AO7" s="19">
        <f>$AR$5</f>
        <v>0.0</v>
      </c>
      <c r="AP7" s="19">
        <f>ROUND(AO7*$AP$5/12,2)</f>
        <v>0.0</v>
      </c>
      <c r="AQ7" s="19">
        <f>MIN($AQ$5,AO7+AP7)</f>
        <v>0.0</v>
      </c>
      <c r="AR7" s="19">
        <f>MAX(0,MIN(AO7+AP7-AQ7,MonthlyPayment-SUM(H7,M7,R7,W7,AB7,AG7,AL7,AQ7,AV7,BA7)-SUM(I7,N7,S7,X7,AC7,AH7,AM7)))</f>
        <v>0.0</v>
      </c>
      <c r="AS7" s="19">
        <f>ROUND(AO7+AP7-AQ7-AR7,2)</f>
        <v>0.0</v>
      </c>
      <c r="AT7" s="19">
        <f>$AW$5</f>
        <v>0.0</v>
      </c>
      <c r="AU7" s="19">
        <f>ROUND(AT7*$AU$5/12,2)</f>
        <v>0.0</v>
      </c>
      <c r="AV7" s="19">
        <f>MIN($AV$5,AT7+AU7)</f>
        <v>0.0</v>
      </c>
      <c r="AW7" s="19">
        <f>MAX(0,MIN(AT7+AU7-AV7,MonthlyPayment-SUM(H7,M7,R7,W7,AB7,AG7,AL7,AQ7,AV7,BA7)-SUM(I7,N7,S7,X7,AC7,AH7,AM7,AR7)))</f>
        <v>0.0</v>
      </c>
      <c r="AX7" s="19">
        <f>ROUND(AT7+AU7-AV7-AW7,2)</f>
        <v>0.0</v>
      </c>
      <c r="AY7" s="19">
        <f>$BB$5</f>
        <v>0.0</v>
      </c>
      <c r="AZ7" s="19">
        <f>ROUND(AY7*$AZ$5/12,2)</f>
        <v>0.0</v>
      </c>
      <c r="BA7" s="19">
        <f>MIN($BA$5,AY7+AZ7)</f>
        <v>0.0</v>
      </c>
      <c r="BB7" s="19">
        <f>MAX(0,MIN(AY7+AZ7-BA7,MonthlyPayment-SUM(H7,M7,R7,W7,AB7,AG7,AL7,AQ7,AV7,BA7)-SUM(I7,N7,S7,X7,AC7,AH7,AM7,AR7,AW7)))</f>
        <v>0.0</v>
      </c>
      <c r="BC7" s="19">
        <f>ROUND(AY7+AZ7-BA7-BB7,2)</f>
        <v>0.0</v>
      </c>
    </row>
    <row r="8" spans="1:55">
      <c r="A8" s="9">
        <v>2</v>
      </c>
      <c r="B8" s="15">
        <f>IF(FirstPayment="","",EDATE(FirstPayment,A8-1))</f>
        <v/>
      </c>
      <c r="C8" s="19">
        <f>SUM(H8,M8,R8,W8,AB8,AG8,AL8,AQ8,AV8,BA8,I8,N8,S8,X8,AC8,AH8,AM8,AR8,AW8,BB8)</f>
        <v>0.0</v>
      </c>
      <c r="D8" s="19">
        <f>SUM(J8,O8,T8,Y8,AD8,AI8,AN8,AS8,AX8,BC8)</f>
        <v>0.0</v>
      </c>
      <c r="E8" s="19">
        <f>SUM(G8,L8,Q8,V8,AA8,AF8,AK8,AP8,AU8,AZ8)</f>
        <v>0.0</v>
      </c>
      <c r="F8" s="19">
        <f>J7</f>
        <v>0.0</v>
      </c>
      <c r="G8" s="19">
        <f>ROUND(F8*$G$5/12,2)</f>
        <v>0.0</v>
      </c>
      <c r="H8" s="19">
        <f>MIN($H$5,F8+G8)</f>
        <v>0.0</v>
      </c>
      <c r="I8" s="19">
        <f>MAX(0,MIN(F8+G8-H8,MonthlyPayment-SUM(H8,M8,R8,W8,AB8,AG8,AL8,AQ8,AV8,BA8)))</f>
        <v>0.0</v>
      </c>
      <c r="J8" s="19">
        <f>ROUND(F8+G8-H8-I8,2)</f>
        <v>0.0</v>
      </c>
      <c r="K8" s="19">
        <f>O7</f>
        <v>0.0</v>
      </c>
      <c r="L8" s="19">
        <f>ROUND(K8*$L$5/12,2)</f>
        <v>0.0</v>
      </c>
      <c r="M8" s="19">
        <f>MIN($M$5,K8+L8)</f>
        <v>0.0</v>
      </c>
      <c r="N8" s="19">
        <f>MAX(0,MIN(K8+L8-M8,MonthlyPayment-SUM(H8,M8,R8,W8,AB8,AG8,AL8,AQ8,AV8,BA8)-SUM(I8)))</f>
        <v>0.0</v>
      </c>
      <c r="O8" s="19">
        <f>ROUND(K8+L8-M8-N8,2)</f>
        <v>0.0</v>
      </c>
      <c r="P8" s="19">
        <f>T7</f>
        <v>0.0</v>
      </c>
      <c r="Q8" s="19">
        <f>ROUND(P8*$Q$5/12,2)</f>
        <v>0.0</v>
      </c>
      <c r="R8" s="19">
        <f>MIN($R$5,P8+Q8)</f>
        <v>0.0</v>
      </c>
      <c r="S8" s="19">
        <f>MAX(0,MIN(P8+Q8-R8,MonthlyPayment-SUM(H8,M8,R8,W8,AB8,AG8,AL8,AQ8,AV8,BA8)-SUM(I8,N8)))</f>
        <v>0.0</v>
      </c>
      <c r="T8" s="19">
        <f>ROUND(P8+Q8-R8-S8,2)</f>
        <v>0.0</v>
      </c>
      <c r="U8" s="19">
        <f>Y7</f>
        <v>0.0</v>
      </c>
      <c r="V8" s="19">
        <f>ROUND(U8*$V$5/12,2)</f>
        <v>0.0</v>
      </c>
      <c r="W8" s="19">
        <f>MIN($W$5,U8+V8)</f>
        <v>0.0</v>
      </c>
      <c r="X8" s="19">
        <f>MAX(0,MIN(U8+V8-W8,MonthlyPayment-SUM(H8,M8,R8,W8,AB8,AG8,AL8,AQ8,AV8,BA8)-SUM(I8,N8,S8)))</f>
        <v>0.0</v>
      </c>
      <c r="Y8" s="19">
        <f>ROUND(U8+V8-W8-X8,2)</f>
        <v>0.0</v>
      </c>
      <c r="Z8" s="19">
        <f>AD7</f>
        <v>0.0</v>
      </c>
      <c r="AA8" s="19">
        <f>ROUND(Z8*$AA$5/12,2)</f>
        <v>0.0</v>
      </c>
      <c r="AB8" s="19">
        <f>MIN($AB$5,Z8+AA8)</f>
        <v>0.0</v>
      </c>
      <c r="AC8" s="19">
        <f>MAX(0,MIN(Z8+AA8-AB8,MonthlyPayment-SUM(H8,M8,R8,W8,AB8,AG8,AL8,AQ8,AV8,BA8)-SUM(I8,N8,S8,X8)))</f>
        <v>0.0</v>
      </c>
      <c r="AD8" s="19">
        <f>ROUND(Z8+AA8-AB8-AC8,2)</f>
        <v>0.0</v>
      </c>
      <c r="AE8" s="19">
        <f>AI7</f>
        <v>0.0</v>
      </c>
      <c r="AF8" s="19">
        <f>ROUND(AE8*$AF$5/12,2)</f>
        <v>0.0</v>
      </c>
      <c r="AG8" s="19">
        <f>MIN($AG$5,AE8+AF8)</f>
        <v>0.0</v>
      </c>
      <c r="AH8" s="19">
        <f>MAX(0,MIN(AE8+AF8-AG8,MonthlyPayment-SUM(H8,M8,R8,W8,AB8,AG8,AL8,AQ8,AV8,BA8)-SUM(I8,N8,S8,X8,AC8)))</f>
        <v>0.0</v>
      </c>
      <c r="AI8" s="19">
        <f>ROUND(AE8+AF8-AG8-AH8,2)</f>
        <v>0.0</v>
      </c>
      <c r="AJ8" s="19">
        <f>AN7</f>
        <v>0.0</v>
      </c>
      <c r="AK8" s="19">
        <f>ROUND(AJ8*$AK$5/12,2)</f>
        <v>0.0</v>
      </c>
      <c r="AL8" s="19">
        <f>MIN($AL$5,AJ8+AK8)</f>
        <v>0.0</v>
      </c>
      <c r="AM8" s="19">
        <f>MAX(0,MIN(AJ8+AK8-AL8,MonthlyPayment-SUM(H8,M8,R8,W8,AB8,AG8,AL8,AQ8,AV8,BA8)-SUM(I8,N8,S8,X8,AC8,AH8)))</f>
        <v>0.0</v>
      </c>
      <c r="AN8" s="19">
        <f>ROUND(AJ8+AK8-AL8-AM8,2)</f>
        <v>0.0</v>
      </c>
      <c r="AO8" s="19">
        <f>AS7</f>
        <v>0.0</v>
      </c>
      <c r="AP8" s="19">
        <f>ROUND(AO8*$AP$5/12,2)</f>
        <v>0.0</v>
      </c>
      <c r="AQ8" s="19">
        <f>MIN($AQ$5,AO8+AP8)</f>
        <v>0.0</v>
      </c>
      <c r="AR8" s="19">
        <f>MAX(0,MIN(AO8+AP8-AQ8,MonthlyPayment-SUM(H8,M8,R8,W8,AB8,AG8,AL8,AQ8,AV8,BA8)-SUM(I8,N8,S8,X8,AC8,AH8,AM8)))</f>
        <v>0.0</v>
      </c>
      <c r="AS8" s="19">
        <f>ROUND(AO8+AP8-AQ8-AR8,2)</f>
        <v>0.0</v>
      </c>
      <c r="AT8" s="19">
        <f>AX7</f>
        <v>0.0</v>
      </c>
      <c r="AU8" s="19">
        <f>ROUND(AT8*$AU$5/12,2)</f>
        <v>0.0</v>
      </c>
      <c r="AV8" s="19">
        <f>MIN($AV$5,AT8+AU8)</f>
        <v>0.0</v>
      </c>
      <c r="AW8" s="19">
        <f>MAX(0,MIN(AT8+AU8-AV8,MonthlyPayment-SUM(H8,M8,R8,W8,AB8,AG8,AL8,AQ8,AV8,BA8)-SUM(I8,N8,S8,X8,AC8,AH8,AM8,AR8)))</f>
        <v>0.0</v>
      </c>
      <c r="AX8" s="19">
        <f>ROUND(AT8+AU8-AV8-AW8,2)</f>
        <v>0.0</v>
      </c>
      <c r="AY8" s="19">
        <f>BC7</f>
        <v>0.0</v>
      </c>
      <c r="AZ8" s="19">
        <f>ROUND(AY8*$AZ$5/12,2)</f>
        <v>0.0</v>
      </c>
      <c r="BA8" s="19">
        <f>MIN($BA$5,AY8+AZ8)</f>
        <v>0.0</v>
      </c>
      <c r="BB8" s="19">
        <f>MAX(0,MIN(AY8+AZ8-BA8,MonthlyPayment-SUM(H8,M8,R8,W8,AB8,AG8,AL8,AQ8,AV8,BA8)-SUM(I8,N8,S8,X8,AC8,AH8,AM8,AR8,AW8)))</f>
        <v>0.0</v>
      </c>
      <c r="BC8" s="19">
        <f>ROUND(AY8+AZ8-BA8-BB8,2)</f>
        <v>0.0</v>
      </c>
    </row>
    <row r="9" spans="1:55">
      <c r="A9" s="9">
        <v>3</v>
      </c>
      <c r="B9" s="15">
        <f>IF(FirstPayment="","",EDATE(FirstPayment,A9-1))</f>
        <v/>
      </c>
      <c r="C9" s="19">
        <f>SUM(H9,M9,R9,W9,AB9,AG9,AL9,AQ9,AV9,BA9,I9,N9,S9,X9,AC9,AH9,AM9,AR9,AW9,BB9)</f>
        <v>0.0</v>
      </c>
      <c r="D9" s="19">
        <f>SUM(J9,O9,T9,Y9,AD9,AI9,AN9,AS9,AX9,BC9)</f>
        <v>0.0</v>
      </c>
      <c r="E9" s="19">
        <f>SUM(G9,L9,Q9,V9,AA9,AF9,AK9,AP9,AU9,AZ9)</f>
        <v>0.0</v>
      </c>
      <c r="F9" s="19">
        <f>J8</f>
        <v>0.0</v>
      </c>
      <c r="G9" s="19">
        <f>ROUND(F9*$G$5/12,2)</f>
        <v>0.0</v>
      </c>
      <c r="H9" s="19">
        <f>MIN($H$5,F9+G9)</f>
        <v>0.0</v>
      </c>
      <c r="I9" s="19">
        <f>MAX(0,MIN(F9+G9-H9,MonthlyPayment-SUM(H9,M9,R9,W9,AB9,AG9,AL9,AQ9,AV9,BA9)))</f>
        <v>0.0</v>
      </c>
      <c r="J9" s="19">
        <f>ROUND(F9+G9-H9-I9,2)</f>
        <v>0.0</v>
      </c>
      <c r="K9" s="19">
        <f>O8</f>
        <v>0.0</v>
      </c>
      <c r="L9" s="19">
        <f>ROUND(K9*$L$5/12,2)</f>
        <v>0.0</v>
      </c>
      <c r="M9" s="19">
        <f>MIN($M$5,K9+L9)</f>
        <v>0.0</v>
      </c>
      <c r="N9" s="19">
        <f>MAX(0,MIN(K9+L9-M9,MonthlyPayment-SUM(H9,M9,R9,W9,AB9,AG9,AL9,AQ9,AV9,BA9)-SUM(I9)))</f>
        <v>0.0</v>
      </c>
      <c r="O9" s="19">
        <f>ROUND(K9+L9-M9-N9,2)</f>
        <v>0.0</v>
      </c>
      <c r="P9" s="19">
        <f>T8</f>
        <v>0.0</v>
      </c>
      <c r="Q9" s="19">
        <f>ROUND(P9*$Q$5/12,2)</f>
        <v>0.0</v>
      </c>
      <c r="R9" s="19">
        <f>MIN($R$5,P9+Q9)</f>
        <v>0.0</v>
      </c>
      <c r="S9" s="19">
        <f>MAX(0,MIN(P9+Q9-R9,MonthlyPayment-SUM(H9,M9,R9,W9,AB9,AG9,AL9,AQ9,AV9,BA9)-SUM(I9,N9)))</f>
        <v>0.0</v>
      </c>
      <c r="T9" s="19">
        <f>ROUND(P9+Q9-R9-S9,2)</f>
        <v>0.0</v>
      </c>
      <c r="U9" s="19">
        <f>Y8</f>
        <v>0.0</v>
      </c>
      <c r="V9" s="19">
        <f>ROUND(U9*$V$5/12,2)</f>
        <v>0.0</v>
      </c>
      <c r="W9" s="19">
        <f>MIN($W$5,U9+V9)</f>
        <v>0.0</v>
      </c>
      <c r="X9" s="19">
        <f>MAX(0,MIN(U9+V9-W9,MonthlyPayment-SUM(H9,M9,R9,W9,AB9,AG9,AL9,AQ9,AV9,BA9)-SUM(I9,N9,S9)))</f>
        <v>0.0</v>
      </c>
      <c r="Y9" s="19">
        <f>ROUND(U9+V9-W9-X9,2)</f>
        <v>0.0</v>
      </c>
      <c r="Z9" s="19">
        <f>AD8</f>
        <v>0.0</v>
      </c>
      <c r="AA9" s="19">
        <f>ROUND(Z9*$AA$5/12,2)</f>
        <v>0.0</v>
      </c>
      <c r="AB9" s="19">
        <f>MIN($AB$5,Z9+AA9)</f>
        <v>0.0</v>
      </c>
      <c r="AC9" s="19">
        <f>MAX(0,MIN(Z9+AA9-AB9,MonthlyPayment-SUM(H9,M9,R9,W9,AB9,AG9,AL9,AQ9,AV9,BA9)-SUM(I9,N9,S9,X9)))</f>
        <v>0.0</v>
      </c>
      <c r="AD9" s="19">
        <f>ROUND(Z9+AA9-AB9-AC9,2)</f>
        <v>0.0</v>
      </c>
      <c r="AE9" s="19">
        <f>AI8</f>
        <v>0.0</v>
      </c>
      <c r="AF9" s="19">
        <f>ROUND(AE9*$AF$5/12,2)</f>
        <v>0.0</v>
      </c>
      <c r="AG9" s="19">
        <f>MIN($AG$5,AE9+AF9)</f>
        <v>0.0</v>
      </c>
      <c r="AH9" s="19">
        <f>MAX(0,MIN(AE9+AF9-AG9,MonthlyPayment-SUM(H9,M9,R9,W9,AB9,AG9,AL9,AQ9,AV9,BA9)-SUM(I9,N9,S9,X9,AC9)))</f>
        <v>0.0</v>
      </c>
      <c r="AI9" s="19">
        <f>ROUND(AE9+AF9-AG9-AH9,2)</f>
        <v>0.0</v>
      </c>
      <c r="AJ9" s="19">
        <f>AN8</f>
        <v>0.0</v>
      </c>
      <c r="AK9" s="19">
        <f>ROUND(AJ9*$AK$5/12,2)</f>
        <v>0.0</v>
      </c>
      <c r="AL9" s="19">
        <f>MIN($AL$5,AJ9+AK9)</f>
        <v>0.0</v>
      </c>
      <c r="AM9" s="19">
        <f>MAX(0,MIN(AJ9+AK9-AL9,MonthlyPayment-SUM(H9,M9,R9,W9,AB9,AG9,AL9,AQ9,AV9,BA9)-SUM(I9,N9,S9,X9,AC9,AH9)))</f>
        <v>0.0</v>
      </c>
      <c r="AN9" s="19">
        <f>ROUND(AJ9+AK9-AL9-AM9,2)</f>
        <v>0.0</v>
      </c>
      <c r="AO9" s="19">
        <f>AS8</f>
        <v>0.0</v>
      </c>
      <c r="AP9" s="19">
        <f>ROUND(AO9*$AP$5/12,2)</f>
        <v>0.0</v>
      </c>
      <c r="AQ9" s="19">
        <f>MIN($AQ$5,AO9+AP9)</f>
        <v>0.0</v>
      </c>
      <c r="AR9" s="19">
        <f>MAX(0,MIN(AO9+AP9-AQ9,MonthlyPayment-SUM(H9,M9,R9,W9,AB9,AG9,AL9,AQ9,AV9,BA9)-SUM(I9,N9,S9,X9,AC9,AH9,AM9)))</f>
        <v>0.0</v>
      </c>
      <c r="AS9" s="19">
        <f>ROUND(AO9+AP9-AQ9-AR9,2)</f>
        <v>0.0</v>
      </c>
      <c r="AT9" s="19">
        <f>AX8</f>
        <v>0.0</v>
      </c>
      <c r="AU9" s="19">
        <f>ROUND(AT9*$AU$5/12,2)</f>
        <v>0.0</v>
      </c>
      <c r="AV9" s="19">
        <f>MIN($AV$5,AT9+AU9)</f>
        <v>0.0</v>
      </c>
      <c r="AW9" s="19">
        <f>MAX(0,MIN(AT9+AU9-AV9,MonthlyPayment-SUM(H9,M9,R9,W9,AB9,AG9,AL9,AQ9,AV9,BA9)-SUM(I9,N9,S9,X9,AC9,AH9,AM9,AR9)))</f>
        <v>0.0</v>
      </c>
      <c r="AX9" s="19">
        <f>ROUND(AT9+AU9-AV9-AW9,2)</f>
        <v>0.0</v>
      </c>
      <c r="AY9" s="19">
        <f>BC8</f>
        <v>0.0</v>
      </c>
      <c r="AZ9" s="19">
        <f>ROUND(AY9*$AZ$5/12,2)</f>
        <v>0.0</v>
      </c>
      <c r="BA9" s="19">
        <f>MIN($BA$5,AY9+AZ9)</f>
        <v>0.0</v>
      </c>
      <c r="BB9" s="19">
        <f>MAX(0,MIN(AY9+AZ9-BA9,MonthlyPayment-SUM(H9,M9,R9,W9,AB9,AG9,AL9,AQ9,AV9,BA9)-SUM(I9,N9,S9,X9,AC9,AH9,AM9,AR9,AW9)))</f>
        <v>0.0</v>
      </c>
      <c r="BC9" s="19">
        <f>ROUND(AY9+AZ9-BA9-BB9,2)</f>
        <v>0.0</v>
      </c>
    </row>
    <row r="10" spans="1:55">
      <c r="A10" s="9">
        <v>4</v>
      </c>
      <c r="B10" s="15">
        <f>IF(FirstPayment="","",EDATE(FirstPayment,A10-1))</f>
        <v/>
      </c>
      <c r="C10" s="19">
        <f>SUM(H10,M10,R10,W10,AB10,AG10,AL10,AQ10,AV10,BA10,I10,N10,S10,X10,AC10,AH10,AM10,AR10,AW10,BB10)</f>
        <v>0.0</v>
      </c>
      <c r="D10" s="19">
        <f>SUM(J10,O10,T10,Y10,AD10,AI10,AN10,AS10,AX10,BC10)</f>
        <v>0.0</v>
      </c>
      <c r="E10" s="19">
        <f>SUM(G10,L10,Q10,V10,AA10,AF10,AK10,AP10,AU10,AZ10)</f>
        <v>0.0</v>
      </c>
      <c r="F10" s="19">
        <f>J9</f>
        <v>0.0</v>
      </c>
      <c r="G10" s="19">
        <f>ROUND(F10*$G$5/12,2)</f>
        <v>0.0</v>
      </c>
      <c r="H10" s="19">
        <f>MIN($H$5,F10+G10)</f>
        <v>0.0</v>
      </c>
      <c r="I10" s="19">
        <f>MAX(0,MIN(F10+G10-H10,MonthlyPayment-SUM(H10,M10,R10,W10,AB10,AG10,AL10,AQ10,AV10,BA10)))</f>
        <v>0.0</v>
      </c>
      <c r="J10" s="19">
        <f>ROUND(F10+G10-H10-I10,2)</f>
        <v>0.0</v>
      </c>
      <c r="K10" s="19">
        <f>O9</f>
        <v>0.0</v>
      </c>
      <c r="L10" s="19">
        <f>ROUND(K10*$L$5/12,2)</f>
        <v>0.0</v>
      </c>
      <c r="M10" s="19">
        <f>MIN($M$5,K10+L10)</f>
        <v>0.0</v>
      </c>
      <c r="N10" s="19">
        <f>MAX(0,MIN(K10+L10-M10,MonthlyPayment-SUM(H10,M10,R10,W10,AB10,AG10,AL10,AQ10,AV10,BA10)-SUM(I10)))</f>
        <v>0.0</v>
      </c>
      <c r="O10" s="19">
        <f>ROUND(K10+L10-M10-N10,2)</f>
        <v>0.0</v>
      </c>
      <c r="P10" s="19">
        <f>T9</f>
        <v>0.0</v>
      </c>
      <c r="Q10" s="19">
        <f>ROUND(P10*$Q$5/12,2)</f>
        <v>0.0</v>
      </c>
      <c r="R10" s="19">
        <f>MIN($R$5,P10+Q10)</f>
        <v>0.0</v>
      </c>
      <c r="S10" s="19">
        <f>MAX(0,MIN(P10+Q10-R10,MonthlyPayment-SUM(H10,M10,R10,W10,AB10,AG10,AL10,AQ10,AV10,BA10)-SUM(I10,N10)))</f>
        <v>0.0</v>
      </c>
      <c r="T10" s="19">
        <f>ROUND(P10+Q10-R10-S10,2)</f>
        <v>0.0</v>
      </c>
      <c r="U10" s="19">
        <f>Y9</f>
        <v>0.0</v>
      </c>
      <c r="V10" s="19">
        <f>ROUND(U10*$V$5/12,2)</f>
        <v>0.0</v>
      </c>
      <c r="W10" s="19">
        <f>MIN($W$5,U10+V10)</f>
        <v>0.0</v>
      </c>
      <c r="X10" s="19">
        <f>MAX(0,MIN(U10+V10-W10,MonthlyPayment-SUM(H10,M10,R10,W10,AB10,AG10,AL10,AQ10,AV10,BA10)-SUM(I10,N10,S10)))</f>
        <v>0.0</v>
      </c>
      <c r="Y10" s="19">
        <f>ROUND(U10+V10-W10-X10,2)</f>
        <v>0.0</v>
      </c>
      <c r="Z10" s="19">
        <f>AD9</f>
        <v>0.0</v>
      </c>
      <c r="AA10" s="19">
        <f>ROUND(Z10*$AA$5/12,2)</f>
        <v>0.0</v>
      </c>
      <c r="AB10" s="19">
        <f>MIN($AB$5,Z10+AA10)</f>
        <v>0.0</v>
      </c>
      <c r="AC10" s="19">
        <f>MAX(0,MIN(Z10+AA10-AB10,MonthlyPayment-SUM(H10,M10,R10,W10,AB10,AG10,AL10,AQ10,AV10,BA10)-SUM(I10,N10,S10,X10)))</f>
        <v>0.0</v>
      </c>
      <c r="AD10" s="19">
        <f>ROUND(Z10+AA10-AB10-AC10,2)</f>
        <v>0.0</v>
      </c>
      <c r="AE10" s="19">
        <f>AI9</f>
        <v>0.0</v>
      </c>
      <c r="AF10" s="19">
        <f>ROUND(AE10*$AF$5/12,2)</f>
        <v>0.0</v>
      </c>
      <c r="AG10" s="19">
        <f>MIN($AG$5,AE10+AF10)</f>
        <v>0.0</v>
      </c>
      <c r="AH10" s="19">
        <f>MAX(0,MIN(AE10+AF10-AG10,MonthlyPayment-SUM(H10,M10,R10,W10,AB10,AG10,AL10,AQ10,AV10,BA10)-SUM(I10,N10,S10,X10,AC10)))</f>
        <v>0.0</v>
      </c>
      <c r="AI10" s="19">
        <f>ROUND(AE10+AF10-AG10-AH10,2)</f>
        <v>0.0</v>
      </c>
      <c r="AJ10" s="19">
        <f>AN9</f>
        <v>0.0</v>
      </c>
      <c r="AK10" s="19">
        <f>ROUND(AJ10*$AK$5/12,2)</f>
        <v>0.0</v>
      </c>
      <c r="AL10" s="19">
        <f>MIN($AL$5,AJ10+AK10)</f>
        <v>0.0</v>
      </c>
      <c r="AM10" s="19">
        <f>MAX(0,MIN(AJ10+AK10-AL10,MonthlyPayment-SUM(H10,M10,R10,W10,AB10,AG10,AL10,AQ10,AV10,BA10)-SUM(I10,N10,S10,X10,AC10,AH10)))</f>
        <v>0.0</v>
      </c>
      <c r="AN10" s="19">
        <f>ROUND(AJ10+AK10-AL10-AM10,2)</f>
        <v>0.0</v>
      </c>
      <c r="AO10" s="19">
        <f>AS9</f>
        <v>0.0</v>
      </c>
      <c r="AP10" s="19">
        <f>ROUND(AO10*$AP$5/12,2)</f>
        <v>0.0</v>
      </c>
      <c r="AQ10" s="19">
        <f>MIN($AQ$5,AO10+AP10)</f>
        <v>0.0</v>
      </c>
      <c r="AR10" s="19">
        <f>MAX(0,MIN(AO10+AP10-AQ10,MonthlyPayment-SUM(H10,M10,R10,W10,AB10,AG10,AL10,AQ10,AV10,BA10)-SUM(I10,N10,S10,X10,AC10,AH10,AM10)))</f>
        <v>0.0</v>
      </c>
      <c r="AS10" s="19">
        <f>ROUND(AO10+AP10-AQ10-AR10,2)</f>
        <v>0.0</v>
      </c>
      <c r="AT10" s="19">
        <f>AX9</f>
        <v>0.0</v>
      </c>
      <c r="AU10" s="19">
        <f>ROUND(AT10*$AU$5/12,2)</f>
        <v>0.0</v>
      </c>
      <c r="AV10" s="19">
        <f>MIN($AV$5,AT10+AU10)</f>
        <v>0.0</v>
      </c>
      <c r="AW10" s="19">
        <f>MAX(0,MIN(AT10+AU10-AV10,MonthlyPayment-SUM(H10,M10,R10,W10,AB10,AG10,AL10,AQ10,AV10,BA10)-SUM(I10,N10,S10,X10,AC10,AH10,AM10,AR10)))</f>
        <v>0.0</v>
      </c>
      <c r="AX10" s="19">
        <f>ROUND(AT10+AU10-AV10-AW10,2)</f>
        <v>0.0</v>
      </c>
      <c r="AY10" s="19">
        <f>BC9</f>
        <v>0.0</v>
      </c>
      <c r="AZ10" s="19">
        <f>ROUND(AY10*$AZ$5/12,2)</f>
        <v>0.0</v>
      </c>
      <c r="BA10" s="19">
        <f>MIN($BA$5,AY10+AZ10)</f>
        <v>0.0</v>
      </c>
      <c r="BB10" s="19">
        <f>MAX(0,MIN(AY10+AZ10-BA10,MonthlyPayment-SUM(H10,M10,R10,W10,AB10,AG10,AL10,AQ10,AV10,BA10)-SUM(I10,N10,S10,X10,AC10,AH10,AM10,AR10,AW10)))</f>
        <v>0.0</v>
      </c>
      <c r="BC10" s="19">
        <f>ROUND(AY10+AZ10-BA10-BB10,2)</f>
        <v>0.0</v>
      </c>
    </row>
    <row r="11" spans="1:55">
      <c r="A11" s="9">
        <v>5</v>
      </c>
      <c r="B11" s="15">
        <f>IF(FirstPayment="","",EDATE(FirstPayment,A11-1))</f>
        <v/>
      </c>
      <c r="C11" s="19">
        <f>SUM(H11,M11,R11,W11,AB11,AG11,AL11,AQ11,AV11,BA11,I11,N11,S11,X11,AC11,AH11,AM11,AR11,AW11,BB11)</f>
        <v>0.0</v>
      </c>
      <c r="D11" s="19">
        <f>SUM(J11,O11,T11,Y11,AD11,AI11,AN11,AS11,AX11,BC11)</f>
        <v>0.0</v>
      </c>
      <c r="E11" s="19">
        <f>SUM(G11,L11,Q11,V11,AA11,AF11,AK11,AP11,AU11,AZ11)</f>
        <v>0.0</v>
      </c>
      <c r="F11" s="19">
        <f>J10</f>
        <v>0.0</v>
      </c>
      <c r="G11" s="19">
        <f>ROUND(F11*$G$5/12,2)</f>
        <v>0.0</v>
      </c>
      <c r="H11" s="19">
        <f>MIN($H$5,F11+G11)</f>
        <v>0.0</v>
      </c>
      <c r="I11" s="19">
        <f>MAX(0,MIN(F11+G11-H11,MonthlyPayment-SUM(H11,M11,R11,W11,AB11,AG11,AL11,AQ11,AV11,BA11)))</f>
        <v>0.0</v>
      </c>
      <c r="J11" s="19">
        <f>ROUND(F11+G11-H11-I11,2)</f>
        <v>0.0</v>
      </c>
      <c r="K11" s="19">
        <f>O10</f>
        <v>0.0</v>
      </c>
      <c r="L11" s="19">
        <f>ROUND(K11*$L$5/12,2)</f>
        <v>0.0</v>
      </c>
      <c r="M11" s="19">
        <f>MIN($M$5,K11+L11)</f>
        <v>0.0</v>
      </c>
      <c r="N11" s="19">
        <f>MAX(0,MIN(K11+L11-M11,MonthlyPayment-SUM(H11,M11,R11,W11,AB11,AG11,AL11,AQ11,AV11,BA11)-SUM(I11)))</f>
        <v>0.0</v>
      </c>
      <c r="O11" s="19">
        <f>ROUND(K11+L11-M11-N11,2)</f>
        <v>0.0</v>
      </c>
      <c r="P11" s="19">
        <f>T10</f>
        <v>0.0</v>
      </c>
      <c r="Q11" s="19">
        <f>ROUND(P11*$Q$5/12,2)</f>
        <v>0.0</v>
      </c>
      <c r="R11" s="19">
        <f>MIN($R$5,P11+Q11)</f>
        <v>0.0</v>
      </c>
      <c r="S11" s="19">
        <f>MAX(0,MIN(P11+Q11-R11,MonthlyPayment-SUM(H11,M11,R11,W11,AB11,AG11,AL11,AQ11,AV11,BA11)-SUM(I11,N11)))</f>
        <v>0.0</v>
      </c>
      <c r="T11" s="19">
        <f>ROUND(P11+Q11-R11-S11,2)</f>
        <v>0.0</v>
      </c>
      <c r="U11" s="19">
        <f>Y10</f>
        <v>0.0</v>
      </c>
      <c r="V11" s="19">
        <f>ROUND(U11*$V$5/12,2)</f>
        <v>0.0</v>
      </c>
      <c r="W11" s="19">
        <f>MIN($W$5,U11+V11)</f>
        <v>0.0</v>
      </c>
      <c r="X11" s="19">
        <f>MAX(0,MIN(U11+V11-W11,MonthlyPayment-SUM(H11,M11,R11,W11,AB11,AG11,AL11,AQ11,AV11,BA11)-SUM(I11,N11,S11)))</f>
        <v>0.0</v>
      </c>
      <c r="Y11" s="19">
        <f>ROUND(U11+V11-W11-X11,2)</f>
        <v>0.0</v>
      </c>
      <c r="Z11" s="19">
        <f>AD10</f>
        <v>0.0</v>
      </c>
      <c r="AA11" s="19">
        <f>ROUND(Z11*$AA$5/12,2)</f>
        <v>0.0</v>
      </c>
      <c r="AB11" s="19">
        <f>MIN($AB$5,Z11+AA11)</f>
        <v>0.0</v>
      </c>
      <c r="AC11" s="19">
        <f>MAX(0,MIN(Z11+AA11-AB11,MonthlyPayment-SUM(H11,M11,R11,W11,AB11,AG11,AL11,AQ11,AV11,BA11)-SUM(I11,N11,S11,X11)))</f>
        <v>0.0</v>
      </c>
      <c r="AD11" s="19">
        <f>ROUND(Z11+AA11-AB11-AC11,2)</f>
        <v>0.0</v>
      </c>
      <c r="AE11" s="19">
        <f>AI10</f>
        <v>0.0</v>
      </c>
      <c r="AF11" s="19">
        <f>ROUND(AE11*$AF$5/12,2)</f>
        <v>0.0</v>
      </c>
      <c r="AG11" s="19">
        <f>MIN($AG$5,AE11+AF11)</f>
        <v>0.0</v>
      </c>
      <c r="AH11" s="19">
        <f>MAX(0,MIN(AE11+AF11-AG11,MonthlyPayment-SUM(H11,M11,R11,W11,AB11,AG11,AL11,AQ11,AV11,BA11)-SUM(I11,N11,S11,X11,AC11)))</f>
        <v>0.0</v>
      </c>
      <c r="AI11" s="19">
        <f>ROUND(AE11+AF11-AG11-AH11,2)</f>
        <v>0.0</v>
      </c>
      <c r="AJ11" s="19">
        <f>AN10</f>
        <v>0.0</v>
      </c>
      <c r="AK11" s="19">
        <f>ROUND(AJ11*$AK$5/12,2)</f>
        <v>0.0</v>
      </c>
      <c r="AL11" s="19">
        <f>MIN($AL$5,AJ11+AK11)</f>
        <v>0.0</v>
      </c>
      <c r="AM11" s="19">
        <f>MAX(0,MIN(AJ11+AK11-AL11,MonthlyPayment-SUM(H11,M11,R11,W11,AB11,AG11,AL11,AQ11,AV11,BA11)-SUM(I11,N11,S11,X11,AC11,AH11)))</f>
        <v>0.0</v>
      </c>
      <c r="AN11" s="19">
        <f>ROUND(AJ11+AK11-AL11-AM11,2)</f>
        <v>0.0</v>
      </c>
      <c r="AO11" s="19">
        <f>AS10</f>
        <v>0.0</v>
      </c>
      <c r="AP11" s="19">
        <f>ROUND(AO11*$AP$5/12,2)</f>
        <v>0.0</v>
      </c>
      <c r="AQ11" s="19">
        <f>MIN($AQ$5,AO11+AP11)</f>
        <v>0.0</v>
      </c>
      <c r="AR11" s="19">
        <f>MAX(0,MIN(AO11+AP11-AQ11,MonthlyPayment-SUM(H11,M11,R11,W11,AB11,AG11,AL11,AQ11,AV11,BA11)-SUM(I11,N11,S11,X11,AC11,AH11,AM11)))</f>
        <v>0.0</v>
      </c>
      <c r="AS11" s="19">
        <f>ROUND(AO11+AP11-AQ11-AR11,2)</f>
        <v>0.0</v>
      </c>
      <c r="AT11" s="19">
        <f>AX10</f>
        <v>0.0</v>
      </c>
      <c r="AU11" s="19">
        <f>ROUND(AT11*$AU$5/12,2)</f>
        <v>0.0</v>
      </c>
      <c r="AV11" s="19">
        <f>MIN($AV$5,AT11+AU11)</f>
        <v>0.0</v>
      </c>
      <c r="AW11" s="19">
        <f>MAX(0,MIN(AT11+AU11-AV11,MonthlyPayment-SUM(H11,M11,R11,W11,AB11,AG11,AL11,AQ11,AV11,BA11)-SUM(I11,N11,S11,X11,AC11,AH11,AM11,AR11)))</f>
        <v>0.0</v>
      </c>
      <c r="AX11" s="19">
        <f>ROUND(AT11+AU11-AV11-AW11,2)</f>
        <v>0.0</v>
      </c>
      <c r="AY11" s="19">
        <f>BC10</f>
        <v>0.0</v>
      </c>
      <c r="AZ11" s="19">
        <f>ROUND(AY11*$AZ$5/12,2)</f>
        <v>0.0</v>
      </c>
      <c r="BA11" s="19">
        <f>MIN($BA$5,AY11+AZ11)</f>
        <v>0.0</v>
      </c>
      <c r="BB11" s="19">
        <f>MAX(0,MIN(AY11+AZ11-BA11,MonthlyPayment-SUM(H11,M11,R11,W11,AB11,AG11,AL11,AQ11,AV11,BA11)-SUM(I11,N11,S11,X11,AC11,AH11,AM11,AR11,AW11)))</f>
        <v>0.0</v>
      </c>
      <c r="BC11" s="19">
        <f>ROUND(AY11+AZ11-BA11-BB11,2)</f>
        <v>0.0</v>
      </c>
    </row>
    <row r="12" spans="1:55">
      <c r="A12" s="9">
        <v>6</v>
      </c>
      <c r="B12" s="15">
        <f>IF(FirstPayment="","",EDATE(FirstPayment,A12-1))</f>
        <v/>
      </c>
      <c r="C12" s="19">
        <f>SUM(H12,M12,R12,W12,AB12,AG12,AL12,AQ12,AV12,BA12,I12,N12,S12,X12,AC12,AH12,AM12,AR12,AW12,BB12)</f>
        <v>0.0</v>
      </c>
      <c r="D12" s="19">
        <f>SUM(J12,O12,T12,Y12,AD12,AI12,AN12,AS12,AX12,BC12)</f>
        <v>0.0</v>
      </c>
      <c r="E12" s="19">
        <f>SUM(G12,L12,Q12,V12,AA12,AF12,AK12,AP12,AU12,AZ12)</f>
        <v>0.0</v>
      </c>
      <c r="F12" s="19">
        <f>J11</f>
        <v>0.0</v>
      </c>
      <c r="G12" s="19">
        <f>ROUND(F12*$G$5/12,2)</f>
        <v>0.0</v>
      </c>
      <c r="H12" s="19">
        <f>MIN($H$5,F12+G12)</f>
        <v>0.0</v>
      </c>
      <c r="I12" s="19">
        <f>MAX(0,MIN(F12+G12-H12,MonthlyPayment-SUM(H12,M12,R12,W12,AB12,AG12,AL12,AQ12,AV12,BA12)))</f>
        <v>0.0</v>
      </c>
      <c r="J12" s="19">
        <f>ROUND(F12+G12-H12-I12,2)</f>
        <v>0.0</v>
      </c>
      <c r="K12" s="19">
        <f>O11</f>
        <v>0.0</v>
      </c>
      <c r="L12" s="19">
        <f>ROUND(K12*$L$5/12,2)</f>
        <v>0.0</v>
      </c>
      <c r="M12" s="19">
        <f>MIN($M$5,K12+L12)</f>
        <v>0.0</v>
      </c>
      <c r="N12" s="19">
        <f>MAX(0,MIN(K12+L12-M12,MonthlyPayment-SUM(H12,M12,R12,W12,AB12,AG12,AL12,AQ12,AV12,BA12)-SUM(I12)))</f>
        <v>0.0</v>
      </c>
      <c r="O12" s="19">
        <f>ROUND(K12+L12-M12-N12,2)</f>
        <v>0.0</v>
      </c>
      <c r="P12" s="19">
        <f>T11</f>
        <v>0.0</v>
      </c>
      <c r="Q12" s="19">
        <f>ROUND(P12*$Q$5/12,2)</f>
        <v>0.0</v>
      </c>
      <c r="R12" s="19">
        <f>MIN($R$5,P12+Q12)</f>
        <v>0.0</v>
      </c>
      <c r="S12" s="19">
        <f>MAX(0,MIN(P12+Q12-R12,MonthlyPayment-SUM(H12,M12,R12,W12,AB12,AG12,AL12,AQ12,AV12,BA12)-SUM(I12,N12)))</f>
        <v>0.0</v>
      </c>
      <c r="T12" s="19">
        <f>ROUND(P12+Q12-R12-S12,2)</f>
        <v>0.0</v>
      </c>
      <c r="U12" s="19">
        <f>Y11</f>
        <v>0.0</v>
      </c>
      <c r="V12" s="19">
        <f>ROUND(U12*$V$5/12,2)</f>
        <v>0.0</v>
      </c>
      <c r="W12" s="19">
        <f>MIN($W$5,U12+V12)</f>
        <v>0.0</v>
      </c>
      <c r="X12" s="19">
        <f>MAX(0,MIN(U12+V12-W12,MonthlyPayment-SUM(H12,M12,R12,W12,AB12,AG12,AL12,AQ12,AV12,BA12)-SUM(I12,N12,S12)))</f>
        <v>0.0</v>
      </c>
      <c r="Y12" s="19">
        <f>ROUND(U12+V12-W12-X12,2)</f>
        <v>0.0</v>
      </c>
      <c r="Z12" s="19">
        <f>AD11</f>
        <v>0.0</v>
      </c>
      <c r="AA12" s="19">
        <f>ROUND(Z12*$AA$5/12,2)</f>
        <v>0.0</v>
      </c>
      <c r="AB12" s="19">
        <f>MIN($AB$5,Z12+AA12)</f>
        <v>0.0</v>
      </c>
      <c r="AC12" s="19">
        <f>MAX(0,MIN(Z12+AA12-AB12,MonthlyPayment-SUM(H12,M12,R12,W12,AB12,AG12,AL12,AQ12,AV12,BA12)-SUM(I12,N12,S12,X12)))</f>
        <v>0.0</v>
      </c>
      <c r="AD12" s="19">
        <f>ROUND(Z12+AA12-AB12-AC12,2)</f>
        <v>0.0</v>
      </c>
      <c r="AE12" s="19">
        <f>AI11</f>
        <v>0.0</v>
      </c>
      <c r="AF12" s="19">
        <f>ROUND(AE12*$AF$5/12,2)</f>
        <v>0.0</v>
      </c>
      <c r="AG12" s="19">
        <f>MIN($AG$5,AE12+AF12)</f>
        <v>0.0</v>
      </c>
      <c r="AH12" s="19">
        <f>MAX(0,MIN(AE12+AF12-AG12,MonthlyPayment-SUM(H12,M12,R12,W12,AB12,AG12,AL12,AQ12,AV12,BA12)-SUM(I12,N12,S12,X12,AC12)))</f>
        <v>0.0</v>
      </c>
      <c r="AI12" s="19">
        <f>ROUND(AE12+AF12-AG12-AH12,2)</f>
        <v>0.0</v>
      </c>
      <c r="AJ12" s="19">
        <f>AN11</f>
        <v>0.0</v>
      </c>
      <c r="AK12" s="19">
        <f>ROUND(AJ12*$AK$5/12,2)</f>
        <v>0.0</v>
      </c>
      <c r="AL12" s="19">
        <f>MIN($AL$5,AJ12+AK12)</f>
        <v>0.0</v>
      </c>
      <c r="AM12" s="19">
        <f>MAX(0,MIN(AJ12+AK12-AL12,MonthlyPayment-SUM(H12,M12,R12,W12,AB12,AG12,AL12,AQ12,AV12,BA12)-SUM(I12,N12,S12,X12,AC12,AH12)))</f>
        <v>0.0</v>
      </c>
      <c r="AN12" s="19">
        <f>ROUND(AJ12+AK12-AL12-AM12,2)</f>
        <v>0.0</v>
      </c>
      <c r="AO12" s="19">
        <f>AS11</f>
        <v>0.0</v>
      </c>
      <c r="AP12" s="19">
        <f>ROUND(AO12*$AP$5/12,2)</f>
        <v>0.0</v>
      </c>
      <c r="AQ12" s="19">
        <f>MIN($AQ$5,AO12+AP12)</f>
        <v>0.0</v>
      </c>
      <c r="AR12" s="19">
        <f>MAX(0,MIN(AO12+AP12-AQ12,MonthlyPayment-SUM(H12,M12,R12,W12,AB12,AG12,AL12,AQ12,AV12,BA12)-SUM(I12,N12,S12,X12,AC12,AH12,AM12)))</f>
        <v>0.0</v>
      </c>
      <c r="AS12" s="19">
        <f>ROUND(AO12+AP12-AQ12-AR12,2)</f>
        <v>0.0</v>
      </c>
      <c r="AT12" s="19">
        <f>AX11</f>
        <v>0.0</v>
      </c>
      <c r="AU12" s="19">
        <f>ROUND(AT12*$AU$5/12,2)</f>
        <v>0.0</v>
      </c>
      <c r="AV12" s="19">
        <f>MIN($AV$5,AT12+AU12)</f>
        <v>0.0</v>
      </c>
      <c r="AW12" s="19">
        <f>MAX(0,MIN(AT12+AU12-AV12,MonthlyPayment-SUM(H12,M12,R12,W12,AB12,AG12,AL12,AQ12,AV12,BA12)-SUM(I12,N12,S12,X12,AC12,AH12,AM12,AR12)))</f>
        <v>0.0</v>
      </c>
      <c r="AX12" s="19">
        <f>ROUND(AT12+AU12-AV12-AW12,2)</f>
        <v>0.0</v>
      </c>
      <c r="AY12" s="19">
        <f>BC11</f>
        <v>0.0</v>
      </c>
      <c r="AZ12" s="19">
        <f>ROUND(AY12*$AZ$5/12,2)</f>
        <v>0.0</v>
      </c>
      <c r="BA12" s="19">
        <f>MIN($BA$5,AY12+AZ12)</f>
        <v>0.0</v>
      </c>
      <c r="BB12" s="19">
        <f>MAX(0,MIN(AY12+AZ12-BA12,MonthlyPayment-SUM(H12,M12,R12,W12,AB12,AG12,AL12,AQ12,AV12,BA12)-SUM(I12,N12,S12,X12,AC12,AH12,AM12,AR12,AW12)))</f>
        <v>0.0</v>
      </c>
      <c r="BC12" s="19">
        <f>ROUND(AY12+AZ12-BA12-BB12,2)</f>
        <v>0.0</v>
      </c>
    </row>
    <row r="13" spans="1:55">
      <c r="A13" s="9">
        <v>7</v>
      </c>
      <c r="B13" s="15">
        <f>IF(FirstPayment="","",EDATE(FirstPayment,A13-1))</f>
        <v/>
      </c>
      <c r="C13" s="19">
        <f>SUM(H13,M13,R13,W13,AB13,AG13,AL13,AQ13,AV13,BA13,I13,N13,S13,X13,AC13,AH13,AM13,AR13,AW13,BB13)</f>
        <v>0.0</v>
      </c>
      <c r="D13" s="19">
        <f>SUM(J13,O13,T13,Y13,AD13,AI13,AN13,AS13,AX13,BC13)</f>
        <v>0.0</v>
      </c>
      <c r="E13" s="19">
        <f>SUM(G13,L13,Q13,V13,AA13,AF13,AK13,AP13,AU13,AZ13)</f>
        <v>0.0</v>
      </c>
      <c r="F13" s="19">
        <f>J12</f>
        <v>0.0</v>
      </c>
      <c r="G13" s="19">
        <f>ROUND(F13*$G$5/12,2)</f>
        <v>0.0</v>
      </c>
      <c r="H13" s="19">
        <f>MIN($H$5,F13+G13)</f>
        <v>0.0</v>
      </c>
      <c r="I13" s="19">
        <f>MAX(0,MIN(F13+G13-H13,MonthlyPayment-SUM(H13,M13,R13,W13,AB13,AG13,AL13,AQ13,AV13,BA13)))</f>
        <v>0.0</v>
      </c>
      <c r="J13" s="19">
        <f>ROUND(F13+G13-H13-I13,2)</f>
        <v>0.0</v>
      </c>
      <c r="K13" s="19">
        <f>O12</f>
        <v>0.0</v>
      </c>
      <c r="L13" s="19">
        <f>ROUND(K13*$L$5/12,2)</f>
        <v>0.0</v>
      </c>
      <c r="M13" s="19">
        <f>MIN($M$5,K13+L13)</f>
        <v>0.0</v>
      </c>
      <c r="N13" s="19">
        <f>MAX(0,MIN(K13+L13-M13,MonthlyPayment-SUM(H13,M13,R13,W13,AB13,AG13,AL13,AQ13,AV13,BA13)-SUM(I13)))</f>
        <v>0.0</v>
      </c>
      <c r="O13" s="19">
        <f>ROUND(K13+L13-M13-N13,2)</f>
        <v>0.0</v>
      </c>
      <c r="P13" s="19">
        <f>T12</f>
        <v>0.0</v>
      </c>
      <c r="Q13" s="19">
        <f>ROUND(P13*$Q$5/12,2)</f>
        <v>0.0</v>
      </c>
      <c r="R13" s="19">
        <f>MIN($R$5,P13+Q13)</f>
        <v>0.0</v>
      </c>
      <c r="S13" s="19">
        <f>MAX(0,MIN(P13+Q13-R13,MonthlyPayment-SUM(H13,M13,R13,W13,AB13,AG13,AL13,AQ13,AV13,BA13)-SUM(I13,N13)))</f>
        <v>0.0</v>
      </c>
      <c r="T13" s="19">
        <f>ROUND(P13+Q13-R13-S13,2)</f>
        <v>0.0</v>
      </c>
      <c r="U13" s="19">
        <f>Y12</f>
        <v>0.0</v>
      </c>
      <c r="V13" s="19">
        <f>ROUND(U13*$V$5/12,2)</f>
        <v>0.0</v>
      </c>
      <c r="W13" s="19">
        <f>MIN($W$5,U13+V13)</f>
        <v>0.0</v>
      </c>
      <c r="X13" s="19">
        <f>MAX(0,MIN(U13+V13-W13,MonthlyPayment-SUM(H13,M13,R13,W13,AB13,AG13,AL13,AQ13,AV13,BA13)-SUM(I13,N13,S13)))</f>
        <v>0.0</v>
      </c>
      <c r="Y13" s="19">
        <f>ROUND(U13+V13-W13-X13,2)</f>
        <v>0.0</v>
      </c>
      <c r="Z13" s="19">
        <f>AD12</f>
        <v>0.0</v>
      </c>
      <c r="AA13" s="19">
        <f>ROUND(Z13*$AA$5/12,2)</f>
        <v>0.0</v>
      </c>
      <c r="AB13" s="19">
        <f>MIN($AB$5,Z13+AA13)</f>
        <v>0.0</v>
      </c>
      <c r="AC13" s="19">
        <f>MAX(0,MIN(Z13+AA13-AB13,MonthlyPayment-SUM(H13,M13,R13,W13,AB13,AG13,AL13,AQ13,AV13,BA13)-SUM(I13,N13,S13,X13)))</f>
        <v>0.0</v>
      </c>
      <c r="AD13" s="19">
        <f>ROUND(Z13+AA13-AB13-AC13,2)</f>
        <v>0.0</v>
      </c>
      <c r="AE13" s="19">
        <f>AI12</f>
        <v>0.0</v>
      </c>
      <c r="AF13" s="19">
        <f>ROUND(AE13*$AF$5/12,2)</f>
        <v>0.0</v>
      </c>
      <c r="AG13" s="19">
        <f>MIN($AG$5,AE13+AF13)</f>
        <v>0.0</v>
      </c>
      <c r="AH13" s="19">
        <f>MAX(0,MIN(AE13+AF13-AG13,MonthlyPayment-SUM(H13,M13,R13,W13,AB13,AG13,AL13,AQ13,AV13,BA13)-SUM(I13,N13,S13,X13,AC13)))</f>
        <v>0.0</v>
      </c>
      <c r="AI13" s="19">
        <f>ROUND(AE13+AF13-AG13-AH13,2)</f>
        <v>0.0</v>
      </c>
      <c r="AJ13" s="19">
        <f>AN12</f>
        <v>0.0</v>
      </c>
      <c r="AK13" s="19">
        <f>ROUND(AJ13*$AK$5/12,2)</f>
        <v>0.0</v>
      </c>
      <c r="AL13" s="19">
        <f>MIN($AL$5,AJ13+AK13)</f>
        <v>0.0</v>
      </c>
      <c r="AM13" s="19">
        <f>MAX(0,MIN(AJ13+AK13-AL13,MonthlyPayment-SUM(H13,M13,R13,W13,AB13,AG13,AL13,AQ13,AV13,BA13)-SUM(I13,N13,S13,X13,AC13,AH13)))</f>
        <v>0.0</v>
      </c>
      <c r="AN13" s="19">
        <f>ROUND(AJ13+AK13-AL13-AM13,2)</f>
        <v>0.0</v>
      </c>
      <c r="AO13" s="19">
        <f>AS12</f>
        <v>0.0</v>
      </c>
      <c r="AP13" s="19">
        <f>ROUND(AO13*$AP$5/12,2)</f>
        <v>0.0</v>
      </c>
      <c r="AQ13" s="19">
        <f>MIN($AQ$5,AO13+AP13)</f>
        <v>0.0</v>
      </c>
      <c r="AR13" s="19">
        <f>MAX(0,MIN(AO13+AP13-AQ13,MonthlyPayment-SUM(H13,M13,R13,W13,AB13,AG13,AL13,AQ13,AV13,BA13)-SUM(I13,N13,S13,X13,AC13,AH13,AM13)))</f>
        <v>0.0</v>
      </c>
      <c r="AS13" s="19">
        <f>ROUND(AO13+AP13-AQ13-AR13,2)</f>
        <v>0.0</v>
      </c>
      <c r="AT13" s="19">
        <f>AX12</f>
        <v>0.0</v>
      </c>
      <c r="AU13" s="19">
        <f>ROUND(AT13*$AU$5/12,2)</f>
        <v>0.0</v>
      </c>
      <c r="AV13" s="19">
        <f>MIN($AV$5,AT13+AU13)</f>
        <v>0.0</v>
      </c>
      <c r="AW13" s="19">
        <f>MAX(0,MIN(AT13+AU13-AV13,MonthlyPayment-SUM(H13,M13,R13,W13,AB13,AG13,AL13,AQ13,AV13,BA13)-SUM(I13,N13,S13,X13,AC13,AH13,AM13,AR13)))</f>
        <v>0.0</v>
      </c>
      <c r="AX13" s="19">
        <f>ROUND(AT13+AU13-AV13-AW13,2)</f>
        <v>0.0</v>
      </c>
      <c r="AY13" s="19">
        <f>BC12</f>
        <v>0.0</v>
      </c>
      <c r="AZ13" s="19">
        <f>ROUND(AY13*$AZ$5/12,2)</f>
        <v>0.0</v>
      </c>
      <c r="BA13" s="19">
        <f>MIN($BA$5,AY13+AZ13)</f>
        <v>0.0</v>
      </c>
      <c r="BB13" s="19">
        <f>MAX(0,MIN(AY13+AZ13-BA13,MonthlyPayment-SUM(H13,M13,R13,W13,AB13,AG13,AL13,AQ13,AV13,BA13)-SUM(I13,N13,S13,X13,AC13,AH13,AM13,AR13,AW13)))</f>
        <v>0.0</v>
      </c>
      <c r="BC13" s="19">
        <f>ROUND(AY13+AZ13-BA13-BB13,2)</f>
        <v>0.0</v>
      </c>
    </row>
    <row r="14" spans="1:55">
      <c r="A14" s="9">
        <v>8</v>
      </c>
      <c r="B14" s="15">
        <f>IF(FirstPayment="","",EDATE(FirstPayment,A14-1))</f>
        <v/>
      </c>
      <c r="C14" s="19">
        <f>SUM(H14,M14,R14,W14,AB14,AG14,AL14,AQ14,AV14,BA14,I14,N14,S14,X14,AC14,AH14,AM14,AR14,AW14,BB14)</f>
        <v>0.0</v>
      </c>
      <c r="D14" s="19">
        <f>SUM(J14,O14,T14,Y14,AD14,AI14,AN14,AS14,AX14,BC14)</f>
        <v>0.0</v>
      </c>
      <c r="E14" s="19">
        <f>SUM(G14,L14,Q14,V14,AA14,AF14,AK14,AP14,AU14,AZ14)</f>
        <v>0.0</v>
      </c>
      <c r="F14" s="19">
        <f>J13</f>
        <v>0.0</v>
      </c>
      <c r="G14" s="19">
        <f>ROUND(F14*$G$5/12,2)</f>
        <v>0.0</v>
      </c>
      <c r="H14" s="19">
        <f>MIN($H$5,F14+G14)</f>
        <v>0.0</v>
      </c>
      <c r="I14" s="19">
        <f>MAX(0,MIN(F14+G14-H14,MonthlyPayment-SUM(H14,M14,R14,W14,AB14,AG14,AL14,AQ14,AV14,BA14)))</f>
        <v>0.0</v>
      </c>
      <c r="J14" s="19">
        <f>ROUND(F14+G14-H14-I14,2)</f>
        <v>0.0</v>
      </c>
      <c r="K14" s="19">
        <f>O13</f>
        <v>0.0</v>
      </c>
      <c r="L14" s="19">
        <f>ROUND(K14*$L$5/12,2)</f>
        <v>0.0</v>
      </c>
      <c r="M14" s="19">
        <f>MIN($M$5,K14+L14)</f>
        <v>0.0</v>
      </c>
      <c r="N14" s="19">
        <f>MAX(0,MIN(K14+L14-M14,MonthlyPayment-SUM(H14,M14,R14,W14,AB14,AG14,AL14,AQ14,AV14,BA14)-SUM(I14)))</f>
        <v>0.0</v>
      </c>
      <c r="O14" s="19">
        <f>ROUND(K14+L14-M14-N14,2)</f>
        <v>0.0</v>
      </c>
      <c r="P14" s="19">
        <f>T13</f>
        <v>0.0</v>
      </c>
      <c r="Q14" s="19">
        <f>ROUND(P14*$Q$5/12,2)</f>
        <v>0.0</v>
      </c>
      <c r="R14" s="19">
        <f>MIN($R$5,P14+Q14)</f>
        <v>0.0</v>
      </c>
      <c r="S14" s="19">
        <f>MAX(0,MIN(P14+Q14-R14,MonthlyPayment-SUM(H14,M14,R14,W14,AB14,AG14,AL14,AQ14,AV14,BA14)-SUM(I14,N14)))</f>
        <v>0.0</v>
      </c>
      <c r="T14" s="19">
        <f>ROUND(P14+Q14-R14-S14,2)</f>
        <v>0.0</v>
      </c>
      <c r="U14" s="19">
        <f>Y13</f>
        <v>0.0</v>
      </c>
      <c r="V14" s="19">
        <f>ROUND(U14*$V$5/12,2)</f>
        <v>0.0</v>
      </c>
      <c r="W14" s="19">
        <f>MIN($W$5,U14+V14)</f>
        <v>0.0</v>
      </c>
      <c r="X14" s="19">
        <f>MAX(0,MIN(U14+V14-W14,MonthlyPayment-SUM(H14,M14,R14,W14,AB14,AG14,AL14,AQ14,AV14,BA14)-SUM(I14,N14,S14)))</f>
        <v>0.0</v>
      </c>
      <c r="Y14" s="19">
        <f>ROUND(U14+V14-W14-X14,2)</f>
        <v>0.0</v>
      </c>
      <c r="Z14" s="19">
        <f>AD13</f>
        <v>0.0</v>
      </c>
      <c r="AA14" s="19">
        <f>ROUND(Z14*$AA$5/12,2)</f>
        <v>0.0</v>
      </c>
      <c r="AB14" s="19">
        <f>MIN($AB$5,Z14+AA14)</f>
        <v>0.0</v>
      </c>
      <c r="AC14" s="19">
        <f>MAX(0,MIN(Z14+AA14-AB14,MonthlyPayment-SUM(H14,M14,R14,W14,AB14,AG14,AL14,AQ14,AV14,BA14)-SUM(I14,N14,S14,X14)))</f>
        <v>0.0</v>
      </c>
      <c r="AD14" s="19">
        <f>ROUND(Z14+AA14-AB14-AC14,2)</f>
        <v>0.0</v>
      </c>
      <c r="AE14" s="19">
        <f>AI13</f>
        <v>0.0</v>
      </c>
      <c r="AF14" s="19">
        <f>ROUND(AE14*$AF$5/12,2)</f>
        <v>0.0</v>
      </c>
      <c r="AG14" s="19">
        <f>MIN($AG$5,AE14+AF14)</f>
        <v>0.0</v>
      </c>
      <c r="AH14" s="19">
        <f>MAX(0,MIN(AE14+AF14-AG14,MonthlyPayment-SUM(H14,M14,R14,W14,AB14,AG14,AL14,AQ14,AV14,BA14)-SUM(I14,N14,S14,X14,AC14)))</f>
        <v>0.0</v>
      </c>
      <c r="AI14" s="19">
        <f>ROUND(AE14+AF14-AG14-AH14,2)</f>
        <v>0.0</v>
      </c>
      <c r="AJ14" s="19">
        <f>AN13</f>
        <v>0.0</v>
      </c>
      <c r="AK14" s="19">
        <f>ROUND(AJ14*$AK$5/12,2)</f>
        <v>0.0</v>
      </c>
      <c r="AL14" s="19">
        <f>MIN($AL$5,AJ14+AK14)</f>
        <v>0.0</v>
      </c>
      <c r="AM14" s="19">
        <f>MAX(0,MIN(AJ14+AK14-AL14,MonthlyPayment-SUM(H14,M14,R14,W14,AB14,AG14,AL14,AQ14,AV14,BA14)-SUM(I14,N14,S14,X14,AC14,AH14)))</f>
        <v>0.0</v>
      </c>
      <c r="AN14" s="19">
        <f>ROUND(AJ14+AK14-AL14-AM14,2)</f>
        <v>0.0</v>
      </c>
      <c r="AO14" s="19">
        <f>AS13</f>
        <v>0.0</v>
      </c>
      <c r="AP14" s="19">
        <f>ROUND(AO14*$AP$5/12,2)</f>
        <v>0.0</v>
      </c>
      <c r="AQ14" s="19">
        <f>MIN($AQ$5,AO14+AP14)</f>
        <v>0.0</v>
      </c>
      <c r="AR14" s="19">
        <f>MAX(0,MIN(AO14+AP14-AQ14,MonthlyPayment-SUM(H14,M14,R14,W14,AB14,AG14,AL14,AQ14,AV14,BA14)-SUM(I14,N14,S14,X14,AC14,AH14,AM14)))</f>
        <v>0.0</v>
      </c>
      <c r="AS14" s="19">
        <f>ROUND(AO14+AP14-AQ14-AR14,2)</f>
        <v>0.0</v>
      </c>
      <c r="AT14" s="19">
        <f>AX13</f>
        <v>0.0</v>
      </c>
      <c r="AU14" s="19">
        <f>ROUND(AT14*$AU$5/12,2)</f>
        <v>0.0</v>
      </c>
      <c r="AV14" s="19">
        <f>MIN($AV$5,AT14+AU14)</f>
        <v>0.0</v>
      </c>
      <c r="AW14" s="19">
        <f>MAX(0,MIN(AT14+AU14-AV14,MonthlyPayment-SUM(H14,M14,R14,W14,AB14,AG14,AL14,AQ14,AV14,BA14)-SUM(I14,N14,S14,X14,AC14,AH14,AM14,AR14)))</f>
        <v>0.0</v>
      </c>
      <c r="AX14" s="19">
        <f>ROUND(AT14+AU14-AV14-AW14,2)</f>
        <v>0.0</v>
      </c>
      <c r="AY14" s="19">
        <f>BC13</f>
        <v>0.0</v>
      </c>
      <c r="AZ14" s="19">
        <f>ROUND(AY14*$AZ$5/12,2)</f>
        <v>0.0</v>
      </c>
      <c r="BA14" s="19">
        <f>MIN($BA$5,AY14+AZ14)</f>
        <v>0.0</v>
      </c>
      <c r="BB14" s="19">
        <f>MAX(0,MIN(AY14+AZ14-BA14,MonthlyPayment-SUM(H14,M14,R14,W14,AB14,AG14,AL14,AQ14,AV14,BA14)-SUM(I14,N14,S14,X14,AC14,AH14,AM14,AR14,AW14)))</f>
        <v>0.0</v>
      </c>
      <c r="BC14" s="19">
        <f>ROUND(AY14+AZ14-BA14-BB14,2)</f>
        <v>0.0</v>
      </c>
    </row>
    <row r="15" spans="1:55">
      <c r="A15" s="9">
        <v>9</v>
      </c>
      <c r="B15" s="15">
        <f>IF(FirstPayment="","",EDATE(FirstPayment,A15-1))</f>
        <v/>
      </c>
      <c r="C15" s="19">
        <f>SUM(H15,M15,R15,W15,AB15,AG15,AL15,AQ15,AV15,BA15,I15,N15,S15,X15,AC15,AH15,AM15,AR15,AW15,BB15)</f>
        <v>0.0</v>
      </c>
      <c r="D15" s="19">
        <f>SUM(J15,O15,T15,Y15,AD15,AI15,AN15,AS15,AX15,BC15)</f>
        <v>0.0</v>
      </c>
      <c r="E15" s="19">
        <f>SUM(G15,L15,Q15,V15,AA15,AF15,AK15,AP15,AU15,AZ15)</f>
        <v>0.0</v>
      </c>
      <c r="F15" s="19">
        <f>J14</f>
        <v>0.0</v>
      </c>
      <c r="G15" s="19">
        <f>ROUND(F15*$G$5/12,2)</f>
        <v>0.0</v>
      </c>
      <c r="H15" s="19">
        <f>MIN($H$5,F15+G15)</f>
        <v>0.0</v>
      </c>
      <c r="I15" s="19">
        <f>MAX(0,MIN(F15+G15-H15,MonthlyPayment-SUM(H15,M15,R15,W15,AB15,AG15,AL15,AQ15,AV15,BA15)))</f>
        <v>0.0</v>
      </c>
      <c r="J15" s="19">
        <f>ROUND(F15+G15-H15-I15,2)</f>
        <v>0.0</v>
      </c>
      <c r="K15" s="19">
        <f>O14</f>
        <v>0.0</v>
      </c>
      <c r="L15" s="19">
        <f>ROUND(K15*$L$5/12,2)</f>
        <v>0.0</v>
      </c>
      <c r="M15" s="19">
        <f>MIN($M$5,K15+L15)</f>
        <v>0.0</v>
      </c>
      <c r="N15" s="19">
        <f>MAX(0,MIN(K15+L15-M15,MonthlyPayment-SUM(H15,M15,R15,W15,AB15,AG15,AL15,AQ15,AV15,BA15)-SUM(I15)))</f>
        <v>0.0</v>
      </c>
      <c r="O15" s="19">
        <f>ROUND(K15+L15-M15-N15,2)</f>
        <v>0.0</v>
      </c>
      <c r="P15" s="19">
        <f>T14</f>
        <v>0.0</v>
      </c>
      <c r="Q15" s="19">
        <f>ROUND(P15*$Q$5/12,2)</f>
        <v>0.0</v>
      </c>
      <c r="R15" s="19">
        <f>MIN($R$5,P15+Q15)</f>
        <v>0.0</v>
      </c>
      <c r="S15" s="19">
        <f>MAX(0,MIN(P15+Q15-R15,MonthlyPayment-SUM(H15,M15,R15,W15,AB15,AG15,AL15,AQ15,AV15,BA15)-SUM(I15,N15)))</f>
        <v>0.0</v>
      </c>
      <c r="T15" s="19">
        <f>ROUND(P15+Q15-R15-S15,2)</f>
        <v>0.0</v>
      </c>
      <c r="U15" s="19">
        <f>Y14</f>
        <v>0.0</v>
      </c>
      <c r="V15" s="19">
        <f>ROUND(U15*$V$5/12,2)</f>
        <v>0.0</v>
      </c>
      <c r="W15" s="19">
        <f>MIN($W$5,U15+V15)</f>
        <v>0.0</v>
      </c>
      <c r="X15" s="19">
        <f>MAX(0,MIN(U15+V15-W15,MonthlyPayment-SUM(H15,M15,R15,W15,AB15,AG15,AL15,AQ15,AV15,BA15)-SUM(I15,N15,S15)))</f>
        <v>0.0</v>
      </c>
      <c r="Y15" s="19">
        <f>ROUND(U15+V15-W15-X15,2)</f>
        <v>0.0</v>
      </c>
      <c r="Z15" s="19">
        <f>AD14</f>
        <v>0.0</v>
      </c>
      <c r="AA15" s="19">
        <f>ROUND(Z15*$AA$5/12,2)</f>
        <v>0.0</v>
      </c>
      <c r="AB15" s="19">
        <f>MIN($AB$5,Z15+AA15)</f>
        <v>0.0</v>
      </c>
      <c r="AC15" s="19">
        <f>MAX(0,MIN(Z15+AA15-AB15,MonthlyPayment-SUM(H15,M15,R15,W15,AB15,AG15,AL15,AQ15,AV15,BA15)-SUM(I15,N15,S15,X15)))</f>
        <v>0.0</v>
      </c>
      <c r="AD15" s="19">
        <f>ROUND(Z15+AA15-AB15-AC15,2)</f>
        <v>0.0</v>
      </c>
      <c r="AE15" s="19">
        <f>AI14</f>
        <v>0.0</v>
      </c>
      <c r="AF15" s="19">
        <f>ROUND(AE15*$AF$5/12,2)</f>
        <v>0.0</v>
      </c>
      <c r="AG15" s="19">
        <f>MIN($AG$5,AE15+AF15)</f>
        <v>0.0</v>
      </c>
      <c r="AH15" s="19">
        <f>MAX(0,MIN(AE15+AF15-AG15,MonthlyPayment-SUM(H15,M15,R15,W15,AB15,AG15,AL15,AQ15,AV15,BA15)-SUM(I15,N15,S15,X15,AC15)))</f>
        <v>0.0</v>
      </c>
      <c r="AI15" s="19">
        <f>ROUND(AE15+AF15-AG15-AH15,2)</f>
        <v>0.0</v>
      </c>
      <c r="AJ15" s="19">
        <f>AN14</f>
        <v>0.0</v>
      </c>
      <c r="AK15" s="19">
        <f>ROUND(AJ15*$AK$5/12,2)</f>
        <v>0.0</v>
      </c>
      <c r="AL15" s="19">
        <f>MIN($AL$5,AJ15+AK15)</f>
        <v>0.0</v>
      </c>
      <c r="AM15" s="19">
        <f>MAX(0,MIN(AJ15+AK15-AL15,MonthlyPayment-SUM(H15,M15,R15,W15,AB15,AG15,AL15,AQ15,AV15,BA15)-SUM(I15,N15,S15,X15,AC15,AH15)))</f>
        <v>0.0</v>
      </c>
      <c r="AN15" s="19">
        <f>ROUND(AJ15+AK15-AL15-AM15,2)</f>
        <v>0.0</v>
      </c>
      <c r="AO15" s="19">
        <f>AS14</f>
        <v>0.0</v>
      </c>
      <c r="AP15" s="19">
        <f>ROUND(AO15*$AP$5/12,2)</f>
        <v>0.0</v>
      </c>
      <c r="AQ15" s="19">
        <f>MIN($AQ$5,AO15+AP15)</f>
        <v>0.0</v>
      </c>
      <c r="AR15" s="19">
        <f>MAX(0,MIN(AO15+AP15-AQ15,MonthlyPayment-SUM(H15,M15,R15,W15,AB15,AG15,AL15,AQ15,AV15,BA15)-SUM(I15,N15,S15,X15,AC15,AH15,AM15)))</f>
        <v>0.0</v>
      </c>
      <c r="AS15" s="19">
        <f>ROUND(AO15+AP15-AQ15-AR15,2)</f>
        <v>0.0</v>
      </c>
      <c r="AT15" s="19">
        <f>AX14</f>
        <v>0.0</v>
      </c>
      <c r="AU15" s="19">
        <f>ROUND(AT15*$AU$5/12,2)</f>
        <v>0.0</v>
      </c>
      <c r="AV15" s="19">
        <f>MIN($AV$5,AT15+AU15)</f>
        <v>0.0</v>
      </c>
      <c r="AW15" s="19">
        <f>MAX(0,MIN(AT15+AU15-AV15,MonthlyPayment-SUM(H15,M15,R15,W15,AB15,AG15,AL15,AQ15,AV15,BA15)-SUM(I15,N15,S15,X15,AC15,AH15,AM15,AR15)))</f>
        <v>0.0</v>
      </c>
      <c r="AX15" s="19">
        <f>ROUND(AT15+AU15-AV15-AW15,2)</f>
        <v>0.0</v>
      </c>
      <c r="AY15" s="19">
        <f>BC14</f>
        <v>0.0</v>
      </c>
      <c r="AZ15" s="19">
        <f>ROUND(AY15*$AZ$5/12,2)</f>
        <v>0.0</v>
      </c>
      <c r="BA15" s="19">
        <f>MIN($BA$5,AY15+AZ15)</f>
        <v>0.0</v>
      </c>
      <c r="BB15" s="19">
        <f>MAX(0,MIN(AY15+AZ15-BA15,MonthlyPayment-SUM(H15,M15,R15,W15,AB15,AG15,AL15,AQ15,AV15,BA15)-SUM(I15,N15,S15,X15,AC15,AH15,AM15,AR15,AW15)))</f>
        <v>0.0</v>
      </c>
      <c r="BC15" s="19">
        <f>ROUND(AY15+AZ15-BA15-BB15,2)</f>
        <v>0.0</v>
      </c>
    </row>
    <row r="16" spans="1:55">
      <c r="A16" s="9">
        <v>10</v>
      </c>
      <c r="B16" s="15">
        <f>IF(FirstPayment="","",EDATE(FirstPayment,A16-1))</f>
        <v/>
      </c>
      <c r="C16" s="19">
        <f>SUM(H16,M16,R16,W16,AB16,AG16,AL16,AQ16,AV16,BA16,I16,N16,S16,X16,AC16,AH16,AM16,AR16,AW16,BB16)</f>
        <v>0.0</v>
      </c>
      <c r="D16" s="19">
        <f>SUM(J16,O16,T16,Y16,AD16,AI16,AN16,AS16,AX16,BC16)</f>
        <v>0.0</v>
      </c>
      <c r="E16" s="19">
        <f>SUM(G16,L16,Q16,V16,AA16,AF16,AK16,AP16,AU16,AZ16)</f>
        <v>0.0</v>
      </c>
      <c r="F16" s="19">
        <f>J15</f>
        <v>0.0</v>
      </c>
      <c r="G16" s="19">
        <f>ROUND(F16*$G$5/12,2)</f>
        <v>0.0</v>
      </c>
      <c r="H16" s="19">
        <f>MIN($H$5,F16+G16)</f>
        <v>0.0</v>
      </c>
      <c r="I16" s="19">
        <f>MAX(0,MIN(F16+G16-H16,MonthlyPayment-SUM(H16,M16,R16,W16,AB16,AG16,AL16,AQ16,AV16,BA16)))</f>
        <v>0.0</v>
      </c>
      <c r="J16" s="19">
        <f>ROUND(F16+G16-H16-I16,2)</f>
        <v>0.0</v>
      </c>
      <c r="K16" s="19">
        <f>O15</f>
        <v>0.0</v>
      </c>
      <c r="L16" s="19">
        <f>ROUND(K16*$L$5/12,2)</f>
        <v>0.0</v>
      </c>
      <c r="M16" s="19">
        <f>MIN($M$5,K16+L16)</f>
        <v>0.0</v>
      </c>
      <c r="N16" s="19">
        <f>MAX(0,MIN(K16+L16-M16,MonthlyPayment-SUM(H16,M16,R16,W16,AB16,AG16,AL16,AQ16,AV16,BA16)-SUM(I16)))</f>
        <v>0.0</v>
      </c>
      <c r="O16" s="19">
        <f>ROUND(K16+L16-M16-N16,2)</f>
        <v>0.0</v>
      </c>
      <c r="P16" s="19">
        <f>T15</f>
        <v>0.0</v>
      </c>
      <c r="Q16" s="19">
        <f>ROUND(P16*$Q$5/12,2)</f>
        <v>0.0</v>
      </c>
      <c r="R16" s="19">
        <f>MIN($R$5,P16+Q16)</f>
        <v>0.0</v>
      </c>
      <c r="S16" s="19">
        <f>MAX(0,MIN(P16+Q16-R16,MonthlyPayment-SUM(H16,M16,R16,W16,AB16,AG16,AL16,AQ16,AV16,BA16)-SUM(I16,N16)))</f>
        <v>0.0</v>
      </c>
      <c r="T16" s="19">
        <f>ROUND(P16+Q16-R16-S16,2)</f>
        <v>0.0</v>
      </c>
      <c r="U16" s="19">
        <f>Y15</f>
        <v>0.0</v>
      </c>
      <c r="V16" s="19">
        <f>ROUND(U16*$V$5/12,2)</f>
        <v>0.0</v>
      </c>
      <c r="W16" s="19">
        <f>MIN($W$5,U16+V16)</f>
        <v>0.0</v>
      </c>
      <c r="X16" s="19">
        <f>MAX(0,MIN(U16+V16-W16,MonthlyPayment-SUM(H16,M16,R16,W16,AB16,AG16,AL16,AQ16,AV16,BA16)-SUM(I16,N16,S16)))</f>
        <v>0.0</v>
      </c>
      <c r="Y16" s="19">
        <f>ROUND(U16+V16-W16-X16,2)</f>
        <v>0.0</v>
      </c>
      <c r="Z16" s="19">
        <f>AD15</f>
        <v>0.0</v>
      </c>
      <c r="AA16" s="19">
        <f>ROUND(Z16*$AA$5/12,2)</f>
        <v>0.0</v>
      </c>
      <c r="AB16" s="19">
        <f>MIN($AB$5,Z16+AA16)</f>
        <v>0.0</v>
      </c>
      <c r="AC16" s="19">
        <f>MAX(0,MIN(Z16+AA16-AB16,MonthlyPayment-SUM(H16,M16,R16,W16,AB16,AG16,AL16,AQ16,AV16,BA16)-SUM(I16,N16,S16,X16)))</f>
        <v>0.0</v>
      </c>
      <c r="AD16" s="19">
        <f>ROUND(Z16+AA16-AB16-AC16,2)</f>
        <v>0.0</v>
      </c>
      <c r="AE16" s="19">
        <f>AI15</f>
        <v>0.0</v>
      </c>
      <c r="AF16" s="19">
        <f>ROUND(AE16*$AF$5/12,2)</f>
        <v>0.0</v>
      </c>
      <c r="AG16" s="19">
        <f>MIN($AG$5,AE16+AF16)</f>
        <v>0.0</v>
      </c>
      <c r="AH16" s="19">
        <f>MAX(0,MIN(AE16+AF16-AG16,MonthlyPayment-SUM(H16,M16,R16,W16,AB16,AG16,AL16,AQ16,AV16,BA16)-SUM(I16,N16,S16,X16,AC16)))</f>
        <v>0.0</v>
      </c>
      <c r="AI16" s="19">
        <f>ROUND(AE16+AF16-AG16-AH16,2)</f>
        <v>0.0</v>
      </c>
      <c r="AJ16" s="19">
        <f>AN15</f>
        <v>0.0</v>
      </c>
      <c r="AK16" s="19">
        <f>ROUND(AJ16*$AK$5/12,2)</f>
        <v>0.0</v>
      </c>
      <c r="AL16" s="19">
        <f>MIN($AL$5,AJ16+AK16)</f>
        <v>0.0</v>
      </c>
      <c r="AM16" s="19">
        <f>MAX(0,MIN(AJ16+AK16-AL16,MonthlyPayment-SUM(H16,M16,R16,W16,AB16,AG16,AL16,AQ16,AV16,BA16)-SUM(I16,N16,S16,X16,AC16,AH16)))</f>
        <v>0.0</v>
      </c>
      <c r="AN16" s="19">
        <f>ROUND(AJ16+AK16-AL16-AM16,2)</f>
        <v>0.0</v>
      </c>
      <c r="AO16" s="19">
        <f>AS15</f>
        <v>0.0</v>
      </c>
      <c r="AP16" s="19">
        <f>ROUND(AO16*$AP$5/12,2)</f>
        <v>0.0</v>
      </c>
      <c r="AQ16" s="19">
        <f>MIN($AQ$5,AO16+AP16)</f>
        <v>0.0</v>
      </c>
      <c r="AR16" s="19">
        <f>MAX(0,MIN(AO16+AP16-AQ16,MonthlyPayment-SUM(H16,M16,R16,W16,AB16,AG16,AL16,AQ16,AV16,BA16)-SUM(I16,N16,S16,X16,AC16,AH16,AM16)))</f>
        <v>0.0</v>
      </c>
      <c r="AS16" s="19">
        <f>ROUND(AO16+AP16-AQ16-AR16,2)</f>
        <v>0.0</v>
      </c>
      <c r="AT16" s="19">
        <f>AX15</f>
        <v>0.0</v>
      </c>
      <c r="AU16" s="19">
        <f>ROUND(AT16*$AU$5/12,2)</f>
        <v>0.0</v>
      </c>
      <c r="AV16" s="19">
        <f>MIN($AV$5,AT16+AU16)</f>
        <v>0.0</v>
      </c>
      <c r="AW16" s="19">
        <f>MAX(0,MIN(AT16+AU16-AV16,MonthlyPayment-SUM(H16,M16,R16,W16,AB16,AG16,AL16,AQ16,AV16,BA16)-SUM(I16,N16,S16,X16,AC16,AH16,AM16,AR16)))</f>
        <v>0.0</v>
      </c>
      <c r="AX16" s="19">
        <f>ROUND(AT16+AU16-AV16-AW16,2)</f>
        <v>0.0</v>
      </c>
      <c r="AY16" s="19">
        <f>BC15</f>
        <v>0.0</v>
      </c>
      <c r="AZ16" s="19">
        <f>ROUND(AY16*$AZ$5/12,2)</f>
        <v>0.0</v>
      </c>
      <c r="BA16" s="19">
        <f>MIN($BA$5,AY16+AZ16)</f>
        <v>0.0</v>
      </c>
      <c r="BB16" s="19">
        <f>MAX(0,MIN(AY16+AZ16-BA16,MonthlyPayment-SUM(H16,M16,R16,W16,AB16,AG16,AL16,AQ16,AV16,BA16)-SUM(I16,N16,S16,X16,AC16,AH16,AM16,AR16,AW16)))</f>
        <v>0.0</v>
      </c>
      <c r="BC16" s="19">
        <f>ROUND(AY16+AZ16-BA16-BB16,2)</f>
        <v>0.0</v>
      </c>
    </row>
    <row r="17" spans="1:55">
      <c r="A17" s="9">
        <v>11</v>
      </c>
      <c r="B17" s="15">
        <f>IF(FirstPayment="","",EDATE(FirstPayment,A17-1))</f>
        <v/>
      </c>
      <c r="C17" s="19">
        <f>SUM(H17,M17,R17,W17,AB17,AG17,AL17,AQ17,AV17,BA17,I17,N17,S17,X17,AC17,AH17,AM17,AR17,AW17,BB17)</f>
        <v>0.0</v>
      </c>
      <c r="D17" s="19">
        <f>SUM(J17,O17,T17,Y17,AD17,AI17,AN17,AS17,AX17,BC17)</f>
        <v>0.0</v>
      </c>
      <c r="E17" s="19">
        <f>SUM(G17,L17,Q17,V17,AA17,AF17,AK17,AP17,AU17,AZ17)</f>
        <v>0.0</v>
      </c>
      <c r="F17" s="19">
        <f>J16</f>
        <v>0.0</v>
      </c>
      <c r="G17" s="19">
        <f>ROUND(F17*$G$5/12,2)</f>
        <v>0.0</v>
      </c>
      <c r="H17" s="19">
        <f>MIN($H$5,F17+G17)</f>
        <v>0.0</v>
      </c>
      <c r="I17" s="19">
        <f>MAX(0,MIN(F17+G17-H17,MonthlyPayment-SUM(H17,M17,R17,W17,AB17,AG17,AL17,AQ17,AV17,BA17)))</f>
        <v>0.0</v>
      </c>
      <c r="J17" s="19">
        <f>ROUND(F17+G17-H17-I17,2)</f>
        <v>0.0</v>
      </c>
      <c r="K17" s="19">
        <f>O16</f>
        <v>0.0</v>
      </c>
      <c r="L17" s="19">
        <f>ROUND(K17*$L$5/12,2)</f>
        <v>0.0</v>
      </c>
      <c r="M17" s="19">
        <f>MIN($M$5,K17+L17)</f>
        <v>0.0</v>
      </c>
      <c r="N17" s="19">
        <f>MAX(0,MIN(K17+L17-M17,MonthlyPayment-SUM(H17,M17,R17,W17,AB17,AG17,AL17,AQ17,AV17,BA17)-SUM(I17)))</f>
        <v>0.0</v>
      </c>
      <c r="O17" s="19">
        <f>ROUND(K17+L17-M17-N17,2)</f>
        <v>0.0</v>
      </c>
      <c r="P17" s="19">
        <f>T16</f>
        <v>0.0</v>
      </c>
      <c r="Q17" s="19">
        <f>ROUND(P17*$Q$5/12,2)</f>
        <v>0.0</v>
      </c>
      <c r="R17" s="19">
        <f>MIN($R$5,P17+Q17)</f>
        <v>0.0</v>
      </c>
      <c r="S17" s="19">
        <f>MAX(0,MIN(P17+Q17-R17,MonthlyPayment-SUM(H17,M17,R17,W17,AB17,AG17,AL17,AQ17,AV17,BA17)-SUM(I17,N17)))</f>
        <v>0.0</v>
      </c>
      <c r="T17" s="19">
        <f>ROUND(P17+Q17-R17-S17,2)</f>
        <v>0.0</v>
      </c>
      <c r="U17" s="19">
        <f>Y16</f>
        <v>0.0</v>
      </c>
      <c r="V17" s="19">
        <f>ROUND(U17*$V$5/12,2)</f>
        <v>0.0</v>
      </c>
      <c r="W17" s="19">
        <f>MIN($W$5,U17+V17)</f>
        <v>0.0</v>
      </c>
      <c r="X17" s="19">
        <f>MAX(0,MIN(U17+V17-W17,MonthlyPayment-SUM(H17,M17,R17,W17,AB17,AG17,AL17,AQ17,AV17,BA17)-SUM(I17,N17,S17)))</f>
        <v>0.0</v>
      </c>
      <c r="Y17" s="19">
        <f>ROUND(U17+V17-W17-X17,2)</f>
        <v>0.0</v>
      </c>
      <c r="Z17" s="19">
        <f>AD16</f>
        <v>0.0</v>
      </c>
      <c r="AA17" s="19">
        <f>ROUND(Z17*$AA$5/12,2)</f>
        <v>0.0</v>
      </c>
      <c r="AB17" s="19">
        <f>MIN($AB$5,Z17+AA17)</f>
        <v>0.0</v>
      </c>
      <c r="AC17" s="19">
        <f>MAX(0,MIN(Z17+AA17-AB17,MonthlyPayment-SUM(H17,M17,R17,W17,AB17,AG17,AL17,AQ17,AV17,BA17)-SUM(I17,N17,S17,X17)))</f>
        <v>0.0</v>
      </c>
      <c r="AD17" s="19">
        <f>ROUND(Z17+AA17-AB17-AC17,2)</f>
        <v>0.0</v>
      </c>
      <c r="AE17" s="19">
        <f>AI16</f>
        <v>0.0</v>
      </c>
      <c r="AF17" s="19">
        <f>ROUND(AE17*$AF$5/12,2)</f>
        <v>0.0</v>
      </c>
      <c r="AG17" s="19">
        <f>MIN($AG$5,AE17+AF17)</f>
        <v>0.0</v>
      </c>
      <c r="AH17" s="19">
        <f>MAX(0,MIN(AE17+AF17-AG17,MonthlyPayment-SUM(H17,M17,R17,W17,AB17,AG17,AL17,AQ17,AV17,BA17)-SUM(I17,N17,S17,X17,AC17)))</f>
        <v>0.0</v>
      </c>
      <c r="AI17" s="19">
        <f>ROUND(AE17+AF17-AG17-AH17,2)</f>
        <v>0.0</v>
      </c>
      <c r="AJ17" s="19">
        <f>AN16</f>
        <v>0.0</v>
      </c>
      <c r="AK17" s="19">
        <f>ROUND(AJ17*$AK$5/12,2)</f>
        <v>0.0</v>
      </c>
      <c r="AL17" s="19">
        <f>MIN($AL$5,AJ17+AK17)</f>
        <v>0.0</v>
      </c>
      <c r="AM17" s="19">
        <f>MAX(0,MIN(AJ17+AK17-AL17,MonthlyPayment-SUM(H17,M17,R17,W17,AB17,AG17,AL17,AQ17,AV17,BA17)-SUM(I17,N17,S17,X17,AC17,AH17)))</f>
        <v>0.0</v>
      </c>
      <c r="AN17" s="19">
        <f>ROUND(AJ17+AK17-AL17-AM17,2)</f>
        <v>0.0</v>
      </c>
      <c r="AO17" s="19">
        <f>AS16</f>
        <v>0.0</v>
      </c>
      <c r="AP17" s="19">
        <f>ROUND(AO17*$AP$5/12,2)</f>
        <v>0.0</v>
      </c>
      <c r="AQ17" s="19">
        <f>MIN($AQ$5,AO17+AP17)</f>
        <v>0.0</v>
      </c>
      <c r="AR17" s="19">
        <f>MAX(0,MIN(AO17+AP17-AQ17,MonthlyPayment-SUM(H17,M17,R17,W17,AB17,AG17,AL17,AQ17,AV17,BA17)-SUM(I17,N17,S17,X17,AC17,AH17,AM17)))</f>
        <v>0.0</v>
      </c>
      <c r="AS17" s="19">
        <f>ROUND(AO17+AP17-AQ17-AR17,2)</f>
        <v>0.0</v>
      </c>
      <c r="AT17" s="19">
        <f>AX16</f>
        <v>0.0</v>
      </c>
      <c r="AU17" s="19">
        <f>ROUND(AT17*$AU$5/12,2)</f>
        <v>0.0</v>
      </c>
      <c r="AV17" s="19">
        <f>MIN($AV$5,AT17+AU17)</f>
        <v>0.0</v>
      </c>
      <c r="AW17" s="19">
        <f>MAX(0,MIN(AT17+AU17-AV17,MonthlyPayment-SUM(H17,M17,R17,W17,AB17,AG17,AL17,AQ17,AV17,BA17)-SUM(I17,N17,S17,X17,AC17,AH17,AM17,AR17)))</f>
        <v>0.0</v>
      </c>
      <c r="AX17" s="19">
        <f>ROUND(AT17+AU17-AV17-AW17,2)</f>
        <v>0.0</v>
      </c>
      <c r="AY17" s="19">
        <f>BC16</f>
        <v>0.0</v>
      </c>
      <c r="AZ17" s="19">
        <f>ROUND(AY17*$AZ$5/12,2)</f>
        <v>0.0</v>
      </c>
      <c r="BA17" s="19">
        <f>MIN($BA$5,AY17+AZ17)</f>
        <v>0.0</v>
      </c>
      <c r="BB17" s="19">
        <f>MAX(0,MIN(AY17+AZ17-BA17,MonthlyPayment-SUM(H17,M17,R17,W17,AB17,AG17,AL17,AQ17,AV17,BA17)-SUM(I17,N17,S17,X17,AC17,AH17,AM17,AR17,AW17)))</f>
        <v>0.0</v>
      </c>
      <c r="BC17" s="19">
        <f>ROUND(AY17+AZ17-BA17-BB17,2)</f>
        <v>0.0</v>
      </c>
    </row>
    <row r="18" spans="1:55">
      <c r="A18" s="9">
        <v>12</v>
      </c>
      <c r="B18" s="15">
        <f>IF(FirstPayment="","",EDATE(FirstPayment,A18-1))</f>
        <v/>
      </c>
      <c r="C18" s="19">
        <f>SUM(H18,M18,R18,W18,AB18,AG18,AL18,AQ18,AV18,BA18,I18,N18,S18,X18,AC18,AH18,AM18,AR18,AW18,BB18)</f>
        <v>0.0</v>
      </c>
      <c r="D18" s="19">
        <f>SUM(J18,O18,T18,Y18,AD18,AI18,AN18,AS18,AX18,BC18)</f>
        <v>0.0</v>
      </c>
      <c r="E18" s="19">
        <f>SUM(G18,L18,Q18,V18,AA18,AF18,AK18,AP18,AU18,AZ18)</f>
        <v>0.0</v>
      </c>
      <c r="F18" s="19">
        <f>J17</f>
        <v>0.0</v>
      </c>
      <c r="G18" s="19">
        <f>ROUND(F18*$G$5/12,2)</f>
        <v>0.0</v>
      </c>
      <c r="H18" s="19">
        <f>MIN($H$5,F18+G18)</f>
        <v>0.0</v>
      </c>
      <c r="I18" s="19">
        <f>MAX(0,MIN(F18+G18-H18,MonthlyPayment-SUM(H18,M18,R18,W18,AB18,AG18,AL18,AQ18,AV18,BA18)))</f>
        <v>0.0</v>
      </c>
      <c r="J18" s="19">
        <f>ROUND(F18+G18-H18-I18,2)</f>
        <v>0.0</v>
      </c>
      <c r="K18" s="19">
        <f>O17</f>
        <v>0.0</v>
      </c>
      <c r="L18" s="19">
        <f>ROUND(K18*$L$5/12,2)</f>
        <v>0.0</v>
      </c>
      <c r="M18" s="19">
        <f>MIN($M$5,K18+L18)</f>
        <v>0.0</v>
      </c>
      <c r="N18" s="19">
        <f>MAX(0,MIN(K18+L18-M18,MonthlyPayment-SUM(H18,M18,R18,W18,AB18,AG18,AL18,AQ18,AV18,BA18)-SUM(I18)))</f>
        <v>0.0</v>
      </c>
      <c r="O18" s="19">
        <f>ROUND(K18+L18-M18-N18,2)</f>
        <v>0.0</v>
      </c>
      <c r="P18" s="19">
        <f>T17</f>
        <v>0.0</v>
      </c>
      <c r="Q18" s="19">
        <f>ROUND(P18*$Q$5/12,2)</f>
        <v>0.0</v>
      </c>
      <c r="R18" s="19">
        <f>MIN($R$5,P18+Q18)</f>
        <v>0.0</v>
      </c>
      <c r="S18" s="19">
        <f>MAX(0,MIN(P18+Q18-R18,MonthlyPayment-SUM(H18,M18,R18,W18,AB18,AG18,AL18,AQ18,AV18,BA18)-SUM(I18,N18)))</f>
        <v>0.0</v>
      </c>
      <c r="T18" s="19">
        <f>ROUND(P18+Q18-R18-S18,2)</f>
        <v>0.0</v>
      </c>
      <c r="U18" s="19">
        <f>Y17</f>
        <v>0.0</v>
      </c>
      <c r="V18" s="19">
        <f>ROUND(U18*$V$5/12,2)</f>
        <v>0.0</v>
      </c>
      <c r="W18" s="19">
        <f>MIN($W$5,U18+V18)</f>
        <v>0.0</v>
      </c>
      <c r="X18" s="19">
        <f>MAX(0,MIN(U18+V18-W18,MonthlyPayment-SUM(H18,M18,R18,W18,AB18,AG18,AL18,AQ18,AV18,BA18)-SUM(I18,N18,S18)))</f>
        <v>0.0</v>
      </c>
      <c r="Y18" s="19">
        <f>ROUND(U18+V18-W18-X18,2)</f>
        <v>0.0</v>
      </c>
      <c r="Z18" s="19">
        <f>AD17</f>
        <v>0.0</v>
      </c>
      <c r="AA18" s="19">
        <f>ROUND(Z18*$AA$5/12,2)</f>
        <v>0.0</v>
      </c>
      <c r="AB18" s="19">
        <f>MIN($AB$5,Z18+AA18)</f>
        <v>0.0</v>
      </c>
      <c r="AC18" s="19">
        <f>MAX(0,MIN(Z18+AA18-AB18,MonthlyPayment-SUM(H18,M18,R18,W18,AB18,AG18,AL18,AQ18,AV18,BA18)-SUM(I18,N18,S18,X18)))</f>
        <v>0.0</v>
      </c>
      <c r="AD18" s="19">
        <f>ROUND(Z18+AA18-AB18-AC18,2)</f>
        <v>0.0</v>
      </c>
      <c r="AE18" s="19">
        <f>AI17</f>
        <v>0.0</v>
      </c>
      <c r="AF18" s="19">
        <f>ROUND(AE18*$AF$5/12,2)</f>
        <v>0.0</v>
      </c>
      <c r="AG18" s="19">
        <f>MIN($AG$5,AE18+AF18)</f>
        <v>0.0</v>
      </c>
      <c r="AH18" s="19">
        <f>MAX(0,MIN(AE18+AF18-AG18,MonthlyPayment-SUM(H18,M18,R18,W18,AB18,AG18,AL18,AQ18,AV18,BA18)-SUM(I18,N18,S18,X18,AC18)))</f>
        <v>0.0</v>
      </c>
      <c r="AI18" s="19">
        <f>ROUND(AE18+AF18-AG18-AH18,2)</f>
        <v>0.0</v>
      </c>
      <c r="AJ18" s="19">
        <f>AN17</f>
        <v>0.0</v>
      </c>
      <c r="AK18" s="19">
        <f>ROUND(AJ18*$AK$5/12,2)</f>
        <v>0.0</v>
      </c>
      <c r="AL18" s="19">
        <f>MIN($AL$5,AJ18+AK18)</f>
        <v>0.0</v>
      </c>
      <c r="AM18" s="19">
        <f>MAX(0,MIN(AJ18+AK18-AL18,MonthlyPayment-SUM(H18,M18,R18,W18,AB18,AG18,AL18,AQ18,AV18,BA18)-SUM(I18,N18,S18,X18,AC18,AH18)))</f>
        <v>0.0</v>
      </c>
      <c r="AN18" s="19">
        <f>ROUND(AJ18+AK18-AL18-AM18,2)</f>
        <v>0.0</v>
      </c>
      <c r="AO18" s="19">
        <f>AS17</f>
        <v>0.0</v>
      </c>
      <c r="AP18" s="19">
        <f>ROUND(AO18*$AP$5/12,2)</f>
        <v>0.0</v>
      </c>
      <c r="AQ18" s="19">
        <f>MIN($AQ$5,AO18+AP18)</f>
        <v>0.0</v>
      </c>
      <c r="AR18" s="19">
        <f>MAX(0,MIN(AO18+AP18-AQ18,MonthlyPayment-SUM(H18,M18,R18,W18,AB18,AG18,AL18,AQ18,AV18,BA18)-SUM(I18,N18,S18,X18,AC18,AH18,AM18)))</f>
        <v>0.0</v>
      </c>
      <c r="AS18" s="19">
        <f>ROUND(AO18+AP18-AQ18-AR18,2)</f>
        <v>0.0</v>
      </c>
      <c r="AT18" s="19">
        <f>AX17</f>
        <v>0.0</v>
      </c>
      <c r="AU18" s="19">
        <f>ROUND(AT18*$AU$5/12,2)</f>
        <v>0.0</v>
      </c>
      <c r="AV18" s="19">
        <f>MIN($AV$5,AT18+AU18)</f>
        <v>0.0</v>
      </c>
      <c r="AW18" s="19">
        <f>MAX(0,MIN(AT18+AU18-AV18,MonthlyPayment-SUM(H18,M18,R18,W18,AB18,AG18,AL18,AQ18,AV18,BA18)-SUM(I18,N18,S18,X18,AC18,AH18,AM18,AR18)))</f>
        <v>0.0</v>
      </c>
      <c r="AX18" s="19">
        <f>ROUND(AT18+AU18-AV18-AW18,2)</f>
        <v>0.0</v>
      </c>
      <c r="AY18" s="19">
        <f>BC17</f>
        <v>0.0</v>
      </c>
      <c r="AZ18" s="19">
        <f>ROUND(AY18*$AZ$5/12,2)</f>
        <v>0.0</v>
      </c>
      <c r="BA18" s="19">
        <f>MIN($BA$5,AY18+AZ18)</f>
        <v>0.0</v>
      </c>
      <c r="BB18" s="19">
        <f>MAX(0,MIN(AY18+AZ18-BA18,MonthlyPayment-SUM(H18,M18,R18,W18,AB18,AG18,AL18,AQ18,AV18,BA18)-SUM(I18,N18,S18,X18,AC18,AH18,AM18,AR18,AW18)))</f>
        <v>0.0</v>
      </c>
      <c r="BC18" s="19">
        <f>ROUND(AY18+AZ18-BA18-BB18,2)</f>
        <v>0.0</v>
      </c>
    </row>
    <row r="19" spans="1:55">
      <c r="A19" s="9">
        <v>13</v>
      </c>
      <c r="B19" s="15">
        <f>IF(FirstPayment="","",EDATE(FirstPayment,A19-1))</f>
        <v/>
      </c>
      <c r="C19" s="19">
        <f>SUM(H19,M19,R19,W19,AB19,AG19,AL19,AQ19,AV19,BA19,I19,N19,S19,X19,AC19,AH19,AM19,AR19,AW19,BB19)</f>
        <v>0.0</v>
      </c>
      <c r="D19" s="19">
        <f>SUM(J19,O19,T19,Y19,AD19,AI19,AN19,AS19,AX19,BC19)</f>
        <v>0.0</v>
      </c>
      <c r="E19" s="19">
        <f>SUM(G19,L19,Q19,V19,AA19,AF19,AK19,AP19,AU19,AZ19)</f>
        <v>0.0</v>
      </c>
      <c r="F19" s="19">
        <f>J18</f>
        <v>0.0</v>
      </c>
      <c r="G19" s="19">
        <f>ROUND(F19*$G$5/12,2)</f>
        <v>0.0</v>
      </c>
      <c r="H19" s="19">
        <f>MIN($H$5,F19+G19)</f>
        <v>0.0</v>
      </c>
      <c r="I19" s="19">
        <f>MAX(0,MIN(F19+G19-H19,MonthlyPayment-SUM(H19,M19,R19,W19,AB19,AG19,AL19,AQ19,AV19,BA19)))</f>
        <v>0.0</v>
      </c>
      <c r="J19" s="19">
        <f>ROUND(F19+G19-H19-I19,2)</f>
        <v>0.0</v>
      </c>
      <c r="K19" s="19">
        <f>O18</f>
        <v>0.0</v>
      </c>
      <c r="L19" s="19">
        <f>ROUND(K19*$L$5/12,2)</f>
        <v>0.0</v>
      </c>
      <c r="M19" s="19">
        <f>MIN($M$5,K19+L19)</f>
        <v>0.0</v>
      </c>
      <c r="N19" s="19">
        <f>MAX(0,MIN(K19+L19-M19,MonthlyPayment-SUM(H19,M19,R19,W19,AB19,AG19,AL19,AQ19,AV19,BA19)-SUM(I19)))</f>
        <v>0.0</v>
      </c>
      <c r="O19" s="19">
        <f>ROUND(K19+L19-M19-N19,2)</f>
        <v>0.0</v>
      </c>
      <c r="P19" s="19">
        <f>T18</f>
        <v>0.0</v>
      </c>
      <c r="Q19" s="19">
        <f>ROUND(P19*$Q$5/12,2)</f>
        <v>0.0</v>
      </c>
      <c r="R19" s="19">
        <f>MIN($R$5,P19+Q19)</f>
        <v>0.0</v>
      </c>
      <c r="S19" s="19">
        <f>MAX(0,MIN(P19+Q19-R19,MonthlyPayment-SUM(H19,M19,R19,W19,AB19,AG19,AL19,AQ19,AV19,BA19)-SUM(I19,N19)))</f>
        <v>0.0</v>
      </c>
      <c r="T19" s="19">
        <f>ROUND(P19+Q19-R19-S19,2)</f>
        <v>0.0</v>
      </c>
      <c r="U19" s="19">
        <f>Y18</f>
        <v>0.0</v>
      </c>
      <c r="V19" s="19">
        <f>ROUND(U19*$V$5/12,2)</f>
        <v>0.0</v>
      </c>
      <c r="W19" s="19">
        <f>MIN($W$5,U19+V19)</f>
        <v>0.0</v>
      </c>
      <c r="X19" s="19">
        <f>MAX(0,MIN(U19+V19-W19,MonthlyPayment-SUM(H19,M19,R19,W19,AB19,AG19,AL19,AQ19,AV19,BA19)-SUM(I19,N19,S19)))</f>
        <v>0.0</v>
      </c>
      <c r="Y19" s="19">
        <f>ROUND(U19+V19-W19-X19,2)</f>
        <v>0.0</v>
      </c>
      <c r="Z19" s="19">
        <f>AD18</f>
        <v>0.0</v>
      </c>
      <c r="AA19" s="19">
        <f>ROUND(Z19*$AA$5/12,2)</f>
        <v>0.0</v>
      </c>
      <c r="AB19" s="19">
        <f>MIN($AB$5,Z19+AA19)</f>
        <v>0.0</v>
      </c>
      <c r="AC19" s="19">
        <f>MAX(0,MIN(Z19+AA19-AB19,MonthlyPayment-SUM(H19,M19,R19,W19,AB19,AG19,AL19,AQ19,AV19,BA19)-SUM(I19,N19,S19,X19)))</f>
        <v>0.0</v>
      </c>
      <c r="AD19" s="19">
        <f>ROUND(Z19+AA19-AB19-AC19,2)</f>
        <v>0.0</v>
      </c>
      <c r="AE19" s="19">
        <f>AI18</f>
        <v>0.0</v>
      </c>
      <c r="AF19" s="19">
        <f>ROUND(AE19*$AF$5/12,2)</f>
        <v>0.0</v>
      </c>
      <c r="AG19" s="19">
        <f>MIN($AG$5,AE19+AF19)</f>
        <v>0.0</v>
      </c>
      <c r="AH19" s="19">
        <f>MAX(0,MIN(AE19+AF19-AG19,MonthlyPayment-SUM(H19,M19,R19,W19,AB19,AG19,AL19,AQ19,AV19,BA19)-SUM(I19,N19,S19,X19,AC19)))</f>
        <v>0.0</v>
      </c>
      <c r="AI19" s="19">
        <f>ROUND(AE19+AF19-AG19-AH19,2)</f>
        <v>0.0</v>
      </c>
      <c r="AJ19" s="19">
        <f>AN18</f>
        <v>0.0</v>
      </c>
      <c r="AK19" s="19">
        <f>ROUND(AJ19*$AK$5/12,2)</f>
        <v>0.0</v>
      </c>
      <c r="AL19" s="19">
        <f>MIN($AL$5,AJ19+AK19)</f>
        <v>0.0</v>
      </c>
      <c r="AM19" s="19">
        <f>MAX(0,MIN(AJ19+AK19-AL19,MonthlyPayment-SUM(H19,M19,R19,W19,AB19,AG19,AL19,AQ19,AV19,BA19)-SUM(I19,N19,S19,X19,AC19,AH19)))</f>
        <v>0.0</v>
      </c>
      <c r="AN19" s="19">
        <f>ROUND(AJ19+AK19-AL19-AM19,2)</f>
        <v>0.0</v>
      </c>
      <c r="AO19" s="19">
        <f>AS18</f>
        <v>0.0</v>
      </c>
      <c r="AP19" s="19">
        <f>ROUND(AO19*$AP$5/12,2)</f>
        <v>0.0</v>
      </c>
      <c r="AQ19" s="19">
        <f>MIN($AQ$5,AO19+AP19)</f>
        <v>0.0</v>
      </c>
      <c r="AR19" s="19">
        <f>MAX(0,MIN(AO19+AP19-AQ19,MonthlyPayment-SUM(H19,M19,R19,W19,AB19,AG19,AL19,AQ19,AV19,BA19)-SUM(I19,N19,S19,X19,AC19,AH19,AM19)))</f>
        <v>0.0</v>
      </c>
      <c r="AS19" s="19">
        <f>ROUND(AO19+AP19-AQ19-AR19,2)</f>
        <v>0.0</v>
      </c>
      <c r="AT19" s="19">
        <f>AX18</f>
        <v>0.0</v>
      </c>
      <c r="AU19" s="19">
        <f>ROUND(AT19*$AU$5/12,2)</f>
        <v>0.0</v>
      </c>
      <c r="AV19" s="19">
        <f>MIN($AV$5,AT19+AU19)</f>
        <v>0.0</v>
      </c>
      <c r="AW19" s="19">
        <f>MAX(0,MIN(AT19+AU19-AV19,MonthlyPayment-SUM(H19,M19,R19,W19,AB19,AG19,AL19,AQ19,AV19,BA19)-SUM(I19,N19,S19,X19,AC19,AH19,AM19,AR19)))</f>
        <v>0.0</v>
      </c>
      <c r="AX19" s="19">
        <f>ROUND(AT19+AU19-AV19-AW19,2)</f>
        <v>0.0</v>
      </c>
      <c r="AY19" s="19">
        <f>BC18</f>
        <v>0.0</v>
      </c>
      <c r="AZ19" s="19">
        <f>ROUND(AY19*$AZ$5/12,2)</f>
        <v>0.0</v>
      </c>
      <c r="BA19" s="19">
        <f>MIN($BA$5,AY19+AZ19)</f>
        <v>0.0</v>
      </c>
      <c r="BB19" s="19">
        <f>MAX(0,MIN(AY19+AZ19-BA19,MonthlyPayment-SUM(H19,M19,R19,W19,AB19,AG19,AL19,AQ19,AV19,BA19)-SUM(I19,N19,S19,X19,AC19,AH19,AM19,AR19,AW19)))</f>
        <v>0.0</v>
      </c>
      <c r="BC19" s="19">
        <f>ROUND(AY19+AZ19-BA19-BB19,2)</f>
        <v>0.0</v>
      </c>
    </row>
    <row r="20" spans="1:55">
      <c r="A20" s="9">
        <v>14</v>
      </c>
      <c r="B20" s="15">
        <f>IF(FirstPayment="","",EDATE(FirstPayment,A20-1))</f>
        <v/>
      </c>
      <c r="C20" s="19">
        <f>SUM(H20,M20,R20,W20,AB20,AG20,AL20,AQ20,AV20,BA20,I20,N20,S20,X20,AC20,AH20,AM20,AR20,AW20,BB20)</f>
        <v>0.0</v>
      </c>
      <c r="D20" s="19">
        <f>SUM(J20,O20,T20,Y20,AD20,AI20,AN20,AS20,AX20,BC20)</f>
        <v>0.0</v>
      </c>
      <c r="E20" s="19">
        <f>SUM(G20,L20,Q20,V20,AA20,AF20,AK20,AP20,AU20,AZ20)</f>
        <v>0.0</v>
      </c>
      <c r="F20" s="19">
        <f>J19</f>
        <v>0.0</v>
      </c>
      <c r="G20" s="19">
        <f>ROUND(F20*$G$5/12,2)</f>
        <v>0.0</v>
      </c>
      <c r="H20" s="19">
        <f>MIN($H$5,F20+G20)</f>
        <v>0.0</v>
      </c>
      <c r="I20" s="19">
        <f>MAX(0,MIN(F20+G20-H20,MonthlyPayment-SUM(H20,M20,R20,W20,AB20,AG20,AL20,AQ20,AV20,BA20)))</f>
        <v>0.0</v>
      </c>
      <c r="J20" s="19">
        <f>ROUND(F20+G20-H20-I20,2)</f>
        <v>0.0</v>
      </c>
      <c r="K20" s="19">
        <f>O19</f>
        <v>0.0</v>
      </c>
      <c r="L20" s="19">
        <f>ROUND(K20*$L$5/12,2)</f>
        <v>0.0</v>
      </c>
      <c r="M20" s="19">
        <f>MIN($M$5,K20+L20)</f>
        <v>0.0</v>
      </c>
      <c r="N20" s="19">
        <f>MAX(0,MIN(K20+L20-M20,MonthlyPayment-SUM(H20,M20,R20,W20,AB20,AG20,AL20,AQ20,AV20,BA20)-SUM(I20)))</f>
        <v>0.0</v>
      </c>
      <c r="O20" s="19">
        <f>ROUND(K20+L20-M20-N20,2)</f>
        <v>0.0</v>
      </c>
      <c r="P20" s="19">
        <f>T19</f>
        <v>0.0</v>
      </c>
      <c r="Q20" s="19">
        <f>ROUND(P20*$Q$5/12,2)</f>
        <v>0.0</v>
      </c>
      <c r="R20" s="19">
        <f>MIN($R$5,P20+Q20)</f>
        <v>0.0</v>
      </c>
      <c r="S20" s="19">
        <f>MAX(0,MIN(P20+Q20-R20,MonthlyPayment-SUM(H20,M20,R20,W20,AB20,AG20,AL20,AQ20,AV20,BA20)-SUM(I20,N20)))</f>
        <v>0.0</v>
      </c>
      <c r="T20" s="19">
        <f>ROUND(P20+Q20-R20-S20,2)</f>
        <v>0.0</v>
      </c>
      <c r="U20" s="19">
        <f>Y19</f>
        <v>0.0</v>
      </c>
      <c r="V20" s="19">
        <f>ROUND(U20*$V$5/12,2)</f>
        <v>0.0</v>
      </c>
      <c r="W20" s="19">
        <f>MIN($W$5,U20+V20)</f>
        <v>0.0</v>
      </c>
      <c r="X20" s="19">
        <f>MAX(0,MIN(U20+V20-W20,MonthlyPayment-SUM(H20,M20,R20,W20,AB20,AG20,AL20,AQ20,AV20,BA20)-SUM(I20,N20,S20)))</f>
        <v>0.0</v>
      </c>
      <c r="Y20" s="19">
        <f>ROUND(U20+V20-W20-X20,2)</f>
        <v>0.0</v>
      </c>
      <c r="Z20" s="19">
        <f>AD19</f>
        <v>0.0</v>
      </c>
      <c r="AA20" s="19">
        <f>ROUND(Z20*$AA$5/12,2)</f>
        <v>0.0</v>
      </c>
      <c r="AB20" s="19">
        <f>MIN($AB$5,Z20+AA20)</f>
        <v>0.0</v>
      </c>
      <c r="AC20" s="19">
        <f>MAX(0,MIN(Z20+AA20-AB20,MonthlyPayment-SUM(H20,M20,R20,W20,AB20,AG20,AL20,AQ20,AV20,BA20)-SUM(I20,N20,S20,X20)))</f>
        <v>0.0</v>
      </c>
      <c r="AD20" s="19">
        <f>ROUND(Z20+AA20-AB20-AC20,2)</f>
        <v>0.0</v>
      </c>
      <c r="AE20" s="19">
        <f>AI19</f>
        <v>0.0</v>
      </c>
      <c r="AF20" s="19">
        <f>ROUND(AE20*$AF$5/12,2)</f>
        <v>0.0</v>
      </c>
      <c r="AG20" s="19">
        <f>MIN($AG$5,AE20+AF20)</f>
        <v>0.0</v>
      </c>
      <c r="AH20" s="19">
        <f>MAX(0,MIN(AE20+AF20-AG20,MonthlyPayment-SUM(H20,M20,R20,W20,AB20,AG20,AL20,AQ20,AV20,BA20)-SUM(I20,N20,S20,X20,AC20)))</f>
        <v>0.0</v>
      </c>
      <c r="AI20" s="19">
        <f>ROUND(AE20+AF20-AG20-AH20,2)</f>
        <v>0.0</v>
      </c>
      <c r="AJ20" s="19">
        <f>AN19</f>
        <v>0.0</v>
      </c>
      <c r="AK20" s="19">
        <f>ROUND(AJ20*$AK$5/12,2)</f>
        <v>0.0</v>
      </c>
      <c r="AL20" s="19">
        <f>MIN($AL$5,AJ20+AK20)</f>
        <v>0.0</v>
      </c>
      <c r="AM20" s="19">
        <f>MAX(0,MIN(AJ20+AK20-AL20,MonthlyPayment-SUM(H20,M20,R20,W20,AB20,AG20,AL20,AQ20,AV20,BA20)-SUM(I20,N20,S20,X20,AC20,AH20)))</f>
        <v>0.0</v>
      </c>
      <c r="AN20" s="19">
        <f>ROUND(AJ20+AK20-AL20-AM20,2)</f>
        <v>0.0</v>
      </c>
      <c r="AO20" s="19">
        <f>AS19</f>
        <v>0.0</v>
      </c>
      <c r="AP20" s="19">
        <f>ROUND(AO20*$AP$5/12,2)</f>
        <v>0.0</v>
      </c>
      <c r="AQ20" s="19">
        <f>MIN($AQ$5,AO20+AP20)</f>
        <v>0.0</v>
      </c>
      <c r="AR20" s="19">
        <f>MAX(0,MIN(AO20+AP20-AQ20,MonthlyPayment-SUM(H20,M20,R20,W20,AB20,AG20,AL20,AQ20,AV20,BA20)-SUM(I20,N20,S20,X20,AC20,AH20,AM20)))</f>
        <v>0.0</v>
      </c>
      <c r="AS20" s="19">
        <f>ROUND(AO20+AP20-AQ20-AR20,2)</f>
        <v>0.0</v>
      </c>
      <c r="AT20" s="19">
        <f>AX19</f>
        <v>0.0</v>
      </c>
      <c r="AU20" s="19">
        <f>ROUND(AT20*$AU$5/12,2)</f>
        <v>0.0</v>
      </c>
      <c r="AV20" s="19">
        <f>MIN($AV$5,AT20+AU20)</f>
        <v>0.0</v>
      </c>
      <c r="AW20" s="19">
        <f>MAX(0,MIN(AT20+AU20-AV20,MonthlyPayment-SUM(H20,M20,R20,W20,AB20,AG20,AL20,AQ20,AV20,BA20)-SUM(I20,N20,S20,X20,AC20,AH20,AM20,AR20)))</f>
        <v>0.0</v>
      </c>
      <c r="AX20" s="19">
        <f>ROUND(AT20+AU20-AV20-AW20,2)</f>
        <v>0.0</v>
      </c>
      <c r="AY20" s="19">
        <f>BC19</f>
        <v>0.0</v>
      </c>
      <c r="AZ20" s="19">
        <f>ROUND(AY20*$AZ$5/12,2)</f>
        <v>0.0</v>
      </c>
      <c r="BA20" s="19">
        <f>MIN($BA$5,AY20+AZ20)</f>
        <v>0.0</v>
      </c>
      <c r="BB20" s="19">
        <f>MAX(0,MIN(AY20+AZ20-BA20,MonthlyPayment-SUM(H20,M20,R20,W20,AB20,AG20,AL20,AQ20,AV20,BA20)-SUM(I20,N20,S20,X20,AC20,AH20,AM20,AR20,AW20)))</f>
        <v>0.0</v>
      </c>
      <c r="BC20" s="19">
        <f>ROUND(AY20+AZ20-BA20-BB20,2)</f>
        <v>0.0</v>
      </c>
    </row>
    <row r="21" spans="1:55">
      <c r="A21" s="9">
        <v>15</v>
      </c>
      <c r="B21" s="15">
        <f>IF(FirstPayment="","",EDATE(FirstPayment,A21-1))</f>
        <v/>
      </c>
      <c r="C21" s="19">
        <f>SUM(H21,M21,R21,W21,AB21,AG21,AL21,AQ21,AV21,BA21,I21,N21,S21,X21,AC21,AH21,AM21,AR21,AW21,BB21)</f>
        <v>0.0</v>
      </c>
      <c r="D21" s="19">
        <f>SUM(J21,O21,T21,Y21,AD21,AI21,AN21,AS21,AX21,BC21)</f>
        <v>0.0</v>
      </c>
      <c r="E21" s="19">
        <f>SUM(G21,L21,Q21,V21,AA21,AF21,AK21,AP21,AU21,AZ21)</f>
        <v>0.0</v>
      </c>
      <c r="F21" s="19">
        <f>J20</f>
        <v>0.0</v>
      </c>
      <c r="G21" s="19">
        <f>ROUND(F21*$G$5/12,2)</f>
        <v>0.0</v>
      </c>
      <c r="H21" s="19">
        <f>MIN($H$5,F21+G21)</f>
        <v>0.0</v>
      </c>
      <c r="I21" s="19">
        <f>MAX(0,MIN(F21+G21-H21,MonthlyPayment-SUM(H21,M21,R21,W21,AB21,AG21,AL21,AQ21,AV21,BA21)))</f>
        <v>0.0</v>
      </c>
      <c r="J21" s="19">
        <f>ROUND(F21+G21-H21-I21,2)</f>
        <v>0.0</v>
      </c>
      <c r="K21" s="19">
        <f>O20</f>
        <v>0.0</v>
      </c>
      <c r="L21" s="19">
        <f>ROUND(K21*$L$5/12,2)</f>
        <v>0.0</v>
      </c>
      <c r="M21" s="19">
        <f>MIN($M$5,K21+L21)</f>
        <v>0.0</v>
      </c>
      <c r="N21" s="19">
        <f>MAX(0,MIN(K21+L21-M21,MonthlyPayment-SUM(H21,M21,R21,W21,AB21,AG21,AL21,AQ21,AV21,BA21)-SUM(I21)))</f>
        <v>0.0</v>
      </c>
      <c r="O21" s="19">
        <f>ROUND(K21+L21-M21-N21,2)</f>
        <v>0.0</v>
      </c>
      <c r="P21" s="19">
        <f>T20</f>
        <v>0.0</v>
      </c>
      <c r="Q21" s="19">
        <f>ROUND(P21*$Q$5/12,2)</f>
        <v>0.0</v>
      </c>
      <c r="R21" s="19">
        <f>MIN($R$5,P21+Q21)</f>
        <v>0.0</v>
      </c>
      <c r="S21" s="19">
        <f>MAX(0,MIN(P21+Q21-R21,MonthlyPayment-SUM(H21,M21,R21,W21,AB21,AG21,AL21,AQ21,AV21,BA21)-SUM(I21,N21)))</f>
        <v>0.0</v>
      </c>
      <c r="T21" s="19">
        <f>ROUND(P21+Q21-R21-S21,2)</f>
        <v>0.0</v>
      </c>
      <c r="U21" s="19">
        <f>Y20</f>
        <v>0.0</v>
      </c>
      <c r="V21" s="19">
        <f>ROUND(U21*$V$5/12,2)</f>
        <v>0.0</v>
      </c>
      <c r="W21" s="19">
        <f>MIN($W$5,U21+V21)</f>
        <v>0.0</v>
      </c>
      <c r="X21" s="19">
        <f>MAX(0,MIN(U21+V21-W21,MonthlyPayment-SUM(H21,M21,R21,W21,AB21,AG21,AL21,AQ21,AV21,BA21)-SUM(I21,N21,S21)))</f>
        <v>0.0</v>
      </c>
      <c r="Y21" s="19">
        <f>ROUND(U21+V21-W21-X21,2)</f>
        <v>0.0</v>
      </c>
      <c r="Z21" s="19">
        <f>AD20</f>
        <v>0.0</v>
      </c>
      <c r="AA21" s="19">
        <f>ROUND(Z21*$AA$5/12,2)</f>
        <v>0.0</v>
      </c>
      <c r="AB21" s="19">
        <f>MIN($AB$5,Z21+AA21)</f>
        <v>0.0</v>
      </c>
      <c r="AC21" s="19">
        <f>MAX(0,MIN(Z21+AA21-AB21,MonthlyPayment-SUM(H21,M21,R21,W21,AB21,AG21,AL21,AQ21,AV21,BA21)-SUM(I21,N21,S21,X21)))</f>
        <v>0.0</v>
      </c>
      <c r="AD21" s="19">
        <f>ROUND(Z21+AA21-AB21-AC21,2)</f>
        <v>0.0</v>
      </c>
      <c r="AE21" s="19">
        <f>AI20</f>
        <v>0.0</v>
      </c>
      <c r="AF21" s="19">
        <f>ROUND(AE21*$AF$5/12,2)</f>
        <v>0.0</v>
      </c>
      <c r="AG21" s="19">
        <f>MIN($AG$5,AE21+AF21)</f>
        <v>0.0</v>
      </c>
      <c r="AH21" s="19">
        <f>MAX(0,MIN(AE21+AF21-AG21,MonthlyPayment-SUM(H21,M21,R21,W21,AB21,AG21,AL21,AQ21,AV21,BA21)-SUM(I21,N21,S21,X21,AC21)))</f>
        <v>0.0</v>
      </c>
      <c r="AI21" s="19">
        <f>ROUND(AE21+AF21-AG21-AH21,2)</f>
        <v>0.0</v>
      </c>
      <c r="AJ21" s="19">
        <f>AN20</f>
        <v>0.0</v>
      </c>
      <c r="AK21" s="19">
        <f>ROUND(AJ21*$AK$5/12,2)</f>
        <v>0.0</v>
      </c>
      <c r="AL21" s="19">
        <f>MIN($AL$5,AJ21+AK21)</f>
        <v>0.0</v>
      </c>
      <c r="AM21" s="19">
        <f>MAX(0,MIN(AJ21+AK21-AL21,MonthlyPayment-SUM(H21,M21,R21,W21,AB21,AG21,AL21,AQ21,AV21,BA21)-SUM(I21,N21,S21,X21,AC21,AH21)))</f>
        <v>0.0</v>
      </c>
      <c r="AN21" s="19">
        <f>ROUND(AJ21+AK21-AL21-AM21,2)</f>
        <v>0.0</v>
      </c>
      <c r="AO21" s="19">
        <f>AS20</f>
        <v>0.0</v>
      </c>
      <c r="AP21" s="19">
        <f>ROUND(AO21*$AP$5/12,2)</f>
        <v>0.0</v>
      </c>
      <c r="AQ21" s="19">
        <f>MIN($AQ$5,AO21+AP21)</f>
        <v>0.0</v>
      </c>
      <c r="AR21" s="19">
        <f>MAX(0,MIN(AO21+AP21-AQ21,MonthlyPayment-SUM(H21,M21,R21,W21,AB21,AG21,AL21,AQ21,AV21,BA21)-SUM(I21,N21,S21,X21,AC21,AH21,AM21)))</f>
        <v>0.0</v>
      </c>
      <c r="AS21" s="19">
        <f>ROUND(AO21+AP21-AQ21-AR21,2)</f>
        <v>0.0</v>
      </c>
      <c r="AT21" s="19">
        <f>AX20</f>
        <v>0.0</v>
      </c>
      <c r="AU21" s="19">
        <f>ROUND(AT21*$AU$5/12,2)</f>
        <v>0.0</v>
      </c>
      <c r="AV21" s="19">
        <f>MIN($AV$5,AT21+AU21)</f>
        <v>0.0</v>
      </c>
      <c r="AW21" s="19">
        <f>MAX(0,MIN(AT21+AU21-AV21,MonthlyPayment-SUM(H21,M21,R21,W21,AB21,AG21,AL21,AQ21,AV21,BA21)-SUM(I21,N21,S21,X21,AC21,AH21,AM21,AR21)))</f>
        <v>0.0</v>
      </c>
      <c r="AX21" s="19">
        <f>ROUND(AT21+AU21-AV21-AW21,2)</f>
        <v>0.0</v>
      </c>
      <c r="AY21" s="19">
        <f>BC20</f>
        <v>0.0</v>
      </c>
      <c r="AZ21" s="19">
        <f>ROUND(AY21*$AZ$5/12,2)</f>
        <v>0.0</v>
      </c>
      <c r="BA21" s="19">
        <f>MIN($BA$5,AY21+AZ21)</f>
        <v>0.0</v>
      </c>
      <c r="BB21" s="19">
        <f>MAX(0,MIN(AY21+AZ21-BA21,MonthlyPayment-SUM(H21,M21,R21,W21,AB21,AG21,AL21,AQ21,AV21,BA21)-SUM(I21,N21,S21,X21,AC21,AH21,AM21,AR21,AW21)))</f>
        <v>0.0</v>
      </c>
      <c r="BC21" s="19">
        <f>ROUND(AY21+AZ21-BA21-BB21,2)</f>
        <v>0.0</v>
      </c>
    </row>
    <row r="22" spans="1:55">
      <c r="A22" s="9">
        <v>16</v>
      </c>
      <c r="B22" s="15">
        <f>IF(FirstPayment="","",EDATE(FirstPayment,A22-1))</f>
        <v/>
      </c>
      <c r="C22" s="19">
        <f>SUM(H22,M22,R22,W22,AB22,AG22,AL22,AQ22,AV22,BA22,I22,N22,S22,X22,AC22,AH22,AM22,AR22,AW22,BB22)</f>
        <v>0.0</v>
      </c>
      <c r="D22" s="19">
        <f>SUM(J22,O22,T22,Y22,AD22,AI22,AN22,AS22,AX22,BC22)</f>
        <v>0.0</v>
      </c>
      <c r="E22" s="19">
        <f>SUM(G22,L22,Q22,V22,AA22,AF22,AK22,AP22,AU22,AZ22)</f>
        <v>0.0</v>
      </c>
      <c r="F22" s="19">
        <f>J21</f>
        <v>0.0</v>
      </c>
      <c r="G22" s="19">
        <f>ROUND(F22*$G$5/12,2)</f>
        <v>0.0</v>
      </c>
      <c r="H22" s="19">
        <f>MIN($H$5,F22+G22)</f>
        <v>0.0</v>
      </c>
      <c r="I22" s="19">
        <f>MAX(0,MIN(F22+G22-H22,MonthlyPayment-SUM(H22,M22,R22,W22,AB22,AG22,AL22,AQ22,AV22,BA22)))</f>
        <v>0.0</v>
      </c>
      <c r="J22" s="19">
        <f>ROUND(F22+G22-H22-I22,2)</f>
        <v>0.0</v>
      </c>
      <c r="K22" s="19">
        <f>O21</f>
        <v>0.0</v>
      </c>
      <c r="L22" s="19">
        <f>ROUND(K22*$L$5/12,2)</f>
        <v>0.0</v>
      </c>
      <c r="M22" s="19">
        <f>MIN($M$5,K22+L22)</f>
        <v>0.0</v>
      </c>
      <c r="N22" s="19">
        <f>MAX(0,MIN(K22+L22-M22,MonthlyPayment-SUM(H22,M22,R22,W22,AB22,AG22,AL22,AQ22,AV22,BA22)-SUM(I22)))</f>
        <v>0.0</v>
      </c>
      <c r="O22" s="19">
        <f>ROUND(K22+L22-M22-N22,2)</f>
        <v>0.0</v>
      </c>
      <c r="P22" s="19">
        <f>T21</f>
        <v>0.0</v>
      </c>
      <c r="Q22" s="19">
        <f>ROUND(P22*$Q$5/12,2)</f>
        <v>0.0</v>
      </c>
      <c r="R22" s="19">
        <f>MIN($R$5,P22+Q22)</f>
        <v>0.0</v>
      </c>
      <c r="S22" s="19">
        <f>MAX(0,MIN(P22+Q22-R22,MonthlyPayment-SUM(H22,M22,R22,W22,AB22,AG22,AL22,AQ22,AV22,BA22)-SUM(I22,N22)))</f>
        <v>0.0</v>
      </c>
      <c r="T22" s="19">
        <f>ROUND(P22+Q22-R22-S22,2)</f>
        <v>0.0</v>
      </c>
      <c r="U22" s="19">
        <f>Y21</f>
        <v>0.0</v>
      </c>
      <c r="V22" s="19">
        <f>ROUND(U22*$V$5/12,2)</f>
        <v>0.0</v>
      </c>
      <c r="W22" s="19">
        <f>MIN($W$5,U22+V22)</f>
        <v>0.0</v>
      </c>
      <c r="X22" s="19">
        <f>MAX(0,MIN(U22+V22-W22,MonthlyPayment-SUM(H22,M22,R22,W22,AB22,AG22,AL22,AQ22,AV22,BA22)-SUM(I22,N22,S22)))</f>
        <v>0.0</v>
      </c>
      <c r="Y22" s="19">
        <f>ROUND(U22+V22-W22-X22,2)</f>
        <v>0.0</v>
      </c>
      <c r="Z22" s="19">
        <f>AD21</f>
        <v>0.0</v>
      </c>
      <c r="AA22" s="19">
        <f>ROUND(Z22*$AA$5/12,2)</f>
        <v>0.0</v>
      </c>
      <c r="AB22" s="19">
        <f>MIN($AB$5,Z22+AA22)</f>
        <v>0.0</v>
      </c>
      <c r="AC22" s="19">
        <f>MAX(0,MIN(Z22+AA22-AB22,MonthlyPayment-SUM(H22,M22,R22,W22,AB22,AG22,AL22,AQ22,AV22,BA22)-SUM(I22,N22,S22,X22)))</f>
        <v>0.0</v>
      </c>
      <c r="AD22" s="19">
        <f>ROUND(Z22+AA22-AB22-AC22,2)</f>
        <v>0.0</v>
      </c>
      <c r="AE22" s="19">
        <f>AI21</f>
        <v>0.0</v>
      </c>
      <c r="AF22" s="19">
        <f>ROUND(AE22*$AF$5/12,2)</f>
        <v>0.0</v>
      </c>
      <c r="AG22" s="19">
        <f>MIN($AG$5,AE22+AF22)</f>
        <v>0.0</v>
      </c>
      <c r="AH22" s="19">
        <f>MAX(0,MIN(AE22+AF22-AG22,MonthlyPayment-SUM(H22,M22,R22,W22,AB22,AG22,AL22,AQ22,AV22,BA22)-SUM(I22,N22,S22,X22,AC22)))</f>
        <v>0.0</v>
      </c>
      <c r="AI22" s="19">
        <f>ROUND(AE22+AF22-AG22-AH22,2)</f>
        <v>0.0</v>
      </c>
      <c r="AJ22" s="19">
        <f>AN21</f>
        <v>0.0</v>
      </c>
      <c r="AK22" s="19">
        <f>ROUND(AJ22*$AK$5/12,2)</f>
        <v>0.0</v>
      </c>
      <c r="AL22" s="19">
        <f>MIN($AL$5,AJ22+AK22)</f>
        <v>0.0</v>
      </c>
      <c r="AM22" s="19">
        <f>MAX(0,MIN(AJ22+AK22-AL22,MonthlyPayment-SUM(H22,M22,R22,W22,AB22,AG22,AL22,AQ22,AV22,BA22)-SUM(I22,N22,S22,X22,AC22,AH22)))</f>
        <v>0.0</v>
      </c>
      <c r="AN22" s="19">
        <f>ROUND(AJ22+AK22-AL22-AM22,2)</f>
        <v>0.0</v>
      </c>
      <c r="AO22" s="19">
        <f>AS21</f>
        <v>0.0</v>
      </c>
      <c r="AP22" s="19">
        <f>ROUND(AO22*$AP$5/12,2)</f>
        <v>0.0</v>
      </c>
      <c r="AQ22" s="19">
        <f>MIN($AQ$5,AO22+AP22)</f>
        <v>0.0</v>
      </c>
      <c r="AR22" s="19">
        <f>MAX(0,MIN(AO22+AP22-AQ22,MonthlyPayment-SUM(H22,M22,R22,W22,AB22,AG22,AL22,AQ22,AV22,BA22)-SUM(I22,N22,S22,X22,AC22,AH22,AM22)))</f>
        <v>0.0</v>
      </c>
      <c r="AS22" s="19">
        <f>ROUND(AO22+AP22-AQ22-AR22,2)</f>
        <v>0.0</v>
      </c>
      <c r="AT22" s="19">
        <f>AX21</f>
        <v>0.0</v>
      </c>
      <c r="AU22" s="19">
        <f>ROUND(AT22*$AU$5/12,2)</f>
        <v>0.0</v>
      </c>
      <c r="AV22" s="19">
        <f>MIN($AV$5,AT22+AU22)</f>
        <v>0.0</v>
      </c>
      <c r="AW22" s="19">
        <f>MAX(0,MIN(AT22+AU22-AV22,MonthlyPayment-SUM(H22,M22,R22,W22,AB22,AG22,AL22,AQ22,AV22,BA22)-SUM(I22,N22,S22,X22,AC22,AH22,AM22,AR22)))</f>
        <v>0.0</v>
      </c>
      <c r="AX22" s="19">
        <f>ROUND(AT22+AU22-AV22-AW22,2)</f>
        <v>0.0</v>
      </c>
      <c r="AY22" s="19">
        <f>BC21</f>
        <v>0.0</v>
      </c>
      <c r="AZ22" s="19">
        <f>ROUND(AY22*$AZ$5/12,2)</f>
        <v>0.0</v>
      </c>
      <c r="BA22" s="19">
        <f>MIN($BA$5,AY22+AZ22)</f>
        <v>0.0</v>
      </c>
      <c r="BB22" s="19">
        <f>MAX(0,MIN(AY22+AZ22-BA22,MonthlyPayment-SUM(H22,M22,R22,W22,AB22,AG22,AL22,AQ22,AV22,BA22)-SUM(I22,N22,S22,X22,AC22,AH22,AM22,AR22,AW22)))</f>
        <v>0.0</v>
      </c>
      <c r="BC22" s="19">
        <f>ROUND(AY22+AZ22-BA22-BB22,2)</f>
        <v>0.0</v>
      </c>
    </row>
    <row r="23" spans="1:55">
      <c r="A23" s="9">
        <v>17</v>
      </c>
      <c r="B23" s="15">
        <f>IF(FirstPayment="","",EDATE(FirstPayment,A23-1))</f>
        <v/>
      </c>
      <c r="C23" s="19">
        <f>SUM(H23,M23,R23,W23,AB23,AG23,AL23,AQ23,AV23,BA23,I23,N23,S23,X23,AC23,AH23,AM23,AR23,AW23,BB23)</f>
        <v>0.0</v>
      </c>
      <c r="D23" s="19">
        <f>SUM(J23,O23,T23,Y23,AD23,AI23,AN23,AS23,AX23,BC23)</f>
        <v>0.0</v>
      </c>
      <c r="E23" s="19">
        <f>SUM(G23,L23,Q23,V23,AA23,AF23,AK23,AP23,AU23,AZ23)</f>
        <v>0.0</v>
      </c>
      <c r="F23" s="19">
        <f>J22</f>
        <v>0.0</v>
      </c>
      <c r="G23" s="19">
        <f>ROUND(F23*$G$5/12,2)</f>
        <v>0.0</v>
      </c>
      <c r="H23" s="19">
        <f>MIN($H$5,F23+G23)</f>
        <v>0.0</v>
      </c>
      <c r="I23" s="19">
        <f>MAX(0,MIN(F23+G23-H23,MonthlyPayment-SUM(H23,M23,R23,W23,AB23,AG23,AL23,AQ23,AV23,BA23)))</f>
        <v>0.0</v>
      </c>
      <c r="J23" s="19">
        <f>ROUND(F23+G23-H23-I23,2)</f>
        <v>0.0</v>
      </c>
      <c r="K23" s="19">
        <f>O22</f>
        <v>0.0</v>
      </c>
      <c r="L23" s="19">
        <f>ROUND(K23*$L$5/12,2)</f>
        <v>0.0</v>
      </c>
      <c r="M23" s="19">
        <f>MIN($M$5,K23+L23)</f>
        <v>0.0</v>
      </c>
      <c r="N23" s="19">
        <f>MAX(0,MIN(K23+L23-M23,MonthlyPayment-SUM(H23,M23,R23,W23,AB23,AG23,AL23,AQ23,AV23,BA23)-SUM(I23)))</f>
        <v>0.0</v>
      </c>
      <c r="O23" s="19">
        <f>ROUND(K23+L23-M23-N23,2)</f>
        <v>0.0</v>
      </c>
      <c r="P23" s="19">
        <f>T22</f>
        <v>0.0</v>
      </c>
      <c r="Q23" s="19">
        <f>ROUND(P23*$Q$5/12,2)</f>
        <v>0.0</v>
      </c>
      <c r="R23" s="19">
        <f>MIN($R$5,P23+Q23)</f>
        <v>0.0</v>
      </c>
      <c r="S23" s="19">
        <f>MAX(0,MIN(P23+Q23-R23,MonthlyPayment-SUM(H23,M23,R23,W23,AB23,AG23,AL23,AQ23,AV23,BA23)-SUM(I23,N23)))</f>
        <v>0.0</v>
      </c>
      <c r="T23" s="19">
        <f>ROUND(P23+Q23-R23-S23,2)</f>
        <v>0.0</v>
      </c>
      <c r="U23" s="19">
        <f>Y22</f>
        <v>0.0</v>
      </c>
      <c r="V23" s="19">
        <f>ROUND(U23*$V$5/12,2)</f>
        <v>0.0</v>
      </c>
      <c r="W23" s="19">
        <f>MIN($W$5,U23+V23)</f>
        <v>0.0</v>
      </c>
      <c r="X23" s="19">
        <f>MAX(0,MIN(U23+V23-W23,MonthlyPayment-SUM(H23,M23,R23,W23,AB23,AG23,AL23,AQ23,AV23,BA23)-SUM(I23,N23,S23)))</f>
        <v>0.0</v>
      </c>
      <c r="Y23" s="19">
        <f>ROUND(U23+V23-W23-X23,2)</f>
        <v>0.0</v>
      </c>
      <c r="Z23" s="19">
        <f>AD22</f>
        <v>0.0</v>
      </c>
      <c r="AA23" s="19">
        <f>ROUND(Z23*$AA$5/12,2)</f>
        <v>0.0</v>
      </c>
      <c r="AB23" s="19">
        <f>MIN($AB$5,Z23+AA23)</f>
        <v>0.0</v>
      </c>
      <c r="AC23" s="19">
        <f>MAX(0,MIN(Z23+AA23-AB23,MonthlyPayment-SUM(H23,M23,R23,W23,AB23,AG23,AL23,AQ23,AV23,BA23)-SUM(I23,N23,S23,X23)))</f>
        <v>0.0</v>
      </c>
      <c r="AD23" s="19">
        <f>ROUND(Z23+AA23-AB23-AC23,2)</f>
        <v>0.0</v>
      </c>
      <c r="AE23" s="19">
        <f>AI22</f>
        <v>0.0</v>
      </c>
      <c r="AF23" s="19">
        <f>ROUND(AE23*$AF$5/12,2)</f>
        <v>0.0</v>
      </c>
      <c r="AG23" s="19">
        <f>MIN($AG$5,AE23+AF23)</f>
        <v>0.0</v>
      </c>
      <c r="AH23" s="19">
        <f>MAX(0,MIN(AE23+AF23-AG23,MonthlyPayment-SUM(H23,M23,R23,W23,AB23,AG23,AL23,AQ23,AV23,BA23)-SUM(I23,N23,S23,X23,AC23)))</f>
        <v>0.0</v>
      </c>
      <c r="AI23" s="19">
        <f>ROUND(AE23+AF23-AG23-AH23,2)</f>
        <v>0.0</v>
      </c>
      <c r="AJ23" s="19">
        <f>AN22</f>
        <v>0.0</v>
      </c>
      <c r="AK23" s="19">
        <f>ROUND(AJ23*$AK$5/12,2)</f>
        <v>0.0</v>
      </c>
      <c r="AL23" s="19">
        <f>MIN($AL$5,AJ23+AK23)</f>
        <v>0.0</v>
      </c>
      <c r="AM23" s="19">
        <f>MAX(0,MIN(AJ23+AK23-AL23,MonthlyPayment-SUM(H23,M23,R23,W23,AB23,AG23,AL23,AQ23,AV23,BA23)-SUM(I23,N23,S23,X23,AC23,AH23)))</f>
        <v>0.0</v>
      </c>
      <c r="AN23" s="19">
        <f>ROUND(AJ23+AK23-AL23-AM23,2)</f>
        <v>0.0</v>
      </c>
      <c r="AO23" s="19">
        <f>AS22</f>
        <v>0.0</v>
      </c>
      <c r="AP23" s="19">
        <f>ROUND(AO23*$AP$5/12,2)</f>
        <v>0.0</v>
      </c>
      <c r="AQ23" s="19">
        <f>MIN($AQ$5,AO23+AP23)</f>
        <v>0.0</v>
      </c>
      <c r="AR23" s="19">
        <f>MAX(0,MIN(AO23+AP23-AQ23,MonthlyPayment-SUM(H23,M23,R23,W23,AB23,AG23,AL23,AQ23,AV23,BA23)-SUM(I23,N23,S23,X23,AC23,AH23,AM23)))</f>
        <v>0.0</v>
      </c>
      <c r="AS23" s="19">
        <f>ROUND(AO23+AP23-AQ23-AR23,2)</f>
        <v>0.0</v>
      </c>
      <c r="AT23" s="19">
        <f>AX22</f>
        <v>0.0</v>
      </c>
      <c r="AU23" s="19">
        <f>ROUND(AT23*$AU$5/12,2)</f>
        <v>0.0</v>
      </c>
      <c r="AV23" s="19">
        <f>MIN($AV$5,AT23+AU23)</f>
        <v>0.0</v>
      </c>
      <c r="AW23" s="19">
        <f>MAX(0,MIN(AT23+AU23-AV23,MonthlyPayment-SUM(H23,M23,R23,W23,AB23,AG23,AL23,AQ23,AV23,BA23)-SUM(I23,N23,S23,X23,AC23,AH23,AM23,AR23)))</f>
        <v>0.0</v>
      </c>
      <c r="AX23" s="19">
        <f>ROUND(AT23+AU23-AV23-AW23,2)</f>
        <v>0.0</v>
      </c>
      <c r="AY23" s="19">
        <f>BC22</f>
        <v>0.0</v>
      </c>
      <c r="AZ23" s="19">
        <f>ROUND(AY23*$AZ$5/12,2)</f>
        <v>0.0</v>
      </c>
      <c r="BA23" s="19">
        <f>MIN($BA$5,AY23+AZ23)</f>
        <v>0.0</v>
      </c>
      <c r="BB23" s="19">
        <f>MAX(0,MIN(AY23+AZ23-BA23,MonthlyPayment-SUM(H23,M23,R23,W23,AB23,AG23,AL23,AQ23,AV23,BA23)-SUM(I23,N23,S23,X23,AC23,AH23,AM23,AR23,AW23)))</f>
        <v>0.0</v>
      </c>
      <c r="BC23" s="19">
        <f>ROUND(AY23+AZ23-BA23-BB23,2)</f>
        <v>0.0</v>
      </c>
    </row>
    <row r="24" spans="1:55">
      <c r="A24" s="9">
        <v>18</v>
      </c>
      <c r="B24" s="15">
        <f>IF(FirstPayment="","",EDATE(FirstPayment,A24-1))</f>
        <v/>
      </c>
      <c r="C24" s="19">
        <f>SUM(H24,M24,R24,W24,AB24,AG24,AL24,AQ24,AV24,BA24,I24,N24,S24,X24,AC24,AH24,AM24,AR24,AW24,BB24)</f>
        <v>0.0</v>
      </c>
      <c r="D24" s="19">
        <f>SUM(J24,O24,T24,Y24,AD24,AI24,AN24,AS24,AX24,BC24)</f>
        <v>0.0</v>
      </c>
      <c r="E24" s="19">
        <f>SUM(G24,L24,Q24,V24,AA24,AF24,AK24,AP24,AU24,AZ24)</f>
        <v>0.0</v>
      </c>
      <c r="F24" s="19">
        <f>J23</f>
        <v>0.0</v>
      </c>
      <c r="G24" s="19">
        <f>ROUND(F24*$G$5/12,2)</f>
        <v>0.0</v>
      </c>
      <c r="H24" s="19">
        <f>MIN($H$5,F24+G24)</f>
        <v>0.0</v>
      </c>
      <c r="I24" s="19">
        <f>MAX(0,MIN(F24+G24-H24,MonthlyPayment-SUM(H24,M24,R24,W24,AB24,AG24,AL24,AQ24,AV24,BA24)))</f>
        <v>0.0</v>
      </c>
      <c r="J24" s="19">
        <f>ROUND(F24+G24-H24-I24,2)</f>
        <v>0.0</v>
      </c>
      <c r="K24" s="19">
        <f>O23</f>
        <v>0.0</v>
      </c>
      <c r="L24" s="19">
        <f>ROUND(K24*$L$5/12,2)</f>
        <v>0.0</v>
      </c>
      <c r="M24" s="19">
        <f>MIN($M$5,K24+L24)</f>
        <v>0.0</v>
      </c>
      <c r="N24" s="19">
        <f>MAX(0,MIN(K24+L24-M24,MonthlyPayment-SUM(H24,M24,R24,W24,AB24,AG24,AL24,AQ24,AV24,BA24)-SUM(I24)))</f>
        <v>0.0</v>
      </c>
      <c r="O24" s="19">
        <f>ROUND(K24+L24-M24-N24,2)</f>
        <v>0.0</v>
      </c>
      <c r="P24" s="19">
        <f>T23</f>
        <v>0.0</v>
      </c>
      <c r="Q24" s="19">
        <f>ROUND(P24*$Q$5/12,2)</f>
        <v>0.0</v>
      </c>
      <c r="R24" s="19">
        <f>MIN($R$5,P24+Q24)</f>
        <v>0.0</v>
      </c>
      <c r="S24" s="19">
        <f>MAX(0,MIN(P24+Q24-R24,MonthlyPayment-SUM(H24,M24,R24,W24,AB24,AG24,AL24,AQ24,AV24,BA24)-SUM(I24,N24)))</f>
        <v>0.0</v>
      </c>
      <c r="T24" s="19">
        <f>ROUND(P24+Q24-R24-S24,2)</f>
        <v>0.0</v>
      </c>
      <c r="U24" s="19">
        <f>Y23</f>
        <v>0.0</v>
      </c>
      <c r="V24" s="19">
        <f>ROUND(U24*$V$5/12,2)</f>
        <v>0.0</v>
      </c>
      <c r="W24" s="19">
        <f>MIN($W$5,U24+V24)</f>
        <v>0.0</v>
      </c>
      <c r="X24" s="19">
        <f>MAX(0,MIN(U24+V24-W24,MonthlyPayment-SUM(H24,M24,R24,W24,AB24,AG24,AL24,AQ24,AV24,BA24)-SUM(I24,N24,S24)))</f>
        <v>0.0</v>
      </c>
      <c r="Y24" s="19">
        <f>ROUND(U24+V24-W24-X24,2)</f>
        <v>0.0</v>
      </c>
      <c r="Z24" s="19">
        <f>AD23</f>
        <v>0.0</v>
      </c>
      <c r="AA24" s="19">
        <f>ROUND(Z24*$AA$5/12,2)</f>
        <v>0.0</v>
      </c>
      <c r="AB24" s="19">
        <f>MIN($AB$5,Z24+AA24)</f>
        <v>0.0</v>
      </c>
      <c r="AC24" s="19">
        <f>MAX(0,MIN(Z24+AA24-AB24,MonthlyPayment-SUM(H24,M24,R24,W24,AB24,AG24,AL24,AQ24,AV24,BA24)-SUM(I24,N24,S24,X24)))</f>
        <v>0.0</v>
      </c>
      <c r="AD24" s="19">
        <f>ROUND(Z24+AA24-AB24-AC24,2)</f>
        <v>0.0</v>
      </c>
      <c r="AE24" s="19">
        <f>AI23</f>
        <v>0.0</v>
      </c>
      <c r="AF24" s="19">
        <f>ROUND(AE24*$AF$5/12,2)</f>
        <v>0.0</v>
      </c>
      <c r="AG24" s="19">
        <f>MIN($AG$5,AE24+AF24)</f>
        <v>0.0</v>
      </c>
      <c r="AH24" s="19">
        <f>MAX(0,MIN(AE24+AF24-AG24,MonthlyPayment-SUM(H24,M24,R24,W24,AB24,AG24,AL24,AQ24,AV24,BA24)-SUM(I24,N24,S24,X24,AC24)))</f>
        <v>0.0</v>
      </c>
      <c r="AI24" s="19">
        <f>ROUND(AE24+AF24-AG24-AH24,2)</f>
        <v>0.0</v>
      </c>
      <c r="AJ24" s="19">
        <f>AN23</f>
        <v>0.0</v>
      </c>
      <c r="AK24" s="19">
        <f>ROUND(AJ24*$AK$5/12,2)</f>
        <v>0.0</v>
      </c>
      <c r="AL24" s="19">
        <f>MIN($AL$5,AJ24+AK24)</f>
        <v>0.0</v>
      </c>
      <c r="AM24" s="19">
        <f>MAX(0,MIN(AJ24+AK24-AL24,MonthlyPayment-SUM(H24,M24,R24,W24,AB24,AG24,AL24,AQ24,AV24,BA24)-SUM(I24,N24,S24,X24,AC24,AH24)))</f>
        <v>0.0</v>
      </c>
      <c r="AN24" s="19">
        <f>ROUND(AJ24+AK24-AL24-AM24,2)</f>
        <v>0.0</v>
      </c>
      <c r="AO24" s="19">
        <f>AS23</f>
        <v>0.0</v>
      </c>
      <c r="AP24" s="19">
        <f>ROUND(AO24*$AP$5/12,2)</f>
        <v>0.0</v>
      </c>
      <c r="AQ24" s="19">
        <f>MIN($AQ$5,AO24+AP24)</f>
        <v>0.0</v>
      </c>
      <c r="AR24" s="19">
        <f>MAX(0,MIN(AO24+AP24-AQ24,MonthlyPayment-SUM(H24,M24,R24,W24,AB24,AG24,AL24,AQ24,AV24,BA24)-SUM(I24,N24,S24,X24,AC24,AH24,AM24)))</f>
        <v>0.0</v>
      </c>
      <c r="AS24" s="19">
        <f>ROUND(AO24+AP24-AQ24-AR24,2)</f>
        <v>0.0</v>
      </c>
      <c r="AT24" s="19">
        <f>AX23</f>
        <v>0.0</v>
      </c>
      <c r="AU24" s="19">
        <f>ROUND(AT24*$AU$5/12,2)</f>
        <v>0.0</v>
      </c>
      <c r="AV24" s="19">
        <f>MIN($AV$5,AT24+AU24)</f>
        <v>0.0</v>
      </c>
      <c r="AW24" s="19">
        <f>MAX(0,MIN(AT24+AU24-AV24,MonthlyPayment-SUM(H24,M24,R24,W24,AB24,AG24,AL24,AQ24,AV24,BA24)-SUM(I24,N24,S24,X24,AC24,AH24,AM24,AR24)))</f>
        <v>0.0</v>
      </c>
      <c r="AX24" s="19">
        <f>ROUND(AT24+AU24-AV24-AW24,2)</f>
        <v>0.0</v>
      </c>
      <c r="AY24" s="19">
        <f>BC23</f>
        <v>0.0</v>
      </c>
      <c r="AZ24" s="19">
        <f>ROUND(AY24*$AZ$5/12,2)</f>
        <v>0.0</v>
      </c>
      <c r="BA24" s="19">
        <f>MIN($BA$5,AY24+AZ24)</f>
        <v>0.0</v>
      </c>
      <c r="BB24" s="19">
        <f>MAX(0,MIN(AY24+AZ24-BA24,MonthlyPayment-SUM(H24,M24,R24,W24,AB24,AG24,AL24,AQ24,AV24,BA24)-SUM(I24,N24,S24,X24,AC24,AH24,AM24,AR24,AW24)))</f>
        <v>0.0</v>
      </c>
      <c r="BC24" s="19">
        <f>ROUND(AY24+AZ24-BA24-BB24,2)</f>
        <v>0.0</v>
      </c>
    </row>
    <row r="25" spans="1:55">
      <c r="A25" s="9">
        <v>19</v>
      </c>
      <c r="B25" s="15">
        <f>IF(FirstPayment="","",EDATE(FirstPayment,A25-1))</f>
        <v/>
      </c>
      <c r="C25" s="19">
        <f>SUM(H25,M25,R25,W25,AB25,AG25,AL25,AQ25,AV25,BA25,I25,N25,S25,X25,AC25,AH25,AM25,AR25,AW25,BB25)</f>
        <v>0.0</v>
      </c>
      <c r="D25" s="19">
        <f>SUM(J25,O25,T25,Y25,AD25,AI25,AN25,AS25,AX25,BC25)</f>
        <v>0.0</v>
      </c>
      <c r="E25" s="19">
        <f>SUM(G25,L25,Q25,V25,AA25,AF25,AK25,AP25,AU25,AZ25)</f>
        <v>0.0</v>
      </c>
      <c r="F25" s="19">
        <f>J24</f>
        <v>0.0</v>
      </c>
      <c r="G25" s="19">
        <f>ROUND(F25*$G$5/12,2)</f>
        <v>0.0</v>
      </c>
      <c r="H25" s="19">
        <f>MIN($H$5,F25+G25)</f>
        <v>0.0</v>
      </c>
      <c r="I25" s="19">
        <f>MAX(0,MIN(F25+G25-H25,MonthlyPayment-SUM(H25,M25,R25,W25,AB25,AG25,AL25,AQ25,AV25,BA25)))</f>
        <v>0.0</v>
      </c>
      <c r="J25" s="19">
        <f>ROUND(F25+G25-H25-I25,2)</f>
        <v>0.0</v>
      </c>
      <c r="K25" s="19">
        <f>O24</f>
        <v>0.0</v>
      </c>
      <c r="L25" s="19">
        <f>ROUND(K25*$L$5/12,2)</f>
        <v>0.0</v>
      </c>
      <c r="M25" s="19">
        <f>MIN($M$5,K25+L25)</f>
        <v>0.0</v>
      </c>
      <c r="N25" s="19">
        <f>MAX(0,MIN(K25+L25-M25,MonthlyPayment-SUM(H25,M25,R25,W25,AB25,AG25,AL25,AQ25,AV25,BA25)-SUM(I25)))</f>
        <v>0.0</v>
      </c>
      <c r="O25" s="19">
        <f>ROUND(K25+L25-M25-N25,2)</f>
        <v>0.0</v>
      </c>
      <c r="P25" s="19">
        <f>T24</f>
        <v>0.0</v>
      </c>
      <c r="Q25" s="19">
        <f>ROUND(P25*$Q$5/12,2)</f>
        <v>0.0</v>
      </c>
      <c r="R25" s="19">
        <f>MIN($R$5,P25+Q25)</f>
        <v>0.0</v>
      </c>
      <c r="S25" s="19">
        <f>MAX(0,MIN(P25+Q25-R25,MonthlyPayment-SUM(H25,M25,R25,W25,AB25,AG25,AL25,AQ25,AV25,BA25)-SUM(I25,N25)))</f>
        <v>0.0</v>
      </c>
      <c r="T25" s="19">
        <f>ROUND(P25+Q25-R25-S25,2)</f>
        <v>0.0</v>
      </c>
      <c r="U25" s="19">
        <f>Y24</f>
        <v>0.0</v>
      </c>
      <c r="V25" s="19">
        <f>ROUND(U25*$V$5/12,2)</f>
        <v>0.0</v>
      </c>
      <c r="W25" s="19">
        <f>MIN($W$5,U25+V25)</f>
        <v>0.0</v>
      </c>
      <c r="X25" s="19">
        <f>MAX(0,MIN(U25+V25-W25,MonthlyPayment-SUM(H25,M25,R25,W25,AB25,AG25,AL25,AQ25,AV25,BA25)-SUM(I25,N25,S25)))</f>
        <v>0.0</v>
      </c>
      <c r="Y25" s="19">
        <f>ROUND(U25+V25-W25-X25,2)</f>
        <v>0.0</v>
      </c>
      <c r="Z25" s="19">
        <f>AD24</f>
        <v>0.0</v>
      </c>
      <c r="AA25" s="19">
        <f>ROUND(Z25*$AA$5/12,2)</f>
        <v>0.0</v>
      </c>
      <c r="AB25" s="19">
        <f>MIN($AB$5,Z25+AA25)</f>
        <v>0.0</v>
      </c>
      <c r="AC25" s="19">
        <f>MAX(0,MIN(Z25+AA25-AB25,MonthlyPayment-SUM(H25,M25,R25,W25,AB25,AG25,AL25,AQ25,AV25,BA25)-SUM(I25,N25,S25,X25)))</f>
        <v>0.0</v>
      </c>
      <c r="AD25" s="19">
        <f>ROUND(Z25+AA25-AB25-AC25,2)</f>
        <v>0.0</v>
      </c>
      <c r="AE25" s="19">
        <f>AI24</f>
        <v>0.0</v>
      </c>
      <c r="AF25" s="19">
        <f>ROUND(AE25*$AF$5/12,2)</f>
        <v>0.0</v>
      </c>
      <c r="AG25" s="19">
        <f>MIN($AG$5,AE25+AF25)</f>
        <v>0.0</v>
      </c>
      <c r="AH25" s="19">
        <f>MAX(0,MIN(AE25+AF25-AG25,MonthlyPayment-SUM(H25,M25,R25,W25,AB25,AG25,AL25,AQ25,AV25,BA25)-SUM(I25,N25,S25,X25,AC25)))</f>
        <v>0.0</v>
      </c>
      <c r="AI25" s="19">
        <f>ROUND(AE25+AF25-AG25-AH25,2)</f>
        <v>0.0</v>
      </c>
      <c r="AJ25" s="19">
        <f>AN24</f>
        <v>0.0</v>
      </c>
      <c r="AK25" s="19">
        <f>ROUND(AJ25*$AK$5/12,2)</f>
        <v>0.0</v>
      </c>
      <c r="AL25" s="19">
        <f>MIN($AL$5,AJ25+AK25)</f>
        <v>0.0</v>
      </c>
      <c r="AM25" s="19">
        <f>MAX(0,MIN(AJ25+AK25-AL25,MonthlyPayment-SUM(H25,M25,R25,W25,AB25,AG25,AL25,AQ25,AV25,BA25)-SUM(I25,N25,S25,X25,AC25,AH25)))</f>
        <v>0.0</v>
      </c>
      <c r="AN25" s="19">
        <f>ROUND(AJ25+AK25-AL25-AM25,2)</f>
        <v>0.0</v>
      </c>
      <c r="AO25" s="19">
        <f>AS24</f>
        <v>0.0</v>
      </c>
      <c r="AP25" s="19">
        <f>ROUND(AO25*$AP$5/12,2)</f>
        <v>0.0</v>
      </c>
      <c r="AQ25" s="19">
        <f>MIN($AQ$5,AO25+AP25)</f>
        <v>0.0</v>
      </c>
      <c r="AR25" s="19">
        <f>MAX(0,MIN(AO25+AP25-AQ25,MonthlyPayment-SUM(H25,M25,R25,W25,AB25,AG25,AL25,AQ25,AV25,BA25)-SUM(I25,N25,S25,X25,AC25,AH25,AM25)))</f>
        <v>0.0</v>
      </c>
      <c r="AS25" s="19">
        <f>ROUND(AO25+AP25-AQ25-AR25,2)</f>
        <v>0.0</v>
      </c>
      <c r="AT25" s="19">
        <f>AX24</f>
        <v>0.0</v>
      </c>
      <c r="AU25" s="19">
        <f>ROUND(AT25*$AU$5/12,2)</f>
        <v>0.0</v>
      </c>
      <c r="AV25" s="19">
        <f>MIN($AV$5,AT25+AU25)</f>
        <v>0.0</v>
      </c>
      <c r="AW25" s="19">
        <f>MAX(0,MIN(AT25+AU25-AV25,MonthlyPayment-SUM(H25,M25,R25,W25,AB25,AG25,AL25,AQ25,AV25,BA25)-SUM(I25,N25,S25,X25,AC25,AH25,AM25,AR25)))</f>
        <v>0.0</v>
      </c>
      <c r="AX25" s="19">
        <f>ROUND(AT25+AU25-AV25-AW25,2)</f>
        <v>0.0</v>
      </c>
      <c r="AY25" s="19">
        <f>BC24</f>
        <v>0.0</v>
      </c>
      <c r="AZ25" s="19">
        <f>ROUND(AY25*$AZ$5/12,2)</f>
        <v>0.0</v>
      </c>
      <c r="BA25" s="19">
        <f>MIN($BA$5,AY25+AZ25)</f>
        <v>0.0</v>
      </c>
      <c r="BB25" s="19">
        <f>MAX(0,MIN(AY25+AZ25-BA25,MonthlyPayment-SUM(H25,M25,R25,W25,AB25,AG25,AL25,AQ25,AV25,BA25)-SUM(I25,N25,S25,X25,AC25,AH25,AM25,AR25,AW25)))</f>
        <v>0.0</v>
      </c>
      <c r="BC25" s="19">
        <f>ROUND(AY25+AZ25-BA25-BB25,2)</f>
        <v>0.0</v>
      </c>
    </row>
    <row r="26" spans="1:55">
      <c r="A26" s="9">
        <v>20</v>
      </c>
      <c r="B26" s="15">
        <f>IF(FirstPayment="","",EDATE(FirstPayment,A26-1))</f>
        <v/>
      </c>
      <c r="C26" s="19">
        <f>SUM(H26,M26,R26,W26,AB26,AG26,AL26,AQ26,AV26,BA26,I26,N26,S26,X26,AC26,AH26,AM26,AR26,AW26,BB26)</f>
        <v>0.0</v>
      </c>
      <c r="D26" s="19">
        <f>SUM(J26,O26,T26,Y26,AD26,AI26,AN26,AS26,AX26,BC26)</f>
        <v>0.0</v>
      </c>
      <c r="E26" s="19">
        <f>SUM(G26,L26,Q26,V26,AA26,AF26,AK26,AP26,AU26,AZ26)</f>
        <v>0.0</v>
      </c>
      <c r="F26" s="19">
        <f>J25</f>
        <v>0.0</v>
      </c>
      <c r="G26" s="19">
        <f>ROUND(F26*$G$5/12,2)</f>
        <v>0.0</v>
      </c>
      <c r="H26" s="19">
        <f>MIN($H$5,F26+G26)</f>
        <v>0.0</v>
      </c>
      <c r="I26" s="19">
        <f>MAX(0,MIN(F26+G26-H26,MonthlyPayment-SUM(H26,M26,R26,W26,AB26,AG26,AL26,AQ26,AV26,BA26)))</f>
        <v>0.0</v>
      </c>
      <c r="J26" s="19">
        <f>ROUND(F26+G26-H26-I26,2)</f>
        <v>0.0</v>
      </c>
      <c r="K26" s="19">
        <f>O25</f>
        <v>0.0</v>
      </c>
      <c r="L26" s="19">
        <f>ROUND(K26*$L$5/12,2)</f>
        <v>0.0</v>
      </c>
      <c r="M26" s="19">
        <f>MIN($M$5,K26+L26)</f>
        <v>0.0</v>
      </c>
      <c r="N26" s="19">
        <f>MAX(0,MIN(K26+L26-M26,MonthlyPayment-SUM(H26,M26,R26,W26,AB26,AG26,AL26,AQ26,AV26,BA26)-SUM(I26)))</f>
        <v>0.0</v>
      </c>
      <c r="O26" s="19">
        <f>ROUND(K26+L26-M26-N26,2)</f>
        <v>0.0</v>
      </c>
      <c r="P26" s="19">
        <f>T25</f>
        <v>0.0</v>
      </c>
      <c r="Q26" s="19">
        <f>ROUND(P26*$Q$5/12,2)</f>
        <v>0.0</v>
      </c>
      <c r="R26" s="19">
        <f>MIN($R$5,P26+Q26)</f>
        <v>0.0</v>
      </c>
      <c r="S26" s="19">
        <f>MAX(0,MIN(P26+Q26-R26,MonthlyPayment-SUM(H26,M26,R26,W26,AB26,AG26,AL26,AQ26,AV26,BA26)-SUM(I26,N26)))</f>
        <v>0.0</v>
      </c>
      <c r="T26" s="19">
        <f>ROUND(P26+Q26-R26-S26,2)</f>
        <v>0.0</v>
      </c>
      <c r="U26" s="19">
        <f>Y25</f>
        <v>0.0</v>
      </c>
      <c r="V26" s="19">
        <f>ROUND(U26*$V$5/12,2)</f>
        <v>0.0</v>
      </c>
      <c r="W26" s="19">
        <f>MIN($W$5,U26+V26)</f>
        <v>0.0</v>
      </c>
      <c r="X26" s="19">
        <f>MAX(0,MIN(U26+V26-W26,MonthlyPayment-SUM(H26,M26,R26,W26,AB26,AG26,AL26,AQ26,AV26,BA26)-SUM(I26,N26,S26)))</f>
        <v>0.0</v>
      </c>
      <c r="Y26" s="19">
        <f>ROUND(U26+V26-W26-X26,2)</f>
        <v>0.0</v>
      </c>
      <c r="Z26" s="19">
        <f>AD25</f>
        <v>0.0</v>
      </c>
      <c r="AA26" s="19">
        <f>ROUND(Z26*$AA$5/12,2)</f>
        <v>0.0</v>
      </c>
      <c r="AB26" s="19">
        <f>MIN($AB$5,Z26+AA26)</f>
        <v>0.0</v>
      </c>
      <c r="AC26" s="19">
        <f>MAX(0,MIN(Z26+AA26-AB26,MonthlyPayment-SUM(H26,M26,R26,W26,AB26,AG26,AL26,AQ26,AV26,BA26)-SUM(I26,N26,S26,X26)))</f>
        <v>0.0</v>
      </c>
      <c r="AD26" s="19">
        <f>ROUND(Z26+AA26-AB26-AC26,2)</f>
        <v>0.0</v>
      </c>
      <c r="AE26" s="19">
        <f>AI25</f>
        <v>0.0</v>
      </c>
      <c r="AF26" s="19">
        <f>ROUND(AE26*$AF$5/12,2)</f>
        <v>0.0</v>
      </c>
      <c r="AG26" s="19">
        <f>MIN($AG$5,AE26+AF26)</f>
        <v>0.0</v>
      </c>
      <c r="AH26" s="19">
        <f>MAX(0,MIN(AE26+AF26-AG26,MonthlyPayment-SUM(H26,M26,R26,W26,AB26,AG26,AL26,AQ26,AV26,BA26)-SUM(I26,N26,S26,X26,AC26)))</f>
        <v>0.0</v>
      </c>
      <c r="AI26" s="19">
        <f>ROUND(AE26+AF26-AG26-AH26,2)</f>
        <v>0.0</v>
      </c>
      <c r="AJ26" s="19">
        <f>AN25</f>
        <v>0.0</v>
      </c>
      <c r="AK26" s="19">
        <f>ROUND(AJ26*$AK$5/12,2)</f>
        <v>0.0</v>
      </c>
      <c r="AL26" s="19">
        <f>MIN($AL$5,AJ26+AK26)</f>
        <v>0.0</v>
      </c>
      <c r="AM26" s="19">
        <f>MAX(0,MIN(AJ26+AK26-AL26,MonthlyPayment-SUM(H26,M26,R26,W26,AB26,AG26,AL26,AQ26,AV26,BA26)-SUM(I26,N26,S26,X26,AC26,AH26)))</f>
        <v>0.0</v>
      </c>
      <c r="AN26" s="19">
        <f>ROUND(AJ26+AK26-AL26-AM26,2)</f>
        <v>0.0</v>
      </c>
      <c r="AO26" s="19">
        <f>AS25</f>
        <v>0.0</v>
      </c>
      <c r="AP26" s="19">
        <f>ROUND(AO26*$AP$5/12,2)</f>
        <v>0.0</v>
      </c>
      <c r="AQ26" s="19">
        <f>MIN($AQ$5,AO26+AP26)</f>
        <v>0.0</v>
      </c>
      <c r="AR26" s="19">
        <f>MAX(0,MIN(AO26+AP26-AQ26,MonthlyPayment-SUM(H26,M26,R26,W26,AB26,AG26,AL26,AQ26,AV26,BA26)-SUM(I26,N26,S26,X26,AC26,AH26,AM26)))</f>
        <v>0.0</v>
      </c>
      <c r="AS26" s="19">
        <f>ROUND(AO26+AP26-AQ26-AR26,2)</f>
        <v>0.0</v>
      </c>
      <c r="AT26" s="19">
        <f>AX25</f>
        <v>0.0</v>
      </c>
      <c r="AU26" s="19">
        <f>ROUND(AT26*$AU$5/12,2)</f>
        <v>0.0</v>
      </c>
      <c r="AV26" s="19">
        <f>MIN($AV$5,AT26+AU26)</f>
        <v>0.0</v>
      </c>
      <c r="AW26" s="19">
        <f>MAX(0,MIN(AT26+AU26-AV26,MonthlyPayment-SUM(H26,M26,R26,W26,AB26,AG26,AL26,AQ26,AV26,BA26)-SUM(I26,N26,S26,X26,AC26,AH26,AM26,AR26)))</f>
        <v>0.0</v>
      </c>
      <c r="AX26" s="19">
        <f>ROUND(AT26+AU26-AV26-AW26,2)</f>
        <v>0.0</v>
      </c>
      <c r="AY26" s="19">
        <f>BC25</f>
        <v>0.0</v>
      </c>
      <c r="AZ26" s="19">
        <f>ROUND(AY26*$AZ$5/12,2)</f>
        <v>0.0</v>
      </c>
      <c r="BA26" s="19">
        <f>MIN($BA$5,AY26+AZ26)</f>
        <v>0.0</v>
      </c>
      <c r="BB26" s="19">
        <f>MAX(0,MIN(AY26+AZ26-BA26,MonthlyPayment-SUM(H26,M26,R26,W26,AB26,AG26,AL26,AQ26,AV26,BA26)-SUM(I26,N26,S26,X26,AC26,AH26,AM26,AR26,AW26)))</f>
        <v>0.0</v>
      </c>
      <c r="BC26" s="19">
        <f>ROUND(AY26+AZ26-BA26-BB26,2)</f>
        <v>0.0</v>
      </c>
    </row>
    <row r="27" spans="1:55">
      <c r="A27" s="9">
        <v>21</v>
      </c>
      <c r="B27" s="15">
        <f>IF(FirstPayment="","",EDATE(FirstPayment,A27-1))</f>
        <v/>
      </c>
      <c r="C27" s="19">
        <f>SUM(H27,M27,R27,W27,AB27,AG27,AL27,AQ27,AV27,BA27,I27,N27,S27,X27,AC27,AH27,AM27,AR27,AW27,BB27)</f>
        <v>0.0</v>
      </c>
      <c r="D27" s="19">
        <f>SUM(J27,O27,T27,Y27,AD27,AI27,AN27,AS27,AX27,BC27)</f>
        <v>0.0</v>
      </c>
      <c r="E27" s="19">
        <f>SUM(G27,L27,Q27,V27,AA27,AF27,AK27,AP27,AU27,AZ27)</f>
        <v>0.0</v>
      </c>
      <c r="F27" s="19">
        <f>J26</f>
        <v>0.0</v>
      </c>
      <c r="G27" s="19">
        <f>ROUND(F27*$G$5/12,2)</f>
        <v>0.0</v>
      </c>
      <c r="H27" s="19">
        <f>MIN($H$5,F27+G27)</f>
        <v>0.0</v>
      </c>
      <c r="I27" s="19">
        <f>MAX(0,MIN(F27+G27-H27,MonthlyPayment-SUM(H27,M27,R27,W27,AB27,AG27,AL27,AQ27,AV27,BA27)))</f>
        <v>0.0</v>
      </c>
      <c r="J27" s="19">
        <f>ROUND(F27+G27-H27-I27,2)</f>
        <v>0.0</v>
      </c>
      <c r="K27" s="19">
        <f>O26</f>
        <v>0.0</v>
      </c>
      <c r="L27" s="19">
        <f>ROUND(K27*$L$5/12,2)</f>
        <v>0.0</v>
      </c>
      <c r="M27" s="19">
        <f>MIN($M$5,K27+L27)</f>
        <v>0.0</v>
      </c>
      <c r="N27" s="19">
        <f>MAX(0,MIN(K27+L27-M27,MonthlyPayment-SUM(H27,M27,R27,W27,AB27,AG27,AL27,AQ27,AV27,BA27)-SUM(I27)))</f>
        <v>0.0</v>
      </c>
      <c r="O27" s="19">
        <f>ROUND(K27+L27-M27-N27,2)</f>
        <v>0.0</v>
      </c>
      <c r="P27" s="19">
        <f>T26</f>
        <v>0.0</v>
      </c>
      <c r="Q27" s="19">
        <f>ROUND(P27*$Q$5/12,2)</f>
        <v>0.0</v>
      </c>
      <c r="R27" s="19">
        <f>MIN($R$5,P27+Q27)</f>
        <v>0.0</v>
      </c>
      <c r="S27" s="19">
        <f>MAX(0,MIN(P27+Q27-R27,MonthlyPayment-SUM(H27,M27,R27,W27,AB27,AG27,AL27,AQ27,AV27,BA27)-SUM(I27,N27)))</f>
        <v>0.0</v>
      </c>
      <c r="T27" s="19">
        <f>ROUND(P27+Q27-R27-S27,2)</f>
        <v>0.0</v>
      </c>
      <c r="U27" s="19">
        <f>Y26</f>
        <v>0.0</v>
      </c>
      <c r="V27" s="19">
        <f>ROUND(U27*$V$5/12,2)</f>
        <v>0.0</v>
      </c>
      <c r="W27" s="19">
        <f>MIN($W$5,U27+V27)</f>
        <v>0.0</v>
      </c>
      <c r="X27" s="19">
        <f>MAX(0,MIN(U27+V27-W27,MonthlyPayment-SUM(H27,M27,R27,W27,AB27,AG27,AL27,AQ27,AV27,BA27)-SUM(I27,N27,S27)))</f>
        <v>0.0</v>
      </c>
      <c r="Y27" s="19">
        <f>ROUND(U27+V27-W27-X27,2)</f>
        <v>0.0</v>
      </c>
      <c r="Z27" s="19">
        <f>AD26</f>
        <v>0.0</v>
      </c>
      <c r="AA27" s="19">
        <f>ROUND(Z27*$AA$5/12,2)</f>
        <v>0.0</v>
      </c>
      <c r="AB27" s="19">
        <f>MIN($AB$5,Z27+AA27)</f>
        <v>0.0</v>
      </c>
      <c r="AC27" s="19">
        <f>MAX(0,MIN(Z27+AA27-AB27,MonthlyPayment-SUM(H27,M27,R27,W27,AB27,AG27,AL27,AQ27,AV27,BA27)-SUM(I27,N27,S27,X27)))</f>
        <v>0.0</v>
      </c>
      <c r="AD27" s="19">
        <f>ROUND(Z27+AA27-AB27-AC27,2)</f>
        <v>0.0</v>
      </c>
      <c r="AE27" s="19">
        <f>AI26</f>
        <v>0.0</v>
      </c>
      <c r="AF27" s="19">
        <f>ROUND(AE27*$AF$5/12,2)</f>
        <v>0.0</v>
      </c>
      <c r="AG27" s="19">
        <f>MIN($AG$5,AE27+AF27)</f>
        <v>0.0</v>
      </c>
      <c r="AH27" s="19">
        <f>MAX(0,MIN(AE27+AF27-AG27,MonthlyPayment-SUM(H27,M27,R27,W27,AB27,AG27,AL27,AQ27,AV27,BA27)-SUM(I27,N27,S27,X27,AC27)))</f>
        <v>0.0</v>
      </c>
      <c r="AI27" s="19">
        <f>ROUND(AE27+AF27-AG27-AH27,2)</f>
        <v>0.0</v>
      </c>
      <c r="AJ27" s="19">
        <f>AN26</f>
        <v>0.0</v>
      </c>
      <c r="AK27" s="19">
        <f>ROUND(AJ27*$AK$5/12,2)</f>
        <v>0.0</v>
      </c>
      <c r="AL27" s="19">
        <f>MIN($AL$5,AJ27+AK27)</f>
        <v>0.0</v>
      </c>
      <c r="AM27" s="19">
        <f>MAX(0,MIN(AJ27+AK27-AL27,MonthlyPayment-SUM(H27,M27,R27,W27,AB27,AG27,AL27,AQ27,AV27,BA27)-SUM(I27,N27,S27,X27,AC27,AH27)))</f>
        <v>0.0</v>
      </c>
      <c r="AN27" s="19">
        <f>ROUND(AJ27+AK27-AL27-AM27,2)</f>
        <v>0.0</v>
      </c>
      <c r="AO27" s="19">
        <f>AS26</f>
        <v>0.0</v>
      </c>
      <c r="AP27" s="19">
        <f>ROUND(AO27*$AP$5/12,2)</f>
        <v>0.0</v>
      </c>
      <c r="AQ27" s="19">
        <f>MIN($AQ$5,AO27+AP27)</f>
        <v>0.0</v>
      </c>
      <c r="AR27" s="19">
        <f>MAX(0,MIN(AO27+AP27-AQ27,MonthlyPayment-SUM(H27,M27,R27,W27,AB27,AG27,AL27,AQ27,AV27,BA27)-SUM(I27,N27,S27,X27,AC27,AH27,AM27)))</f>
        <v>0.0</v>
      </c>
      <c r="AS27" s="19">
        <f>ROUND(AO27+AP27-AQ27-AR27,2)</f>
        <v>0.0</v>
      </c>
      <c r="AT27" s="19">
        <f>AX26</f>
        <v>0.0</v>
      </c>
      <c r="AU27" s="19">
        <f>ROUND(AT27*$AU$5/12,2)</f>
        <v>0.0</v>
      </c>
      <c r="AV27" s="19">
        <f>MIN($AV$5,AT27+AU27)</f>
        <v>0.0</v>
      </c>
      <c r="AW27" s="19">
        <f>MAX(0,MIN(AT27+AU27-AV27,MonthlyPayment-SUM(H27,M27,R27,W27,AB27,AG27,AL27,AQ27,AV27,BA27)-SUM(I27,N27,S27,X27,AC27,AH27,AM27,AR27)))</f>
        <v>0.0</v>
      </c>
      <c r="AX27" s="19">
        <f>ROUND(AT27+AU27-AV27-AW27,2)</f>
        <v>0.0</v>
      </c>
      <c r="AY27" s="19">
        <f>BC26</f>
        <v>0.0</v>
      </c>
      <c r="AZ27" s="19">
        <f>ROUND(AY27*$AZ$5/12,2)</f>
        <v>0.0</v>
      </c>
      <c r="BA27" s="19">
        <f>MIN($BA$5,AY27+AZ27)</f>
        <v>0.0</v>
      </c>
      <c r="BB27" s="19">
        <f>MAX(0,MIN(AY27+AZ27-BA27,MonthlyPayment-SUM(H27,M27,R27,W27,AB27,AG27,AL27,AQ27,AV27,BA27)-SUM(I27,N27,S27,X27,AC27,AH27,AM27,AR27,AW27)))</f>
        <v>0.0</v>
      </c>
      <c r="BC27" s="19">
        <f>ROUND(AY27+AZ27-BA27-BB27,2)</f>
        <v>0.0</v>
      </c>
    </row>
    <row r="28" spans="1:55">
      <c r="A28" s="9">
        <v>22</v>
      </c>
      <c r="B28" s="15">
        <f>IF(FirstPayment="","",EDATE(FirstPayment,A28-1))</f>
        <v/>
      </c>
      <c r="C28" s="19">
        <f>SUM(H28,M28,R28,W28,AB28,AG28,AL28,AQ28,AV28,BA28,I28,N28,S28,X28,AC28,AH28,AM28,AR28,AW28,BB28)</f>
        <v>0.0</v>
      </c>
      <c r="D28" s="19">
        <f>SUM(J28,O28,T28,Y28,AD28,AI28,AN28,AS28,AX28,BC28)</f>
        <v>0.0</v>
      </c>
      <c r="E28" s="19">
        <f>SUM(G28,L28,Q28,V28,AA28,AF28,AK28,AP28,AU28,AZ28)</f>
        <v>0.0</v>
      </c>
      <c r="F28" s="19">
        <f>J27</f>
        <v>0.0</v>
      </c>
      <c r="G28" s="19">
        <f>ROUND(F28*$G$5/12,2)</f>
        <v>0.0</v>
      </c>
      <c r="H28" s="19">
        <f>MIN($H$5,F28+G28)</f>
        <v>0.0</v>
      </c>
      <c r="I28" s="19">
        <f>MAX(0,MIN(F28+G28-H28,MonthlyPayment-SUM(H28,M28,R28,W28,AB28,AG28,AL28,AQ28,AV28,BA28)))</f>
        <v>0.0</v>
      </c>
      <c r="J28" s="19">
        <f>ROUND(F28+G28-H28-I28,2)</f>
        <v>0.0</v>
      </c>
      <c r="K28" s="19">
        <f>O27</f>
        <v>0.0</v>
      </c>
      <c r="L28" s="19">
        <f>ROUND(K28*$L$5/12,2)</f>
        <v>0.0</v>
      </c>
      <c r="M28" s="19">
        <f>MIN($M$5,K28+L28)</f>
        <v>0.0</v>
      </c>
      <c r="N28" s="19">
        <f>MAX(0,MIN(K28+L28-M28,MonthlyPayment-SUM(H28,M28,R28,W28,AB28,AG28,AL28,AQ28,AV28,BA28)-SUM(I28)))</f>
        <v>0.0</v>
      </c>
      <c r="O28" s="19">
        <f>ROUND(K28+L28-M28-N28,2)</f>
        <v>0.0</v>
      </c>
      <c r="P28" s="19">
        <f>T27</f>
        <v>0.0</v>
      </c>
      <c r="Q28" s="19">
        <f>ROUND(P28*$Q$5/12,2)</f>
        <v>0.0</v>
      </c>
      <c r="R28" s="19">
        <f>MIN($R$5,P28+Q28)</f>
        <v>0.0</v>
      </c>
      <c r="S28" s="19">
        <f>MAX(0,MIN(P28+Q28-R28,MonthlyPayment-SUM(H28,M28,R28,W28,AB28,AG28,AL28,AQ28,AV28,BA28)-SUM(I28,N28)))</f>
        <v>0.0</v>
      </c>
      <c r="T28" s="19">
        <f>ROUND(P28+Q28-R28-S28,2)</f>
        <v>0.0</v>
      </c>
      <c r="U28" s="19">
        <f>Y27</f>
        <v>0.0</v>
      </c>
      <c r="V28" s="19">
        <f>ROUND(U28*$V$5/12,2)</f>
        <v>0.0</v>
      </c>
      <c r="W28" s="19">
        <f>MIN($W$5,U28+V28)</f>
        <v>0.0</v>
      </c>
      <c r="X28" s="19">
        <f>MAX(0,MIN(U28+V28-W28,MonthlyPayment-SUM(H28,M28,R28,W28,AB28,AG28,AL28,AQ28,AV28,BA28)-SUM(I28,N28,S28)))</f>
        <v>0.0</v>
      </c>
      <c r="Y28" s="19">
        <f>ROUND(U28+V28-W28-X28,2)</f>
        <v>0.0</v>
      </c>
      <c r="Z28" s="19">
        <f>AD27</f>
        <v>0.0</v>
      </c>
      <c r="AA28" s="19">
        <f>ROUND(Z28*$AA$5/12,2)</f>
        <v>0.0</v>
      </c>
      <c r="AB28" s="19">
        <f>MIN($AB$5,Z28+AA28)</f>
        <v>0.0</v>
      </c>
      <c r="AC28" s="19">
        <f>MAX(0,MIN(Z28+AA28-AB28,MonthlyPayment-SUM(H28,M28,R28,W28,AB28,AG28,AL28,AQ28,AV28,BA28)-SUM(I28,N28,S28,X28)))</f>
        <v>0.0</v>
      </c>
      <c r="AD28" s="19">
        <f>ROUND(Z28+AA28-AB28-AC28,2)</f>
        <v>0.0</v>
      </c>
      <c r="AE28" s="19">
        <f>AI27</f>
        <v>0.0</v>
      </c>
      <c r="AF28" s="19">
        <f>ROUND(AE28*$AF$5/12,2)</f>
        <v>0.0</v>
      </c>
      <c r="AG28" s="19">
        <f>MIN($AG$5,AE28+AF28)</f>
        <v>0.0</v>
      </c>
      <c r="AH28" s="19">
        <f>MAX(0,MIN(AE28+AF28-AG28,MonthlyPayment-SUM(H28,M28,R28,W28,AB28,AG28,AL28,AQ28,AV28,BA28)-SUM(I28,N28,S28,X28,AC28)))</f>
        <v>0.0</v>
      </c>
      <c r="AI28" s="19">
        <f>ROUND(AE28+AF28-AG28-AH28,2)</f>
        <v>0.0</v>
      </c>
      <c r="AJ28" s="19">
        <f>AN27</f>
        <v>0.0</v>
      </c>
      <c r="AK28" s="19">
        <f>ROUND(AJ28*$AK$5/12,2)</f>
        <v>0.0</v>
      </c>
      <c r="AL28" s="19">
        <f>MIN($AL$5,AJ28+AK28)</f>
        <v>0.0</v>
      </c>
      <c r="AM28" s="19">
        <f>MAX(0,MIN(AJ28+AK28-AL28,MonthlyPayment-SUM(H28,M28,R28,W28,AB28,AG28,AL28,AQ28,AV28,BA28)-SUM(I28,N28,S28,X28,AC28,AH28)))</f>
        <v>0.0</v>
      </c>
      <c r="AN28" s="19">
        <f>ROUND(AJ28+AK28-AL28-AM28,2)</f>
        <v>0.0</v>
      </c>
      <c r="AO28" s="19">
        <f>AS27</f>
        <v>0.0</v>
      </c>
      <c r="AP28" s="19">
        <f>ROUND(AO28*$AP$5/12,2)</f>
        <v>0.0</v>
      </c>
      <c r="AQ28" s="19">
        <f>MIN($AQ$5,AO28+AP28)</f>
        <v>0.0</v>
      </c>
      <c r="AR28" s="19">
        <f>MAX(0,MIN(AO28+AP28-AQ28,MonthlyPayment-SUM(H28,M28,R28,W28,AB28,AG28,AL28,AQ28,AV28,BA28)-SUM(I28,N28,S28,X28,AC28,AH28,AM28)))</f>
        <v>0.0</v>
      </c>
      <c r="AS28" s="19">
        <f>ROUND(AO28+AP28-AQ28-AR28,2)</f>
        <v>0.0</v>
      </c>
      <c r="AT28" s="19">
        <f>AX27</f>
        <v>0.0</v>
      </c>
      <c r="AU28" s="19">
        <f>ROUND(AT28*$AU$5/12,2)</f>
        <v>0.0</v>
      </c>
      <c r="AV28" s="19">
        <f>MIN($AV$5,AT28+AU28)</f>
        <v>0.0</v>
      </c>
      <c r="AW28" s="19">
        <f>MAX(0,MIN(AT28+AU28-AV28,MonthlyPayment-SUM(H28,M28,R28,W28,AB28,AG28,AL28,AQ28,AV28,BA28)-SUM(I28,N28,S28,X28,AC28,AH28,AM28,AR28)))</f>
        <v>0.0</v>
      </c>
      <c r="AX28" s="19">
        <f>ROUND(AT28+AU28-AV28-AW28,2)</f>
        <v>0.0</v>
      </c>
      <c r="AY28" s="19">
        <f>BC27</f>
        <v>0.0</v>
      </c>
      <c r="AZ28" s="19">
        <f>ROUND(AY28*$AZ$5/12,2)</f>
        <v>0.0</v>
      </c>
      <c r="BA28" s="19">
        <f>MIN($BA$5,AY28+AZ28)</f>
        <v>0.0</v>
      </c>
      <c r="BB28" s="19">
        <f>MAX(0,MIN(AY28+AZ28-BA28,MonthlyPayment-SUM(H28,M28,R28,W28,AB28,AG28,AL28,AQ28,AV28,BA28)-SUM(I28,N28,S28,X28,AC28,AH28,AM28,AR28,AW28)))</f>
        <v>0.0</v>
      </c>
      <c r="BC28" s="19">
        <f>ROUND(AY28+AZ28-BA28-BB28,2)</f>
        <v>0.0</v>
      </c>
    </row>
    <row r="29" spans="1:55">
      <c r="A29" s="9">
        <v>23</v>
      </c>
      <c r="B29" s="15">
        <f>IF(FirstPayment="","",EDATE(FirstPayment,A29-1))</f>
        <v/>
      </c>
      <c r="C29" s="19">
        <f>SUM(H29,M29,R29,W29,AB29,AG29,AL29,AQ29,AV29,BA29,I29,N29,S29,X29,AC29,AH29,AM29,AR29,AW29,BB29)</f>
        <v>0.0</v>
      </c>
      <c r="D29" s="19">
        <f>SUM(J29,O29,T29,Y29,AD29,AI29,AN29,AS29,AX29,BC29)</f>
        <v>0.0</v>
      </c>
      <c r="E29" s="19">
        <f>SUM(G29,L29,Q29,V29,AA29,AF29,AK29,AP29,AU29,AZ29)</f>
        <v>0.0</v>
      </c>
      <c r="F29" s="19">
        <f>J28</f>
        <v>0.0</v>
      </c>
      <c r="G29" s="19">
        <f>ROUND(F29*$G$5/12,2)</f>
        <v>0.0</v>
      </c>
      <c r="H29" s="19">
        <f>MIN($H$5,F29+G29)</f>
        <v>0.0</v>
      </c>
      <c r="I29" s="19">
        <f>MAX(0,MIN(F29+G29-H29,MonthlyPayment-SUM(H29,M29,R29,W29,AB29,AG29,AL29,AQ29,AV29,BA29)))</f>
        <v>0.0</v>
      </c>
      <c r="J29" s="19">
        <f>ROUND(F29+G29-H29-I29,2)</f>
        <v>0.0</v>
      </c>
      <c r="K29" s="19">
        <f>O28</f>
        <v>0.0</v>
      </c>
      <c r="L29" s="19">
        <f>ROUND(K29*$L$5/12,2)</f>
        <v>0.0</v>
      </c>
      <c r="M29" s="19">
        <f>MIN($M$5,K29+L29)</f>
        <v>0.0</v>
      </c>
      <c r="N29" s="19">
        <f>MAX(0,MIN(K29+L29-M29,MonthlyPayment-SUM(H29,M29,R29,W29,AB29,AG29,AL29,AQ29,AV29,BA29)-SUM(I29)))</f>
        <v>0.0</v>
      </c>
      <c r="O29" s="19">
        <f>ROUND(K29+L29-M29-N29,2)</f>
        <v>0.0</v>
      </c>
      <c r="P29" s="19">
        <f>T28</f>
        <v>0.0</v>
      </c>
      <c r="Q29" s="19">
        <f>ROUND(P29*$Q$5/12,2)</f>
        <v>0.0</v>
      </c>
      <c r="R29" s="19">
        <f>MIN($R$5,P29+Q29)</f>
        <v>0.0</v>
      </c>
      <c r="S29" s="19">
        <f>MAX(0,MIN(P29+Q29-R29,MonthlyPayment-SUM(H29,M29,R29,W29,AB29,AG29,AL29,AQ29,AV29,BA29)-SUM(I29,N29)))</f>
        <v>0.0</v>
      </c>
      <c r="T29" s="19">
        <f>ROUND(P29+Q29-R29-S29,2)</f>
        <v>0.0</v>
      </c>
      <c r="U29" s="19">
        <f>Y28</f>
        <v>0.0</v>
      </c>
      <c r="V29" s="19">
        <f>ROUND(U29*$V$5/12,2)</f>
        <v>0.0</v>
      </c>
      <c r="W29" s="19">
        <f>MIN($W$5,U29+V29)</f>
        <v>0.0</v>
      </c>
      <c r="X29" s="19">
        <f>MAX(0,MIN(U29+V29-W29,MonthlyPayment-SUM(H29,M29,R29,W29,AB29,AG29,AL29,AQ29,AV29,BA29)-SUM(I29,N29,S29)))</f>
        <v>0.0</v>
      </c>
      <c r="Y29" s="19">
        <f>ROUND(U29+V29-W29-X29,2)</f>
        <v>0.0</v>
      </c>
      <c r="Z29" s="19">
        <f>AD28</f>
        <v>0.0</v>
      </c>
      <c r="AA29" s="19">
        <f>ROUND(Z29*$AA$5/12,2)</f>
        <v>0.0</v>
      </c>
      <c r="AB29" s="19">
        <f>MIN($AB$5,Z29+AA29)</f>
        <v>0.0</v>
      </c>
      <c r="AC29" s="19">
        <f>MAX(0,MIN(Z29+AA29-AB29,MonthlyPayment-SUM(H29,M29,R29,W29,AB29,AG29,AL29,AQ29,AV29,BA29)-SUM(I29,N29,S29,X29)))</f>
        <v>0.0</v>
      </c>
      <c r="AD29" s="19">
        <f>ROUND(Z29+AA29-AB29-AC29,2)</f>
        <v>0.0</v>
      </c>
      <c r="AE29" s="19">
        <f>AI28</f>
        <v>0.0</v>
      </c>
      <c r="AF29" s="19">
        <f>ROUND(AE29*$AF$5/12,2)</f>
        <v>0.0</v>
      </c>
      <c r="AG29" s="19">
        <f>MIN($AG$5,AE29+AF29)</f>
        <v>0.0</v>
      </c>
      <c r="AH29" s="19">
        <f>MAX(0,MIN(AE29+AF29-AG29,MonthlyPayment-SUM(H29,M29,R29,W29,AB29,AG29,AL29,AQ29,AV29,BA29)-SUM(I29,N29,S29,X29,AC29)))</f>
        <v>0.0</v>
      </c>
      <c r="AI29" s="19">
        <f>ROUND(AE29+AF29-AG29-AH29,2)</f>
        <v>0.0</v>
      </c>
      <c r="AJ29" s="19">
        <f>AN28</f>
        <v>0.0</v>
      </c>
      <c r="AK29" s="19">
        <f>ROUND(AJ29*$AK$5/12,2)</f>
        <v>0.0</v>
      </c>
      <c r="AL29" s="19">
        <f>MIN($AL$5,AJ29+AK29)</f>
        <v>0.0</v>
      </c>
      <c r="AM29" s="19">
        <f>MAX(0,MIN(AJ29+AK29-AL29,MonthlyPayment-SUM(H29,M29,R29,W29,AB29,AG29,AL29,AQ29,AV29,BA29)-SUM(I29,N29,S29,X29,AC29,AH29)))</f>
        <v>0.0</v>
      </c>
      <c r="AN29" s="19">
        <f>ROUND(AJ29+AK29-AL29-AM29,2)</f>
        <v>0.0</v>
      </c>
      <c r="AO29" s="19">
        <f>AS28</f>
        <v>0.0</v>
      </c>
      <c r="AP29" s="19">
        <f>ROUND(AO29*$AP$5/12,2)</f>
        <v>0.0</v>
      </c>
      <c r="AQ29" s="19">
        <f>MIN($AQ$5,AO29+AP29)</f>
        <v>0.0</v>
      </c>
      <c r="AR29" s="19">
        <f>MAX(0,MIN(AO29+AP29-AQ29,MonthlyPayment-SUM(H29,M29,R29,W29,AB29,AG29,AL29,AQ29,AV29,BA29)-SUM(I29,N29,S29,X29,AC29,AH29,AM29)))</f>
        <v>0.0</v>
      </c>
      <c r="AS29" s="19">
        <f>ROUND(AO29+AP29-AQ29-AR29,2)</f>
        <v>0.0</v>
      </c>
      <c r="AT29" s="19">
        <f>AX28</f>
        <v>0.0</v>
      </c>
      <c r="AU29" s="19">
        <f>ROUND(AT29*$AU$5/12,2)</f>
        <v>0.0</v>
      </c>
      <c r="AV29" s="19">
        <f>MIN($AV$5,AT29+AU29)</f>
        <v>0.0</v>
      </c>
      <c r="AW29" s="19">
        <f>MAX(0,MIN(AT29+AU29-AV29,MonthlyPayment-SUM(H29,M29,R29,W29,AB29,AG29,AL29,AQ29,AV29,BA29)-SUM(I29,N29,S29,X29,AC29,AH29,AM29,AR29)))</f>
        <v>0.0</v>
      </c>
      <c r="AX29" s="19">
        <f>ROUND(AT29+AU29-AV29-AW29,2)</f>
        <v>0.0</v>
      </c>
      <c r="AY29" s="19">
        <f>BC28</f>
        <v>0.0</v>
      </c>
      <c r="AZ29" s="19">
        <f>ROUND(AY29*$AZ$5/12,2)</f>
        <v>0.0</v>
      </c>
      <c r="BA29" s="19">
        <f>MIN($BA$5,AY29+AZ29)</f>
        <v>0.0</v>
      </c>
      <c r="BB29" s="19">
        <f>MAX(0,MIN(AY29+AZ29-BA29,MonthlyPayment-SUM(H29,M29,R29,W29,AB29,AG29,AL29,AQ29,AV29,BA29)-SUM(I29,N29,S29,X29,AC29,AH29,AM29,AR29,AW29)))</f>
        <v>0.0</v>
      </c>
      <c r="BC29" s="19">
        <f>ROUND(AY29+AZ29-BA29-BB29,2)</f>
        <v>0.0</v>
      </c>
    </row>
    <row r="30" spans="1:55">
      <c r="A30" s="9">
        <v>24</v>
      </c>
      <c r="B30" s="15">
        <f>IF(FirstPayment="","",EDATE(FirstPayment,A30-1))</f>
        <v/>
      </c>
      <c r="C30" s="19">
        <f>SUM(H30,M30,R30,W30,AB30,AG30,AL30,AQ30,AV30,BA30,I30,N30,S30,X30,AC30,AH30,AM30,AR30,AW30,BB30)</f>
        <v>0.0</v>
      </c>
      <c r="D30" s="19">
        <f>SUM(J30,O30,T30,Y30,AD30,AI30,AN30,AS30,AX30,BC30)</f>
        <v>0.0</v>
      </c>
      <c r="E30" s="19">
        <f>SUM(G30,L30,Q30,V30,AA30,AF30,AK30,AP30,AU30,AZ30)</f>
        <v>0.0</v>
      </c>
      <c r="F30" s="19">
        <f>J29</f>
        <v>0.0</v>
      </c>
      <c r="G30" s="19">
        <f>ROUND(F30*$G$5/12,2)</f>
        <v>0.0</v>
      </c>
      <c r="H30" s="19">
        <f>MIN($H$5,F30+G30)</f>
        <v>0.0</v>
      </c>
      <c r="I30" s="19">
        <f>MAX(0,MIN(F30+G30-H30,MonthlyPayment-SUM(H30,M30,R30,W30,AB30,AG30,AL30,AQ30,AV30,BA30)))</f>
        <v>0.0</v>
      </c>
      <c r="J30" s="19">
        <f>ROUND(F30+G30-H30-I30,2)</f>
        <v>0.0</v>
      </c>
      <c r="K30" s="19">
        <f>O29</f>
        <v>0.0</v>
      </c>
      <c r="L30" s="19">
        <f>ROUND(K30*$L$5/12,2)</f>
        <v>0.0</v>
      </c>
      <c r="M30" s="19">
        <f>MIN($M$5,K30+L30)</f>
        <v>0.0</v>
      </c>
      <c r="N30" s="19">
        <f>MAX(0,MIN(K30+L30-M30,MonthlyPayment-SUM(H30,M30,R30,W30,AB30,AG30,AL30,AQ30,AV30,BA30)-SUM(I30)))</f>
        <v>0.0</v>
      </c>
      <c r="O30" s="19">
        <f>ROUND(K30+L30-M30-N30,2)</f>
        <v>0.0</v>
      </c>
      <c r="P30" s="19">
        <f>T29</f>
        <v>0.0</v>
      </c>
      <c r="Q30" s="19">
        <f>ROUND(P30*$Q$5/12,2)</f>
        <v>0.0</v>
      </c>
      <c r="R30" s="19">
        <f>MIN($R$5,P30+Q30)</f>
        <v>0.0</v>
      </c>
      <c r="S30" s="19">
        <f>MAX(0,MIN(P30+Q30-R30,MonthlyPayment-SUM(H30,M30,R30,W30,AB30,AG30,AL30,AQ30,AV30,BA30)-SUM(I30,N30)))</f>
        <v>0.0</v>
      </c>
      <c r="T30" s="19">
        <f>ROUND(P30+Q30-R30-S30,2)</f>
        <v>0.0</v>
      </c>
      <c r="U30" s="19">
        <f>Y29</f>
        <v>0.0</v>
      </c>
      <c r="V30" s="19">
        <f>ROUND(U30*$V$5/12,2)</f>
        <v>0.0</v>
      </c>
      <c r="W30" s="19">
        <f>MIN($W$5,U30+V30)</f>
        <v>0.0</v>
      </c>
      <c r="X30" s="19">
        <f>MAX(0,MIN(U30+V30-W30,MonthlyPayment-SUM(H30,M30,R30,W30,AB30,AG30,AL30,AQ30,AV30,BA30)-SUM(I30,N30,S30)))</f>
        <v>0.0</v>
      </c>
      <c r="Y30" s="19">
        <f>ROUND(U30+V30-W30-X30,2)</f>
        <v>0.0</v>
      </c>
      <c r="Z30" s="19">
        <f>AD29</f>
        <v>0.0</v>
      </c>
      <c r="AA30" s="19">
        <f>ROUND(Z30*$AA$5/12,2)</f>
        <v>0.0</v>
      </c>
      <c r="AB30" s="19">
        <f>MIN($AB$5,Z30+AA30)</f>
        <v>0.0</v>
      </c>
      <c r="AC30" s="19">
        <f>MAX(0,MIN(Z30+AA30-AB30,MonthlyPayment-SUM(H30,M30,R30,W30,AB30,AG30,AL30,AQ30,AV30,BA30)-SUM(I30,N30,S30,X30)))</f>
        <v>0.0</v>
      </c>
      <c r="AD30" s="19">
        <f>ROUND(Z30+AA30-AB30-AC30,2)</f>
        <v>0.0</v>
      </c>
      <c r="AE30" s="19">
        <f>AI29</f>
        <v>0.0</v>
      </c>
      <c r="AF30" s="19">
        <f>ROUND(AE30*$AF$5/12,2)</f>
        <v>0.0</v>
      </c>
      <c r="AG30" s="19">
        <f>MIN($AG$5,AE30+AF30)</f>
        <v>0.0</v>
      </c>
      <c r="AH30" s="19">
        <f>MAX(0,MIN(AE30+AF30-AG30,MonthlyPayment-SUM(H30,M30,R30,W30,AB30,AG30,AL30,AQ30,AV30,BA30)-SUM(I30,N30,S30,X30,AC30)))</f>
        <v>0.0</v>
      </c>
      <c r="AI30" s="19">
        <f>ROUND(AE30+AF30-AG30-AH30,2)</f>
        <v>0.0</v>
      </c>
      <c r="AJ30" s="19">
        <f>AN29</f>
        <v>0.0</v>
      </c>
      <c r="AK30" s="19">
        <f>ROUND(AJ30*$AK$5/12,2)</f>
        <v>0.0</v>
      </c>
      <c r="AL30" s="19">
        <f>MIN($AL$5,AJ30+AK30)</f>
        <v>0.0</v>
      </c>
      <c r="AM30" s="19">
        <f>MAX(0,MIN(AJ30+AK30-AL30,MonthlyPayment-SUM(H30,M30,R30,W30,AB30,AG30,AL30,AQ30,AV30,BA30)-SUM(I30,N30,S30,X30,AC30,AH30)))</f>
        <v>0.0</v>
      </c>
      <c r="AN30" s="19">
        <f>ROUND(AJ30+AK30-AL30-AM30,2)</f>
        <v>0.0</v>
      </c>
      <c r="AO30" s="19">
        <f>AS29</f>
        <v>0.0</v>
      </c>
      <c r="AP30" s="19">
        <f>ROUND(AO30*$AP$5/12,2)</f>
        <v>0.0</v>
      </c>
      <c r="AQ30" s="19">
        <f>MIN($AQ$5,AO30+AP30)</f>
        <v>0.0</v>
      </c>
      <c r="AR30" s="19">
        <f>MAX(0,MIN(AO30+AP30-AQ30,MonthlyPayment-SUM(H30,M30,R30,W30,AB30,AG30,AL30,AQ30,AV30,BA30)-SUM(I30,N30,S30,X30,AC30,AH30,AM30)))</f>
        <v>0.0</v>
      </c>
      <c r="AS30" s="19">
        <f>ROUND(AO30+AP30-AQ30-AR30,2)</f>
        <v>0.0</v>
      </c>
      <c r="AT30" s="19">
        <f>AX29</f>
        <v>0.0</v>
      </c>
      <c r="AU30" s="19">
        <f>ROUND(AT30*$AU$5/12,2)</f>
        <v>0.0</v>
      </c>
      <c r="AV30" s="19">
        <f>MIN($AV$5,AT30+AU30)</f>
        <v>0.0</v>
      </c>
      <c r="AW30" s="19">
        <f>MAX(0,MIN(AT30+AU30-AV30,MonthlyPayment-SUM(H30,M30,R30,W30,AB30,AG30,AL30,AQ30,AV30,BA30)-SUM(I30,N30,S30,X30,AC30,AH30,AM30,AR30)))</f>
        <v>0.0</v>
      </c>
      <c r="AX30" s="19">
        <f>ROUND(AT30+AU30-AV30-AW30,2)</f>
        <v>0.0</v>
      </c>
      <c r="AY30" s="19">
        <f>BC29</f>
        <v>0.0</v>
      </c>
      <c r="AZ30" s="19">
        <f>ROUND(AY30*$AZ$5/12,2)</f>
        <v>0.0</v>
      </c>
      <c r="BA30" s="19">
        <f>MIN($BA$5,AY30+AZ30)</f>
        <v>0.0</v>
      </c>
      <c r="BB30" s="19">
        <f>MAX(0,MIN(AY30+AZ30-BA30,MonthlyPayment-SUM(H30,M30,R30,W30,AB30,AG30,AL30,AQ30,AV30,BA30)-SUM(I30,N30,S30,X30,AC30,AH30,AM30,AR30,AW30)))</f>
        <v>0.0</v>
      </c>
      <c r="BC30" s="19">
        <f>ROUND(AY30+AZ30-BA30-BB30,2)</f>
        <v>0.0</v>
      </c>
    </row>
    <row r="31" spans="1:55">
      <c r="A31" s="9">
        <v>25</v>
      </c>
      <c r="B31" s="15">
        <f>IF(FirstPayment="","",EDATE(FirstPayment,A31-1))</f>
        <v/>
      </c>
      <c r="C31" s="19">
        <f>SUM(H31,M31,R31,W31,AB31,AG31,AL31,AQ31,AV31,BA31,I31,N31,S31,X31,AC31,AH31,AM31,AR31,AW31,BB31)</f>
        <v>0.0</v>
      </c>
      <c r="D31" s="19">
        <f>SUM(J31,O31,T31,Y31,AD31,AI31,AN31,AS31,AX31,BC31)</f>
        <v>0.0</v>
      </c>
      <c r="E31" s="19">
        <f>SUM(G31,L31,Q31,V31,AA31,AF31,AK31,AP31,AU31,AZ31)</f>
        <v>0.0</v>
      </c>
      <c r="F31" s="19">
        <f>J30</f>
        <v>0.0</v>
      </c>
      <c r="G31" s="19">
        <f>ROUND(F31*$G$5/12,2)</f>
        <v>0.0</v>
      </c>
      <c r="H31" s="19">
        <f>MIN($H$5,F31+G31)</f>
        <v>0.0</v>
      </c>
      <c r="I31" s="19">
        <f>MAX(0,MIN(F31+G31-H31,MonthlyPayment-SUM(H31,M31,R31,W31,AB31,AG31,AL31,AQ31,AV31,BA31)))</f>
        <v>0.0</v>
      </c>
      <c r="J31" s="19">
        <f>ROUND(F31+G31-H31-I31,2)</f>
        <v>0.0</v>
      </c>
      <c r="K31" s="19">
        <f>O30</f>
        <v>0.0</v>
      </c>
      <c r="L31" s="19">
        <f>ROUND(K31*$L$5/12,2)</f>
        <v>0.0</v>
      </c>
      <c r="M31" s="19">
        <f>MIN($M$5,K31+L31)</f>
        <v>0.0</v>
      </c>
      <c r="N31" s="19">
        <f>MAX(0,MIN(K31+L31-M31,MonthlyPayment-SUM(H31,M31,R31,W31,AB31,AG31,AL31,AQ31,AV31,BA31)-SUM(I31)))</f>
        <v>0.0</v>
      </c>
      <c r="O31" s="19">
        <f>ROUND(K31+L31-M31-N31,2)</f>
        <v>0.0</v>
      </c>
      <c r="P31" s="19">
        <f>T30</f>
        <v>0.0</v>
      </c>
      <c r="Q31" s="19">
        <f>ROUND(P31*$Q$5/12,2)</f>
        <v>0.0</v>
      </c>
      <c r="R31" s="19">
        <f>MIN($R$5,P31+Q31)</f>
        <v>0.0</v>
      </c>
      <c r="S31" s="19">
        <f>MAX(0,MIN(P31+Q31-R31,MonthlyPayment-SUM(H31,M31,R31,W31,AB31,AG31,AL31,AQ31,AV31,BA31)-SUM(I31,N31)))</f>
        <v>0.0</v>
      </c>
      <c r="T31" s="19">
        <f>ROUND(P31+Q31-R31-S31,2)</f>
        <v>0.0</v>
      </c>
      <c r="U31" s="19">
        <f>Y30</f>
        <v>0.0</v>
      </c>
      <c r="V31" s="19">
        <f>ROUND(U31*$V$5/12,2)</f>
        <v>0.0</v>
      </c>
      <c r="W31" s="19">
        <f>MIN($W$5,U31+V31)</f>
        <v>0.0</v>
      </c>
      <c r="X31" s="19">
        <f>MAX(0,MIN(U31+V31-W31,MonthlyPayment-SUM(H31,M31,R31,W31,AB31,AG31,AL31,AQ31,AV31,BA31)-SUM(I31,N31,S31)))</f>
        <v>0.0</v>
      </c>
      <c r="Y31" s="19">
        <f>ROUND(U31+V31-W31-X31,2)</f>
        <v>0.0</v>
      </c>
      <c r="Z31" s="19">
        <f>AD30</f>
        <v>0.0</v>
      </c>
      <c r="AA31" s="19">
        <f>ROUND(Z31*$AA$5/12,2)</f>
        <v>0.0</v>
      </c>
      <c r="AB31" s="19">
        <f>MIN($AB$5,Z31+AA31)</f>
        <v>0.0</v>
      </c>
      <c r="AC31" s="19">
        <f>MAX(0,MIN(Z31+AA31-AB31,MonthlyPayment-SUM(H31,M31,R31,W31,AB31,AG31,AL31,AQ31,AV31,BA31)-SUM(I31,N31,S31,X31)))</f>
        <v>0.0</v>
      </c>
      <c r="AD31" s="19">
        <f>ROUND(Z31+AA31-AB31-AC31,2)</f>
        <v>0.0</v>
      </c>
      <c r="AE31" s="19">
        <f>AI30</f>
        <v>0.0</v>
      </c>
      <c r="AF31" s="19">
        <f>ROUND(AE31*$AF$5/12,2)</f>
        <v>0.0</v>
      </c>
      <c r="AG31" s="19">
        <f>MIN($AG$5,AE31+AF31)</f>
        <v>0.0</v>
      </c>
      <c r="AH31" s="19">
        <f>MAX(0,MIN(AE31+AF31-AG31,MonthlyPayment-SUM(H31,M31,R31,W31,AB31,AG31,AL31,AQ31,AV31,BA31)-SUM(I31,N31,S31,X31,AC31)))</f>
        <v>0.0</v>
      </c>
      <c r="AI31" s="19">
        <f>ROUND(AE31+AF31-AG31-AH31,2)</f>
        <v>0.0</v>
      </c>
      <c r="AJ31" s="19">
        <f>AN30</f>
        <v>0.0</v>
      </c>
      <c r="AK31" s="19">
        <f>ROUND(AJ31*$AK$5/12,2)</f>
        <v>0.0</v>
      </c>
      <c r="AL31" s="19">
        <f>MIN($AL$5,AJ31+AK31)</f>
        <v>0.0</v>
      </c>
      <c r="AM31" s="19">
        <f>MAX(0,MIN(AJ31+AK31-AL31,MonthlyPayment-SUM(H31,M31,R31,W31,AB31,AG31,AL31,AQ31,AV31,BA31)-SUM(I31,N31,S31,X31,AC31,AH31)))</f>
        <v>0.0</v>
      </c>
      <c r="AN31" s="19">
        <f>ROUND(AJ31+AK31-AL31-AM31,2)</f>
        <v>0.0</v>
      </c>
      <c r="AO31" s="19">
        <f>AS30</f>
        <v>0.0</v>
      </c>
      <c r="AP31" s="19">
        <f>ROUND(AO31*$AP$5/12,2)</f>
        <v>0.0</v>
      </c>
      <c r="AQ31" s="19">
        <f>MIN($AQ$5,AO31+AP31)</f>
        <v>0.0</v>
      </c>
      <c r="AR31" s="19">
        <f>MAX(0,MIN(AO31+AP31-AQ31,MonthlyPayment-SUM(H31,M31,R31,W31,AB31,AG31,AL31,AQ31,AV31,BA31)-SUM(I31,N31,S31,X31,AC31,AH31,AM31)))</f>
        <v>0.0</v>
      </c>
      <c r="AS31" s="19">
        <f>ROUND(AO31+AP31-AQ31-AR31,2)</f>
        <v>0.0</v>
      </c>
      <c r="AT31" s="19">
        <f>AX30</f>
        <v>0.0</v>
      </c>
      <c r="AU31" s="19">
        <f>ROUND(AT31*$AU$5/12,2)</f>
        <v>0.0</v>
      </c>
      <c r="AV31" s="19">
        <f>MIN($AV$5,AT31+AU31)</f>
        <v>0.0</v>
      </c>
      <c r="AW31" s="19">
        <f>MAX(0,MIN(AT31+AU31-AV31,MonthlyPayment-SUM(H31,M31,R31,W31,AB31,AG31,AL31,AQ31,AV31,BA31)-SUM(I31,N31,S31,X31,AC31,AH31,AM31,AR31)))</f>
        <v>0.0</v>
      </c>
      <c r="AX31" s="19">
        <f>ROUND(AT31+AU31-AV31-AW31,2)</f>
        <v>0.0</v>
      </c>
      <c r="AY31" s="19">
        <f>BC30</f>
        <v>0.0</v>
      </c>
      <c r="AZ31" s="19">
        <f>ROUND(AY31*$AZ$5/12,2)</f>
        <v>0.0</v>
      </c>
      <c r="BA31" s="19">
        <f>MIN($BA$5,AY31+AZ31)</f>
        <v>0.0</v>
      </c>
      <c r="BB31" s="19">
        <f>MAX(0,MIN(AY31+AZ31-BA31,MonthlyPayment-SUM(H31,M31,R31,W31,AB31,AG31,AL31,AQ31,AV31,BA31)-SUM(I31,N31,S31,X31,AC31,AH31,AM31,AR31,AW31)))</f>
        <v>0.0</v>
      </c>
      <c r="BC31" s="19">
        <f>ROUND(AY31+AZ31-BA31-BB31,2)</f>
        <v>0.0</v>
      </c>
    </row>
    <row r="32" spans="1:55">
      <c r="A32" s="9">
        <v>26</v>
      </c>
      <c r="B32" s="15">
        <f>IF(FirstPayment="","",EDATE(FirstPayment,A32-1))</f>
        <v/>
      </c>
      <c r="C32" s="19">
        <f>SUM(H32,M32,R32,W32,AB32,AG32,AL32,AQ32,AV32,BA32,I32,N32,S32,X32,AC32,AH32,AM32,AR32,AW32,BB32)</f>
        <v>0.0</v>
      </c>
      <c r="D32" s="19">
        <f>SUM(J32,O32,T32,Y32,AD32,AI32,AN32,AS32,AX32,BC32)</f>
        <v>0.0</v>
      </c>
      <c r="E32" s="19">
        <f>SUM(G32,L32,Q32,V32,AA32,AF32,AK32,AP32,AU32,AZ32)</f>
        <v>0.0</v>
      </c>
      <c r="F32" s="19">
        <f>J31</f>
        <v>0.0</v>
      </c>
      <c r="G32" s="19">
        <f>ROUND(F32*$G$5/12,2)</f>
        <v>0.0</v>
      </c>
      <c r="H32" s="19">
        <f>MIN($H$5,F32+G32)</f>
        <v>0.0</v>
      </c>
      <c r="I32" s="19">
        <f>MAX(0,MIN(F32+G32-H32,MonthlyPayment-SUM(H32,M32,R32,W32,AB32,AG32,AL32,AQ32,AV32,BA32)))</f>
        <v>0.0</v>
      </c>
      <c r="J32" s="19">
        <f>ROUND(F32+G32-H32-I32,2)</f>
        <v>0.0</v>
      </c>
      <c r="K32" s="19">
        <f>O31</f>
        <v>0.0</v>
      </c>
      <c r="L32" s="19">
        <f>ROUND(K32*$L$5/12,2)</f>
        <v>0.0</v>
      </c>
      <c r="M32" s="19">
        <f>MIN($M$5,K32+L32)</f>
        <v>0.0</v>
      </c>
      <c r="N32" s="19">
        <f>MAX(0,MIN(K32+L32-M32,MonthlyPayment-SUM(H32,M32,R32,W32,AB32,AG32,AL32,AQ32,AV32,BA32)-SUM(I32)))</f>
        <v>0.0</v>
      </c>
      <c r="O32" s="19">
        <f>ROUND(K32+L32-M32-N32,2)</f>
        <v>0.0</v>
      </c>
      <c r="P32" s="19">
        <f>T31</f>
        <v>0.0</v>
      </c>
      <c r="Q32" s="19">
        <f>ROUND(P32*$Q$5/12,2)</f>
        <v>0.0</v>
      </c>
      <c r="R32" s="19">
        <f>MIN($R$5,P32+Q32)</f>
        <v>0.0</v>
      </c>
      <c r="S32" s="19">
        <f>MAX(0,MIN(P32+Q32-R32,MonthlyPayment-SUM(H32,M32,R32,W32,AB32,AG32,AL32,AQ32,AV32,BA32)-SUM(I32,N32)))</f>
        <v>0.0</v>
      </c>
      <c r="T32" s="19">
        <f>ROUND(P32+Q32-R32-S32,2)</f>
        <v>0.0</v>
      </c>
      <c r="U32" s="19">
        <f>Y31</f>
        <v>0.0</v>
      </c>
      <c r="V32" s="19">
        <f>ROUND(U32*$V$5/12,2)</f>
        <v>0.0</v>
      </c>
      <c r="W32" s="19">
        <f>MIN($W$5,U32+V32)</f>
        <v>0.0</v>
      </c>
      <c r="X32" s="19">
        <f>MAX(0,MIN(U32+V32-W32,MonthlyPayment-SUM(H32,M32,R32,W32,AB32,AG32,AL32,AQ32,AV32,BA32)-SUM(I32,N32,S32)))</f>
        <v>0.0</v>
      </c>
      <c r="Y32" s="19">
        <f>ROUND(U32+V32-W32-X32,2)</f>
        <v>0.0</v>
      </c>
      <c r="Z32" s="19">
        <f>AD31</f>
        <v>0.0</v>
      </c>
      <c r="AA32" s="19">
        <f>ROUND(Z32*$AA$5/12,2)</f>
        <v>0.0</v>
      </c>
      <c r="AB32" s="19">
        <f>MIN($AB$5,Z32+AA32)</f>
        <v>0.0</v>
      </c>
      <c r="AC32" s="19">
        <f>MAX(0,MIN(Z32+AA32-AB32,MonthlyPayment-SUM(H32,M32,R32,W32,AB32,AG32,AL32,AQ32,AV32,BA32)-SUM(I32,N32,S32,X32)))</f>
        <v>0.0</v>
      </c>
      <c r="AD32" s="19">
        <f>ROUND(Z32+AA32-AB32-AC32,2)</f>
        <v>0.0</v>
      </c>
      <c r="AE32" s="19">
        <f>AI31</f>
        <v>0.0</v>
      </c>
      <c r="AF32" s="19">
        <f>ROUND(AE32*$AF$5/12,2)</f>
        <v>0.0</v>
      </c>
      <c r="AG32" s="19">
        <f>MIN($AG$5,AE32+AF32)</f>
        <v>0.0</v>
      </c>
      <c r="AH32" s="19">
        <f>MAX(0,MIN(AE32+AF32-AG32,MonthlyPayment-SUM(H32,M32,R32,W32,AB32,AG32,AL32,AQ32,AV32,BA32)-SUM(I32,N32,S32,X32,AC32)))</f>
        <v>0.0</v>
      </c>
      <c r="AI32" s="19">
        <f>ROUND(AE32+AF32-AG32-AH32,2)</f>
        <v>0.0</v>
      </c>
      <c r="AJ32" s="19">
        <f>AN31</f>
        <v>0.0</v>
      </c>
      <c r="AK32" s="19">
        <f>ROUND(AJ32*$AK$5/12,2)</f>
        <v>0.0</v>
      </c>
      <c r="AL32" s="19">
        <f>MIN($AL$5,AJ32+AK32)</f>
        <v>0.0</v>
      </c>
      <c r="AM32" s="19">
        <f>MAX(0,MIN(AJ32+AK32-AL32,MonthlyPayment-SUM(H32,M32,R32,W32,AB32,AG32,AL32,AQ32,AV32,BA32)-SUM(I32,N32,S32,X32,AC32,AH32)))</f>
        <v>0.0</v>
      </c>
      <c r="AN32" s="19">
        <f>ROUND(AJ32+AK32-AL32-AM32,2)</f>
        <v>0.0</v>
      </c>
      <c r="AO32" s="19">
        <f>AS31</f>
        <v>0.0</v>
      </c>
      <c r="AP32" s="19">
        <f>ROUND(AO32*$AP$5/12,2)</f>
        <v>0.0</v>
      </c>
      <c r="AQ32" s="19">
        <f>MIN($AQ$5,AO32+AP32)</f>
        <v>0.0</v>
      </c>
      <c r="AR32" s="19">
        <f>MAX(0,MIN(AO32+AP32-AQ32,MonthlyPayment-SUM(H32,M32,R32,W32,AB32,AG32,AL32,AQ32,AV32,BA32)-SUM(I32,N32,S32,X32,AC32,AH32,AM32)))</f>
        <v>0.0</v>
      </c>
      <c r="AS32" s="19">
        <f>ROUND(AO32+AP32-AQ32-AR32,2)</f>
        <v>0.0</v>
      </c>
      <c r="AT32" s="19">
        <f>AX31</f>
        <v>0.0</v>
      </c>
      <c r="AU32" s="19">
        <f>ROUND(AT32*$AU$5/12,2)</f>
        <v>0.0</v>
      </c>
      <c r="AV32" s="19">
        <f>MIN($AV$5,AT32+AU32)</f>
        <v>0.0</v>
      </c>
      <c r="AW32" s="19">
        <f>MAX(0,MIN(AT32+AU32-AV32,MonthlyPayment-SUM(H32,M32,R32,W32,AB32,AG32,AL32,AQ32,AV32,BA32)-SUM(I32,N32,S32,X32,AC32,AH32,AM32,AR32)))</f>
        <v>0.0</v>
      </c>
      <c r="AX32" s="19">
        <f>ROUND(AT32+AU32-AV32-AW32,2)</f>
        <v>0.0</v>
      </c>
      <c r="AY32" s="19">
        <f>BC31</f>
        <v>0.0</v>
      </c>
      <c r="AZ32" s="19">
        <f>ROUND(AY32*$AZ$5/12,2)</f>
        <v>0.0</v>
      </c>
      <c r="BA32" s="19">
        <f>MIN($BA$5,AY32+AZ32)</f>
        <v>0.0</v>
      </c>
      <c r="BB32" s="19">
        <f>MAX(0,MIN(AY32+AZ32-BA32,MonthlyPayment-SUM(H32,M32,R32,W32,AB32,AG32,AL32,AQ32,AV32,BA32)-SUM(I32,N32,S32,X32,AC32,AH32,AM32,AR32,AW32)))</f>
        <v>0.0</v>
      </c>
      <c r="BC32" s="19">
        <f>ROUND(AY32+AZ32-BA32-BB32,2)</f>
        <v>0.0</v>
      </c>
    </row>
    <row r="33" spans="1:55">
      <c r="A33" s="9">
        <v>27</v>
      </c>
      <c r="B33" s="15">
        <f>IF(FirstPayment="","",EDATE(FirstPayment,A33-1))</f>
        <v/>
      </c>
      <c r="C33" s="19">
        <f>SUM(H33,M33,R33,W33,AB33,AG33,AL33,AQ33,AV33,BA33,I33,N33,S33,X33,AC33,AH33,AM33,AR33,AW33,BB33)</f>
        <v>0.0</v>
      </c>
      <c r="D33" s="19">
        <f>SUM(J33,O33,T33,Y33,AD33,AI33,AN33,AS33,AX33,BC33)</f>
        <v>0.0</v>
      </c>
      <c r="E33" s="19">
        <f>SUM(G33,L33,Q33,V33,AA33,AF33,AK33,AP33,AU33,AZ33)</f>
        <v>0.0</v>
      </c>
      <c r="F33" s="19">
        <f>J32</f>
        <v>0.0</v>
      </c>
      <c r="G33" s="19">
        <f>ROUND(F33*$G$5/12,2)</f>
        <v>0.0</v>
      </c>
      <c r="H33" s="19">
        <f>MIN($H$5,F33+G33)</f>
        <v>0.0</v>
      </c>
      <c r="I33" s="19">
        <f>MAX(0,MIN(F33+G33-H33,MonthlyPayment-SUM(H33,M33,R33,W33,AB33,AG33,AL33,AQ33,AV33,BA33)))</f>
        <v>0.0</v>
      </c>
      <c r="J33" s="19">
        <f>ROUND(F33+G33-H33-I33,2)</f>
        <v>0.0</v>
      </c>
      <c r="K33" s="19">
        <f>O32</f>
        <v>0.0</v>
      </c>
      <c r="L33" s="19">
        <f>ROUND(K33*$L$5/12,2)</f>
        <v>0.0</v>
      </c>
      <c r="M33" s="19">
        <f>MIN($M$5,K33+L33)</f>
        <v>0.0</v>
      </c>
      <c r="N33" s="19">
        <f>MAX(0,MIN(K33+L33-M33,MonthlyPayment-SUM(H33,M33,R33,W33,AB33,AG33,AL33,AQ33,AV33,BA33)-SUM(I33)))</f>
        <v>0.0</v>
      </c>
      <c r="O33" s="19">
        <f>ROUND(K33+L33-M33-N33,2)</f>
        <v>0.0</v>
      </c>
      <c r="P33" s="19">
        <f>T32</f>
        <v>0.0</v>
      </c>
      <c r="Q33" s="19">
        <f>ROUND(P33*$Q$5/12,2)</f>
        <v>0.0</v>
      </c>
      <c r="R33" s="19">
        <f>MIN($R$5,P33+Q33)</f>
        <v>0.0</v>
      </c>
      <c r="S33" s="19">
        <f>MAX(0,MIN(P33+Q33-R33,MonthlyPayment-SUM(H33,M33,R33,W33,AB33,AG33,AL33,AQ33,AV33,BA33)-SUM(I33,N33)))</f>
        <v>0.0</v>
      </c>
      <c r="T33" s="19">
        <f>ROUND(P33+Q33-R33-S33,2)</f>
        <v>0.0</v>
      </c>
      <c r="U33" s="19">
        <f>Y32</f>
        <v>0.0</v>
      </c>
      <c r="V33" s="19">
        <f>ROUND(U33*$V$5/12,2)</f>
        <v>0.0</v>
      </c>
      <c r="W33" s="19">
        <f>MIN($W$5,U33+V33)</f>
        <v>0.0</v>
      </c>
      <c r="X33" s="19">
        <f>MAX(0,MIN(U33+V33-W33,MonthlyPayment-SUM(H33,M33,R33,W33,AB33,AG33,AL33,AQ33,AV33,BA33)-SUM(I33,N33,S33)))</f>
        <v>0.0</v>
      </c>
      <c r="Y33" s="19">
        <f>ROUND(U33+V33-W33-X33,2)</f>
        <v>0.0</v>
      </c>
      <c r="Z33" s="19">
        <f>AD32</f>
        <v>0.0</v>
      </c>
      <c r="AA33" s="19">
        <f>ROUND(Z33*$AA$5/12,2)</f>
        <v>0.0</v>
      </c>
      <c r="AB33" s="19">
        <f>MIN($AB$5,Z33+AA33)</f>
        <v>0.0</v>
      </c>
      <c r="AC33" s="19">
        <f>MAX(0,MIN(Z33+AA33-AB33,MonthlyPayment-SUM(H33,M33,R33,W33,AB33,AG33,AL33,AQ33,AV33,BA33)-SUM(I33,N33,S33,X33)))</f>
        <v>0.0</v>
      </c>
      <c r="AD33" s="19">
        <f>ROUND(Z33+AA33-AB33-AC33,2)</f>
        <v>0.0</v>
      </c>
      <c r="AE33" s="19">
        <f>AI32</f>
        <v>0.0</v>
      </c>
      <c r="AF33" s="19">
        <f>ROUND(AE33*$AF$5/12,2)</f>
        <v>0.0</v>
      </c>
      <c r="AG33" s="19">
        <f>MIN($AG$5,AE33+AF33)</f>
        <v>0.0</v>
      </c>
      <c r="AH33" s="19">
        <f>MAX(0,MIN(AE33+AF33-AG33,MonthlyPayment-SUM(H33,M33,R33,W33,AB33,AG33,AL33,AQ33,AV33,BA33)-SUM(I33,N33,S33,X33,AC33)))</f>
        <v>0.0</v>
      </c>
      <c r="AI33" s="19">
        <f>ROUND(AE33+AF33-AG33-AH33,2)</f>
        <v>0.0</v>
      </c>
      <c r="AJ33" s="19">
        <f>AN32</f>
        <v>0.0</v>
      </c>
      <c r="AK33" s="19">
        <f>ROUND(AJ33*$AK$5/12,2)</f>
        <v>0.0</v>
      </c>
      <c r="AL33" s="19">
        <f>MIN($AL$5,AJ33+AK33)</f>
        <v>0.0</v>
      </c>
      <c r="AM33" s="19">
        <f>MAX(0,MIN(AJ33+AK33-AL33,MonthlyPayment-SUM(H33,M33,R33,W33,AB33,AG33,AL33,AQ33,AV33,BA33)-SUM(I33,N33,S33,X33,AC33,AH33)))</f>
        <v>0.0</v>
      </c>
      <c r="AN33" s="19">
        <f>ROUND(AJ33+AK33-AL33-AM33,2)</f>
        <v>0.0</v>
      </c>
      <c r="AO33" s="19">
        <f>AS32</f>
        <v>0.0</v>
      </c>
      <c r="AP33" s="19">
        <f>ROUND(AO33*$AP$5/12,2)</f>
        <v>0.0</v>
      </c>
      <c r="AQ33" s="19">
        <f>MIN($AQ$5,AO33+AP33)</f>
        <v>0.0</v>
      </c>
      <c r="AR33" s="19">
        <f>MAX(0,MIN(AO33+AP33-AQ33,MonthlyPayment-SUM(H33,M33,R33,W33,AB33,AG33,AL33,AQ33,AV33,BA33)-SUM(I33,N33,S33,X33,AC33,AH33,AM33)))</f>
        <v>0.0</v>
      </c>
      <c r="AS33" s="19">
        <f>ROUND(AO33+AP33-AQ33-AR33,2)</f>
        <v>0.0</v>
      </c>
      <c r="AT33" s="19">
        <f>AX32</f>
        <v>0.0</v>
      </c>
      <c r="AU33" s="19">
        <f>ROUND(AT33*$AU$5/12,2)</f>
        <v>0.0</v>
      </c>
      <c r="AV33" s="19">
        <f>MIN($AV$5,AT33+AU33)</f>
        <v>0.0</v>
      </c>
      <c r="AW33" s="19">
        <f>MAX(0,MIN(AT33+AU33-AV33,MonthlyPayment-SUM(H33,M33,R33,W33,AB33,AG33,AL33,AQ33,AV33,BA33)-SUM(I33,N33,S33,X33,AC33,AH33,AM33,AR33)))</f>
        <v>0.0</v>
      </c>
      <c r="AX33" s="19">
        <f>ROUND(AT33+AU33-AV33-AW33,2)</f>
        <v>0.0</v>
      </c>
      <c r="AY33" s="19">
        <f>BC32</f>
        <v>0.0</v>
      </c>
      <c r="AZ33" s="19">
        <f>ROUND(AY33*$AZ$5/12,2)</f>
        <v>0.0</v>
      </c>
      <c r="BA33" s="19">
        <f>MIN($BA$5,AY33+AZ33)</f>
        <v>0.0</v>
      </c>
      <c r="BB33" s="19">
        <f>MAX(0,MIN(AY33+AZ33-BA33,MonthlyPayment-SUM(H33,M33,R33,W33,AB33,AG33,AL33,AQ33,AV33,BA33)-SUM(I33,N33,S33,X33,AC33,AH33,AM33,AR33,AW33)))</f>
        <v>0.0</v>
      </c>
      <c r="BC33" s="19">
        <f>ROUND(AY33+AZ33-BA33-BB33,2)</f>
        <v>0.0</v>
      </c>
    </row>
    <row r="34" spans="1:55">
      <c r="A34" s="9">
        <v>28</v>
      </c>
      <c r="B34" s="15">
        <f>IF(FirstPayment="","",EDATE(FirstPayment,A34-1))</f>
        <v/>
      </c>
      <c r="C34" s="19">
        <f>SUM(H34,M34,R34,W34,AB34,AG34,AL34,AQ34,AV34,BA34,I34,N34,S34,X34,AC34,AH34,AM34,AR34,AW34,BB34)</f>
        <v>0.0</v>
      </c>
      <c r="D34" s="19">
        <f>SUM(J34,O34,T34,Y34,AD34,AI34,AN34,AS34,AX34,BC34)</f>
        <v>0.0</v>
      </c>
      <c r="E34" s="19">
        <f>SUM(G34,L34,Q34,V34,AA34,AF34,AK34,AP34,AU34,AZ34)</f>
        <v>0.0</v>
      </c>
      <c r="F34" s="19">
        <f>J33</f>
        <v>0.0</v>
      </c>
      <c r="G34" s="19">
        <f>ROUND(F34*$G$5/12,2)</f>
        <v>0.0</v>
      </c>
      <c r="H34" s="19">
        <f>MIN($H$5,F34+G34)</f>
        <v>0.0</v>
      </c>
      <c r="I34" s="19">
        <f>MAX(0,MIN(F34+G34-H34,MonthlyPayment-SUM(H34,M34,R34,W34,AB34,AG34,AL34,AQ34,AV34,BA34)))</f>
        <v>0.0</v>
      </c>
      <c r="J34" s="19">
        <f>ROUND(F34+G34-H34-I34,2)</f>
        <v>0.0</v>
      </c>
      <c r="K34" s="19">
        <f>O33</f>
        <v>0.0</v>
      </c>
      <c r="L34" s="19">
        <f>ROUND(K34*$L$5/12,2)</f>
        <v>0.0</v>
      </c>
      <c r="M34" s="19">
        <f>MIN($M$5,K34+L34)</f>
        <v>0.0</v>
      </c>
      <c r="N34" s="19">
        <f>MAX(0,MIN(K34+L34-M34,MonthlyPayment-SUM(H34,M34,R34,W34,AB34,AG34,AL34,AQ34,AV34,BA34)-SUM(I34)))</f>
        <v>0.0</v>
      </c>
      <c r="O34" s="19">
        <f>ROUND(K34+L34-M34-N34,2)</f>
        <v>0.0</v>
      </c>
      <c r="P34" s="19">
        <f>T33</f>
        <v>0.0</v>
      </c>
      <c r="Q34" s="19">
        <f>ROUND(P34*$Q$5/12,2)</f>
        <v>0.0</v>
      </c>
      <c r="R34" s="19">
        <f>MIN($R$5,P34+Q34)</f>
        <v>0.0</v>
      </c>
      <c r="S34" s="19">
        <f>MAX(0,MIN(P34+Q34-R34,MonthlyPayment-SUM(H34,M34,R34,W34,AB34,AG34,AL34,AQ34,AV34,BA34)-SUM(I34,N34)))</f>
        <v>0.0</v>
      </c>
      <c r="T34" s="19">
        <f>ROUND(P34+Q34-R34-S34,2)</f>
        <v>0.0</v>
      </c>
      <c r="U34" s="19">
        <f>Y33</f>
        <v>0.0</v>
      </c>
      <c r="V34" s="19">
        <f>ROUND(U34*$V$5/12,2)</f>
        <v>0.0</v>
      </c>
      <c r="W34" s="19">
        <f>MIN($W$5,U34+V34)</f>
        <v>0.0</v>
      </c>
      <c r="X34" s="19">
        <f>MAX(0,MIN(U34+V34-W34,MonthlyPayment-SUM(H34,M34,R34,W34,AB34,AG34,AL34,AQ34,AV34,BA34)-SUM(I34,N34,S34)))</f>
        <v>0.0</v>
      </c>
      <c r="Y34" s="19">
        <f>ROUND(U34+V34-W34-X34,2)</f>
        <v>0.0</v>
      </c>
      <c r="Z34" s="19">
        <f>AD33</f>
        <v>0.0</v>
      </c>
      <c r="AA34" s="19">
        <f>ROUND(Z34*$AA$5/12,2)</f>
        <v>0.0</v>
      </c>
      <c r="AB34" s="19">
        <f>MIN($AB$5,Z34+AA34)</f>
        <v>0.0</v>
      </c>
      <c r="AC34" s="19">
        <f>MAX(0,MIN(Z34+AA34-AB34,MonthlyPayment-SUM(H34,M34,R34,W34,AB34,AG34,AL34,AQ34,AV34,BA34)-SUM(I34,N34,S34,X34)))</f>
        <v>0.0</v>
      </c>
      <c r="AD34" s="19">
        <f>ROUND(Z34+AA34-AB34-AC34,2)</f>
        <v>0.0</v>
      </c>
      <c r="AE34" s="19">
        <f>AI33</f>
        <v>0.0</v>
      </c>
      <c r="AF34" s="19">
        <f>ROUND(AE34*$AF$5/12,2)</f>
        <v>0.0</v>
      </c>
      <c r="AG34" s="19">
        <f>MIN($AG$5,AE34+AF34)</f>
        <v>0.0</v>
      </c>
      <c r="AH34" s="19">
        <f>MAX(0,MIN(AE34+AF34-AG34,MonthlyPayment-SUM(H34,M34,R34,W34,AB34,AG34,AL34,AQ34,AV34,BA34)-SUM(I34,N34,S34,X34,AC34)))</f>
        <v>0.0</v>
      </c>
      <c r="AI34" s="19">
        <f>ROUND(AE34+AF34-AG34-AH34,2)</f>
        <v>0.0</v>
      </c>
      <c r="AJ34" s="19">
        <f>AN33</f>
        <v>0.0</v>
      </c>
      <c r="AK34" s="19">
        <f>ROUND(AJ34*$AK$5/12,2)</f>
        <v>0.0</v>
      </c>
      <c r="AL34" s="19">
        <f>MIN($AL$5,AJ34+AK34)</f>
        <v>0.0</v>
      </c>
      <c r="AM34" s="19">
        <f>MAX(0,MIN(AJ34+AK34-AL34,MonthlyPayment-SUM(H34,M34,R34,W34,AB34,AG34,AL34,AQ34,AV34,BA34)-SUM(I34,N34,S34,X34,AC34,AH34)))</f>
        <v>0.0</v>
      </c>
      <c r="AN34" s="19">
        <f>ROUND(AJ34+AK34-AL34-AM34,2)</f>
        <v>0.0</v>
      </c>
      <c r="AO34" s="19">
        <f>AS33</f>
        <v>0.0</v>
      </c>
      <c r="AP34" s="19">
        <f>ROUND(AO34*$AP$5/12,2)</f>
        <v>0.0</v>
      </c>
      <c r="AQ34" s="19">
        <f>MIN($AQ$5,AO34+AP34)</f>
        <v>0.0</v>
      </c>
      <c r="AR34" s="19">
        <f>MAX(0,MIN(AO34+AP34-AQ34,MonthlyPayment-SUM(H34,M34,R34,W34,AB34,AG34,AL34,AQ34,AV34,BA34)-SUM(I34,N34,S34,X34,AC34,AH34,AM34)))</f>
        <v>0.0</v>
      </c>
      <c r="AS34" s="19">
        <f>ROUND(AO34+AP34-AQ34-AR34,2)</f>
        <v>0.0</v>
      </c>
      <c r="AT34" s="19">
        <f>AX33</f>
        <v>0.0</v>
      </c>
      <c r="AU34" s="19">
        <f>ROUND(AT34*$AU$5/12,2)</f>
        <v>0.0</v>
      </c>
      <c r="AV34" s="19">
        <f>MIN($AV$5,AT34+AU34)</f>
        <v>0.0</v>
      </c>
      <c r="AW34" s="19">
        <f>MAX(0,MIN(AT34+AU34-AV34,MonthlyPayment-SUM(H34,M34,R34,W34,AB34,AG34,AL34,AQ34,AV34,BA34)-SUM(I34,N34,S34,X34,AC34,AH34,AM34,AR34)))</f>
        <v>0.0</v>
      </c>
      <c r="AX34" s="19">
        <f>ROUND(AT34+AU34-AV34-AW34,2)</f>
        <v>0.0</v>
      </c>
      <c r="AY34" s="19">
        <f>BC33</f>
        <v>0.0</v>
      </c>
      <c r="AZ34" s="19">
        <f>ROUND(AY34*$AZ$5/12,2)</f>
        <v>0.0</v>
      </c>
      <c r="BA34" s="19">
        <f>MIN($BA$5,AY34+AZ34)</f>
        <v>0.0</v>
      </c>
      <c r="BB34" s="19">
        <f>MAX(0,MIN(AY34+AZ34-BA34,MonthlyPayment-SUM(H34,M34,R34,W34,AB34,AG34,AL34,AQ34,AV34,BA34)-SUM(I34,N34,S34,X34,AC34,AH34,AM34,AR34,AW34)))</f>
        <v>0.0</v>
      </c>
      <c r="BC34" s="19">
        <f>ROUND(AY34+AZ34-BA34-BB34,2)</f>
        <v>0.0</v>
      </c>
    </row>
    <row r="35" spans="1:55">
      <c r="A35" s="9">
        <v>29</v>
      </c>
      <c r="B35" s="15">
        <f>IF(FirstPayment="","",EDATE(FirstPayment,A35-1))</f>
        <v/>
      </c>
      <c r="C35" s="19">
        <f>SUM(H35,M35,R35,W35,AB35,AG35,AL35,AQ35,AV35,BA35,I35,N35,S35,X35,AC35,AH35,AM35,AR35,AW35,BB35)</f>
        <v>0.0</v>
      </c>
      <c r="D35" s="19">
        <f>SUM(J35,O35,T35,Y35,AD35,AI35,AN35,AS35,AX35,BC35)</f>
        <v>0.0</v>
      </c>
      <c r="E35" s="19">
        <f>SUM(G35,L35,Q35,V35,AA35,AF35,AK35,AP35,AU35,AZ35)</f>
        <v>0.0</v>
      </c>
      <c r="F35" s="19">
        <f>J34</f>
        <v>0.0</v>
      </c>
      <c r="G35" s="19">
        <f>ROUND(F35*$G$5/12,2)</f>
        <v>0.0</v>
      </c>
      <c r="H35" s="19">
        <f>MIN($H$5,F35+G35)</f>
        <v>0.0</v>
      </c>
      <c r="I35" s="19">
        <f>MAX(0,MIN(F35+G35-H35,MonthlyPayment-SUM(H35,M35,R35,W35,AB35,AG35,AL35,AQ35,AV35,BA35)))</f>
        <v>0.0</v>
      </c>
      <c r="J35" s="19">
        <f>ROUND(F35+G35-H35-I35,2)</f>
        <v>0.0</v>
      </c>
      <c r="K35" s="19">
        <f>O34</f>
        <v>0.0</v>
      </c>
      <c r="L35" s="19">
        <f>ROUND(K35*$L$5/12,2)</f>
        <v>0.0</v>
      </c>
      <c r="M35" s="19">
        <f>MIN($M$5,K35+L35)</f>
        <v>0.0</v>
      </c>
      <c r="N35" s="19">
        <f>MAX(0,MIN(K35+L35-M35,MonthlyPayment-SUM(H35,M35,R35,W35,AB35,AG35,AL35,AQ35,AV35,BA35)-SUM(I35)))</f>
        <v>0.0</v>
      </c>
      <c r="O35" s="19">
        <f>ROUND(K35+L35-M35-N35,2)</f>
        <v>0.0</v>
      </c>
      <c r="P35" s="19">
        <f>T34</f>
        <v>0.0</v>
      </c>
      <c r="Q35" s="19">
        <f>ROUND(P35*$Q$5/12,2)</f>
        <v>0.0</v>
      </c>
      <c r="R35" s="19">
        <f>MIN($R$5,P35+Q35)</f>
        <v>0.0</v>
      </c>
      <c r="S35" s="19">
        <f>MAX(0,MIN(P35+Q35-R35,MonthlyPayment-SUM(H35,M35,R35,W35,AB35,AG35,AL35,AQ35,AV35,BA35)-SUM(I35,N35)))</f>
        <v>0.0</v>
      </c>
      <c r="T35" s="19">
        <f>ROUND(P35+Q35-R35-S35,2)</f>
        <v>0.0</v>
      </c>
      <c r="U35" s="19">
        <f>Y34</f>
        <v>0.0</v>
      </c>
      <c r="V35" s="19">
        <f>ROUND(U35*$V$5/12,2)</f>
        <v>0.0</v>
      </c>
      <c r="W35" s="19">
        <f>MIN($W$5,U35+V35)</f>
        <v>0.0</v>
      </c>
      <c r="X35" s="19">
        <f>MAX(0,MIN(U35+V35-W35,MonthlyPayment-SUM(H35,M35,R35,W35,AB35,AG35,AL35,AQ35,AV35,BA35)-SUM(I35,N35,S35)))</f>
        <v>0.0</v>
      </c>
      <c r="Y35" s="19">
        <f>ROUND(U35+V35-W35-X35,2)</f>
        <v>0.0</v>
      </c>
      <c r="Z35" s="19">
        <f>AD34</f>
        <v>0.0</v>
      </c>
      <c r="AA35" s="19">
        <f>ROUND(Z35*$AA$5/12,2)</f>
        <v>0.0</v>
      </c>
      <c r="AB35" s="19">
        <f>MIN($AB$5,Z35+AA35)</f>
        <v>0.0</v>
      </c>
      <c r="AC35" s="19">
        <f>MAX(0,MIN(Z35+AA35-AB35,MonthlyPayment-SUM(H35,M35,R35,W35,AB35,AG35,AL35,AQ35,AV35,BA35)-SUM(I35,N35,S35,X35)))</f>
        <v>0.0</v>
      </c>
      <c r="AD35" s="19">
        <f>ROUND(Z35+AA35-AB35-AC35,2)</f>
        <v>0.0</v>
      </c>
      <c r="AE35" s="19">
        <f>AI34</f>
        <v>0.0</v>
      </c>
      <c r="AF35" s="19">
        <f>ROUND(AE35*$AF$5/12,2)</f>
        <v>0.0</v>
      </c>
      <c r="AG35" s="19">
        <f>MIN($AG$5,AE35+AF35)</f>
        <v>0.0</v>
      </c>
      <c r="AH35" s="19">
        <f>MAX(0,MIN(AE35+AF35-AG35,MonthlyPayment-SUM(H35,M35,R35,W35,AB35,AG35,AL35,AQ35,AV35,BA35)-SUM(I35,N35,S35,X35,AC35)))</f>
        <v>0.0</v>
      </c>
      <c r="AI35" s="19">
        <f>ROUND(AE35+AF35-AG35-AH35,2)</f>
        <v>0.0</v>
      </c>
      <c r="AJ35" s="19">
        <f>AN34</f>
        <v>0.0</v>
      </c>
      <c r="AK35" s="19">
        <f>ROUND(AJ35*$AK$5/12,2)</f>
        <v>0.0</v>
      </c>
      <c r="AL35" s="19">
        <f>MIN($AL$5,AJ35+AK35)</f>
        <v>0.0</v>
      </c>
      <c r="AM35" s="19">
        <f>MAX(0,MIN(AJ35+AK35-AL35,MonthlyPayment-SUM(H35,M35,R35,W35,AB35,AG35,AL35,AQ35,AV35,BA35)-SUM(I35,N35,S35,X35,AC35,AH35)))</f>
        <v>0.0</v>
      </c>
      <c r="AN35" s="19">
        <f>ROUND(AJ35+AK35-AL35-AM35,2)</f>
        <v>0.0</v>
      </c>
      <c r="AO35" s="19">
        <f>AS34</f>
        <v>0.0</v>
      </c>
      <c r="AP35" s="19">
        <f>ROUND(AO35*$AP$5/12,2)</f>
        <v>0.0</v>
      </c>
      <c r="AQ35" s="19">
        <f>MIN($AQ$5,AO35+AP35)</f>
        <v>0.0</v>
      </c>
      <c r="AR35" s="19">
        <f>MAX(0,MIN(AO35+AP35-AQ35,MonthlyPayment-SUM(H35,M35,R35,W35,AB35,AG35,AL35,AQ35,AV35,BA35)-SUM(I35,N35,S35,X35,AC35,AH35,AM35)))</f>
        <v>0.0</v>
      </c>
      <c r="AS35" s="19">
        <f>ROUND(AO35+AP35-AQ35-AR35,2)</f>
        <v>0.0</v>
      </c>
      <c r="AT35" s="19">
        <f>AX34</f>
        <v>0.0</v>
      </c>
      <c r="AU35" s="19">
        <f>ROUND(AT35*$AU$5/12,2)</f>
        <v>0.0</v>
      </c>
      <c r="AV35" s="19">
        <f>MIN($AV$5,AT35+AU35)</f>
        <v>0.0</v>
      </c>
      <c r="AW35" s="19">
        <f>MAX(0,MIN(AT35+AU35-AV35,MonthlyPayment-SUM(H35,M35,R35,W35,AB35,AG35,AL35,AQ35,AV35,BA35)-SUM(I35,N35,S35,X35,AC35,AH35,AM35,AR35)))</f>
        <v>0.0</v>
      </c>
      <c r="AX35" s="19">
        <f>ROUND(AT35+AU35-AV35-AW35,2)</f>
        <v>0.0</v>
      </c>
      <c r="AY35" s="19">
        <f>BC34</f>
        <v>0.0</v>
      </c>
      <c r="AZ35" s="19">
        <f>ROUND(AY35*$AZ$5/12,2)</f>
        <v>0.0</v>
      </c>
      <c r="BA35" s="19">
        <f>MIN($BA$5,AY35+AZ35)</f>
        <v>0.0</v>
      </c>
      <c r="BB35" s="19">
        <f>MAX(0,MIN(AY35+AZ35-BA35,MonthlyPayment-SUM(H35,M35,R35,W35,AB35,AG35,AL35,AQ35,AV35,BA35)-SUM(I35,N35,S35,X35,AC35,AH35,AM35,AR35,AW35)))</f>
        <v>0.0</v>
      </c>
      <c r="BC35" s="19">
        <f>ROUND(AY35+AZ35-BA35-BB35,2)</f>
        <v>0.0</v>
      </c>
    </row>
    <row r="36" spans="1:55">
      <c r="A36" s="9">
        <v>30</v>
      </c>
      <c r="B36" s="15">
        <f>IF(FirstPayment="","",EDATE(FirstPayment,A36-1))</f>
        <v/>
      </c>
      <c r="C36" s="19">
        <f>SUM(H36,M36,R36,W36,AB36,AG36,AL36,AQ36,AV36,BA36,I36,N36,S36,X36,AC36,AH36,AM36,AR36,AW36,BB36)</f>
        <v>0.0</v>
      </c>
      <c r="D36" s="19">
        <f>SUM(J36,O36,T36,Y36,AD36,AI36,AN36,AS36,AX36,BC36)</f>
        <v>0.0</v>
      </c>
      <c r="E36" s="19">
        <f>SUM(G36,L36,Q36,V36,AA36,AF36,AK36,AP36,AU36,AZ36)</f>
        <v>0.0</v>
      </c>
      <c r="F36" s="19">
        <f>J35</f>
        <v>0.0</v>
      </c>
      <c r="G36" s="19">
        <f>ROUND(F36*$G$5/12,2)</f>
        <v>0.0</v>
      </c>
      <c r="H36" s="19">
        <f>MIN($H$5,F36+G36)</f>
        <v>0.0</v>
      </c>
      <c r="I36" s="19">
        <f>MAX(0,MIN(F36+G36-H36,MonthlyPayment-SUM(H36,M36,R36,W36,AB36,AG36,AL36,AQ36,AV36,BA36)))</f>
        <v>0.0</v>
      </c>
      <c r="J36" s="19">
        <f>ROUND(F36+G36-H36-I36,2)</f>
        <v>0.0</v>
      </c>
      <c r="K36" s="19">
        <f>O35</f>
        <v>0.0</v>
      </c>
      <c r="L36" s="19">
        <f>ROUND(K36*$L$5/12,2)</f>
        <v>0.0</v>
      </c>
      <c r="M36" s="19">
        <f>MIN($M$5,K36+L36)</f>
        <v>0.0</v>
      </c>
      <c r="N36" s="19">
        <f>MAX(0,MIN(K36+L36-M36,MonthlyPayment-SUM(H36,M36,R36,W36,AB36,AG36,AL36,AQ36,AV36,BA36)-SUM(I36)))</f>
        <v>0.0</v>
      </c>
      <c r="O36" s="19">
        <f>ROUND(K36+L36-M36-N36,2)</f>
        <v>0.0</v>
      </c>
      <c r="P36" s="19">
        <f>T35</f>
        <v>0.0</v>
      </c>
      <c r="Q36" s="19">
        <f>ROUND(P36*$Q$5/12,2)</f>
        <v>0.0</v>
      </c>
      <c r="R36" s="19">
        <f>MIN($R$5,P36+Q36)</f>
        <v>0.0</v>
      </c>
      <c r="S36" s="19">
        <f>MAX(0,MIN(P36+Q36-R36,MonthlyPayment-SUM(H36,M36,R36,W36,AB36,AG36,AL36,AQ36,AV36,BA36)-SUM(I36,N36)))</f>
        <v>0.0</v>
      </c>
      <c r="T36" s="19">
        <f>ROUND(P36+Q36-R36-S36,2)</f>
        <v>0.0</v>
      </c>
      <c r="U36" s="19">
        <f>Y35</f>
        <v>0.0</v>
      </c>
      <c r="V36" s="19">
        <f>ROUND(U36*$V$5/12,2)</f>
        <v>0.0</v>
      </c>
      <c r="W36" s="19">
        <f>MIN($W$5,U36+V36)</f>
        <v>0.0</v>
      </c>
      <c r="X36" s="19">
        <f>MAX(0,MIN(U36+V36-W36,MonthlyPayment-SUM(H36,M36,R36,W36,AB36,AG36,AL36,AQ36,AV36,BA36)-SUM(I36,N36,S36)))</f>
        <v>0.0</v>
      </c>
      <c r="Y36" s="19">
        <f>ROUND(U36+V36-W36-X36,2)</f>
        <v>0.0</v>
      </c>
      <c r="Z36" s="19">
        <f>AD35</f>
        <v>0.0</v>
      </c>
      <c r="AA36" s="19">
        <f>ROUND(Z36*$AA$5/12,2)</f>
        <v>0.0</v>
      </c>
      <c r="AB36" s="19">
        <f>MIN($AB$5,Z36+AA36)</f>
        <v>0.0</v>
      </c>
      <c r="AC36" s="19">
        <f>MAX(0,MIN(Z36+AA36-AB36,MonthlyPayment-SUM(H36,M36,R36,W36,AB36,AG36,AL36,AQ36,AV36,BA36)-SUM(I36,N36,S36,X36)))</f>
        <v>0.0</v>
      </c>
      <c r="AD36" s="19">
        <f>ROUND(Z36+AA36-AB36-AC36,2)</f>
        <v>0.0</v>
      </c>
      <c r="AE36" s="19">
        <f>AI35</f>
        <v>0.0</v>
      </c>
      <c r="AF36" s="19">
        <f>ROUND(AE36*$AF$5/12,2)</f>
        <v>0.0</v>
      </c>
      <c r="AG36" s="19">
        <f>MIN($AG$5,AE36+AF36)</f>
        <v>0.0</v>
      </c>
      <c r="AH36" s="19">
        <f>MAX(0,MIN(AE36+AF36-AG36,MonthlyPayment-SUM(H36,M36,R36,W36,AB36,AG36,AL36,AQ36,AV36,BA36)-SUM(I36,N36,S36,X36,AC36)))</f>
        <v>0.0</v>
      </c>
      <c r="AI36" s="19">
        <f>ROUND(AE36+AF36-AG36-AH36,2)</f>
        <v>0.0</v>
      </c>
      <c r="AJ36" s="19">
        <f>AN35</f>
        <v>0.0</v>
      </c>
      <c r="AK36" s="19">
        <f>ROUND(AJ36*$AK$5/12,2)</f>
        <v>0.0</v>
      </c>
      <c r="AL36" s="19">
        <f>MIN($AL$5,AJ36+AK36)</f>
        <v>0.0</v>
      </c>
      <c r="AM36" s="19">
        <f>MAX(0,MIN(AJ36+AK36-AL36,MonthlyPayment-SUM(H36,M36,R36,W36,AB36,AG36,AL36,AQ36,AV36,BA36)-SUM(I36,N36,S36,X36,AC36,AH36)))</f>
        <v>0.0</v>
      </c>
      <c r="AN36" s="19">
        <f>ROUND(AJ36+AK36-AL36-AM36,2)</f>
        <v>0.0</v>
      </c>
      <c r="AO36" s="19">
        <f>AS35</f>
        <v>0.0</v>
      </c>
      <c r="AP36" s="19">
        <f>ROUND(AO36*$AP$5/12,2)</f>
        <v>0.0</v>
      </c>
      <c r="AQ36" s="19">
        <f>MIN($AQ$5,AO36+AP36)</f>
        <v>0.0</v>
      </c>
      <c r="AR36" s="19">
        <f>MAX(0,MIN(AO36+AP36-AQ36,MonthlyPayment-SUM(H36,M36,R36,W36,AB36,AG36,AL36,AQ36,AV36,BA36)-SUM(I36,N36,S36,X36,AC36,AH36,AM36)))</f>
        <v>0.0</v>
      </c>
      <c r="AS36" s="19">
        <f>ROUND(AO36+AP36-AQ36-AR36,2)</f>
        <v>0.0</v>
      </c>
      <c r="AT36" s="19">
        <f>AX35</f>
        <v>0.0</v>
      </c>
      <c r="AU36" s="19">
        <f>ROUND(AT36*$AU$5/12,2)</f>
        <v>0.0</v>
      </c>
      <c r="AV36" s="19">
        <f>MIN($AV$5,AT36+AU36)</f>
        <v>0.0</v>
      </c>
      <c r="AW36" s="19">
        <f>MAX(0,MIN(AT36+AU36-AV36,MonthlyPayment-SUM(H36,M36,R36,W36,AB36,AG36,AL36,AQ36,AV36,BA36)-SUM(I36,N36,S36,X36,AC36,AH36,AM36,AR36)))</f>
        <v>0.0</v>
      </c>
      <c r="AX36" s="19">
        <f>ROUND(AT36+AU36-AV36-AW36,2)</f>
        <v>0.0</v>
      </c>
      <c r="AY36" s="19">
        <f>BC35</f>
        <v>0.0</v>
      </c>
      <c r="AZ36" s="19">
        <f>ROUND(AY36*$AZ$5/12,2)</f>
        <v>0.0</v>
      </c>
      <c r="BA36" s="19">
        <f>MIN($BA$5,AY36+AZ36)</f>
        <v>0.0</v>
      </c>
      <c r="BB36" s="19">
        <f>MAX(0,MIN(AY36+AZ36-BA36,MonthlyPayment-SUM(H36,M36,R36,W36,AB36,AG36,AL36,AQ36,AV36,BA36)-SUM(I36,N36,S36,X36,AC36,AH36,AM36,AR36,AW36)))</f>
        <v>0.0</v>
      </c>
      <c r="BC36" s="19">
        <f>ROUND(AY36+AZ36-BA36-BB36,2)</f>
        <v>0.0</v>
      </c>
    </row>
    <row r="37" spans="1:55">
      <c r="A37" s="9">
        <v>31</v>
      </c>
      <c r="B37" s="15">
        <f>IF(FirstPayment="","",EDATE(FirstPayment,A37-1))</f>
        <v/>
      </c>
      <c r="C37" s="19">
        <f>SUM(H37,M37,R37,W37,AB37,AG37,AL37,AQ37,AV37,BA37,I37,N37,S37,X37,AC37,AH37,AM37,AR37,AW37,BB37)</f>
        <v>0.0</v>
      </c>
      <c r="D37" s="19">
        <f>SUM(J37,O37,T37,Y37,AD37,AI37,AN37,AS37,AX37,BC37)</f>
        <v>0.0</v>
      </c>
      <c r="E37" s="19">
        <f>SUM(G37,L37,Q37,V37,AA37,AF37,AK37,AP37,AU37,AZ37)</f>
        <v>0.0</v>
      </c>
      <c r="F37" s="19">
        <f>J36</f>
        <v>0.0</v>
      </c>
      <c r="G37" s="19">
        <f>ROUND(F37*$G$5/12,2)</f>
        <v>0.0</v>
      </c>
      <c r="H37" s="19">
        <f>MIN($H$5,F37+G37)</f>
        <v>0.0</v>
      </c>
      <c r="I37" s="19">
        <f>MAX(0,MIN(F37+G37-H37,MonthlyPayment-SUM(H37,M37,R37,W37,AB37,AG37,AL37,AQ37,AV37,BA37)))</f>
        <v>0.0</v>
      </c>
      <c r="J37" s="19">
        <f>ROUND(F37+G37-H37-I37,2)</f>
        <v>0.0</v>
      </c>
      <c r="K37" s="19">
        <f>O36</f>
        <v>0.0</v>
      </c>
      <c r="L37" s="19">
        <f>ROUND(K37*$L$5/12,2)</f>
        <v>0.0</v>
      </c>
      <c r="M37" s="19">
        <f>MIN($M$5,K37+L37)</f>
        <v>0.0</v>
      </c>
      <c r="N37" s="19">
        <f>MAX(0,MIN(K37+L37-M37,MonthlyPayment-SUM(H37,M37,R37,W37,AB37,AG37,AL37,AQ37,AV37,BA37)-SUM(I37)))</f>
        <v>0.0</v>
      </c>
      <c r="O37" s="19">
        <f>ROUND(K37+L37-M37-N37,2)</f>
        <v>0.0</v>
      </c>
      <c r="P37" s="19">
        <f>T36</f>
        <v>0.0</v>
      </c>
      <c r="Q37" s="19">
        <f>ROUND(P37*$Q$5/12,2)</f>
        <v>0.0</v>
      </c>
      <c r="R37" s="19">
        <f>MIN($R$5,P37+Q37)</f>
        <v>0.0</v>
      </c>
      <c r="S37" s="19">
        <f>MAX(0,MIN(P37+Q37-R37,MonthlyPayment-SUM(H37,M37,R37,W37,AB37,AG37,AL37,AQ37,AV37,BA37)-SUM(I37,N37)))</f>
        <v>0.0</v>
      </c>
      <c r="T37" s="19">
        <f>ROUND(P37+Q37-R37-S37,2)</f>
        <v>0.0</v>
      </c>
      <c r="U37" s="19">
        <f>Y36</f>
        <v>0.0</v>
      </c>
      <c r="V37" s="19">
        <f>ROUND(U37*$V$5/12,2)</f>
        <v>0.0</v>
      </c>
      <c r="W37" s="19">
        <f>MIN($W$5,U37+V37)</f>
        <v>0.0</v>
      </c>
      <c r="X37" s="19">
        <f>MAX(0,MIN(U37+V37-W37,MonthlyPayment-SUM(H37,M37,R37,W37,AB37,AG37,AL37,AQ37,AV37,BA37)-SUM(I37,N37,S37)))</f>
        <v>0.0</v>
      </c>
      <c r="Y37" s="19">
        <f>ROUND(U37+V37-W37-X37,2)</f>
        <v>0.0</v>
      </c>
      <c r="Z37" s="19">
        <f>AD36</f>
        <v>0.0</v>
      </c>
      <c r="AA37" s="19">
        <f>ROUND(Z37*$AA$5/12,2)</f>
        <v>0.0</v>
      </c>
      <c r="AB37" s="19">
        <f>MIN($AB$5,Z37+AA37)</f>
        <v>0.0</v>
      </c>
      <c r="AC37" s="19">
        <f>MAX(0,MIN(Z37+AA37-AB37,MonthlyPayment-SUM(H37,M37,R37,W37,AB37,AG37,AL37,AQ37,AV37,BA37)-SUM(I37,N37,S37,X37)))</f>
        <v>0.0</v>
      </c>
      <c r="AD37" s="19">
        <f>ROUND(Z37+AA37-AB37-AC37,2)</f>
        <v>0.0</v>
      </c>
      <c r="AE37" s="19">
        <f>AI36</f>
        <v>0.0</v>
      </c>
      <c r="AF37" s="19">
        <f>ROUND(AE37*$AF$5/12,2)</f>
        <v>0.0</v>
      </c>
      <c r="AG37" s="19">
        <f>MIN($AG$5,AE37+AF37)</f>
        <v>0.0</v>
      </c>
      <c r="AH37" s="19">
        <f>MAX(0,MIN(AE37+AF37-AG37,MonthlyPayment-SUM(H37,M37,R37,W37,AB37,AG37,AL37,AQ37,AV37,BA37)-SUM(I37,N37,S37,X37,AC37)))</f>
        <v>0.0</v>
      </c>
      <c r="AI37" s="19">
        <f>ROUND(AE37+AF37-AG37-AH37,2)</f>
        <v>0.0</v>
      </c>
      <c r="AJ37" s="19">
        <f>AN36</f>
        <v>0.0</v>
      </c>
      <c r="AK37" s="19">
        <f>ROUND(AJ37*$AK$5/12,2)</f>
        <v>0.0</v>
      </c>
      <c r="AL37" s="19">
        <f>MIN($AL$5,AJ37+AK37)</f>
        <v>0.0</v>
      </c>
      <c r="AM37" s="19">
        <f>MAX(0,MIN(AJ37+AK37-AL37,MonthlyPayment-SUM(H37,M37,R37,W37,AB37,AG37,AL37,AQ37,AV37,BA37)-SUM(I37,N37,S37,X37,AC37,AH37)))</f>
        <v>0.0</v>
      </c>
      <c r="AN37" s="19">
        <f>ROUND(AJ37+AK37-AL37-AM37,2)</f>
        <v>0.0</v>
      </c>
      <c r="AO37" s="19">
        <f>AS36</f>
        <v>0.0</v>
      </c>
      <c r="AP37" s="19">
        <f>ROUND(AO37*$AP$5/12,2)</f>
        <v>0.0</v>
      </c>
      <c r="AQ37" s="19">
        <f>MIN($AQ$5,AO37+AP37)</f>
        <v>0.0</v>
      </c>
      <c r="AR37" s="19">
        <f>MAX(0,MIN(AO37+AP37-AQ37,MonthlyPayment-SUM(H37,M37,R37,W37,AB37,AG37,AL37,AQ37,AV37,BA37)-SUM(I37,N37,S37,X37,AC37,AH37,AM37)))</f>
        <v>0.0</v>
      </c>
      <c r="AS37" s="19">
        <f>ROUND(AO37+AP37-AQ37-AR37,2)</f>
        <v>0.0</v>
      </c>
      <c r="AT37" s="19">
        <f>AX36</f>
        <v>0.0</v>
      </c>
      <c r="AU37" s="19">
        <f>ROUND(AT37*$AU$5/12,2)</f>
        <v>0.0</v>
      </c>
      <c r="AV37" s="19">
        <f>MIN($AV$5,AT37+AU37)</f>
        <v>0.0</v>
      </c>
      <c r="AW37" s="19">
        <f>MAX(0,MIN(AT37+AU37-AV37,MonthlyPayment-SUM(H37,M37,R37,W37,AB37,AG37,AL37,AQ37,AV37,BA37)-SUM(I37,N37,S37,X37,AC37,AH37,AM37,AR37)))</f>
        <v>0.0</v>
      </c>
      <c r="AX37" s="19">
        <f>ROUND(AT37+AU37-AV37-AW37,2)</f>
        <v>0.0</v>
      </c>
      <c r="AY37" s="19">
        <f>BC36</f>
        <v>0.0</v>
      </c>
      <c r="AZ37" s="19">
        <f>ROUND(AY37*$AZ$5/12,2)</f>
        <v>0.0</v>
      </c>
      <c r="BA37" s="19">
        <f>MIN($BA$5,AY37+AZ37)</f>
        <v>0.0</v>
      </c>
      <c r="BB37" s="19">
        <f>MAX(0,MIN(AY37+AZ37-BA37,MonthlyPayment-SUM(H37,M37,R37,W37,AB37,AG37,AL37,AQ37,AV37,BA37)-SUM(I37,N37,S37,X37,AC37,AH37,AM37,AR37,AW37)))</f>
        <v>0.0</v>
      </c>
      <c r="BC37" s="19">
        <f>ROUND(AY37+AZ37-BA37-BB37,2)</f>
        <v>0.0</v>
      </c>
    </row>
    <row r="38" spans="1:55">
      <c r="A38" s="9">
        <v>32</v>
      </c>
      <c r="B38" s="15">
        <f>IF(FirstPayment="","",EDATE(FirstPayment,A38-1))</f>
        <v/>
      </c>
      <c r="C38" s="19">
        <f>SUM(H38,M38,R38,W38,AB38,AG38,AL38,AQ38,AV38,BA38,I38,N38,S38,X38,AC38,AH38,AM38,AR38,AW38,BB38)</f>
        <v>0.0</v>
      </c>
      <c r="D38" s="19">
        <f>SUM(J38,O38,T38,Y38,AD38,AI38,AN38,AS38,AX38,BC38)</f>
        <v>0.0</v>
      </c>
      <c r="E38" s="19">
        <f>SUM(G38,L38,Q38,V38,AA38,AF38,AK38,AP38,AU38,AZ38)</f>
        <v>0.0</v>
      </c>
      <c r="F38" s="19">
        <f>J37</f>
        <v>0.0</v>
      </c>
      <c r="G38" s="19">
        <f>ROUND(F38*$G$5/12,2)</f>
        <v>0.0</v>
      </c>
      <c r="H38" s="19">
        <f>MIN($H$5,F38+G38)</f>
        <v>0.0</v>
      </c>
      <c r="I38" s="19">
        <f>MAX(0,MIN(F38+G38-H38,MonthlyPayment-SUM(H38,M38,R38,W38,AB38,AG38,AL38,AQ38,AV38,BA38)))</f>
        <v>0.0</v>
      </c>
      <c r="J38" s="19">
        <f>ROUND(F38+G38-H38-I38,2)</f>
        <v>0.0</v>
      </c>
      <c r="K38" s="19">
        <f>O37</f>
        <v>0.0</v>
      </c>
      <c r="L38" s="19">
        <f>ROUND(K38*$L$5/12,2)</f>
        <v>0.0</v>
      </c>
      <c r="M38" s="19">
        <f>MIN($M$5,K38+L38)</f>
        <v>0.0</v>
      </c>
      <c r="N38" s="19">
        <f>MAX(0,MIN(K38+L38-M38,MonthlyPayment-SUM(H38,M38,R38,W38,AB38,AG38,AL38,AQ38,AV38,BA38)-SUM(I38)))</f>
        <v>0.0</v>
      </c>
      <c r="O38" s="19">
        <f>ROUND(K38+L38-M38-N38,2)</f>
        <v>0.0</v>
      </c>
      <c r="P38" s="19">
        <f>T37</f>
        <v>0.0</v>
      </c>
      <c r="Q38" s="19">
        <f>ROUND(P38*$Q$5/12,2)</f>
        <v>0.0</v>
      </c>
      <c r="R38" s="19">
        <f>MIN($R$5,P38+Q38)</f>
        <v>0.0</v>
      </c>
      <c r="S38" s="19">
        <f>MAX(0,MIN(P38+Q38-R38,MonthlyPayment-SUM(H38,M38,R38,W38,AB38,AG38,AL38,AQ38,AV38,BA38)-SUM(I38,N38)))</f>
        <v>0.0</v>
      </c>
      <c r="T38" s="19">
        <f>ROUND(P38+Q38-R38-S38,2)</f>
        <v>0.0</v>
      </c>
      <c r="U38" s="19">
        <f>Y37</f>
        <v>0.0</v>
      </c>
      <c r="V38" s="19">
        <f>ROUND(U38*$V$5/12,2)</f>
        <v>0.0</v>
      </c>
      <c r="W38" s="19">
        <f>MIN($W$5,U38+V38)</f>
        <v>0.0</v>
      </c>
      <c r="X38" s="19">
        <f>MAX(0,MIN(U38+V38-W38,MonthlyPayment-SUM(H38,M38,R38,W38,AB38,AG38,AL38,AQ38,AV38,BA38)-SUM(I38,N38,S38)))</f>
        <v>0.0</v>
      </c>
      <c r="Y38" s="19">
        <f>ROUND(U38+V38-W38-X38,2)</f>
        <v>0.0</v>
      </c>
      <c r="Z38" s="19">
        <f>AD37</f>
        <v>0.0</v>
      </c>
      <c r="AA38" s="19">
        <f>ROUND(Z38*$AA$5/12,2)</f>
        <v>0.0</v>
      </c>
      <c r="AB38" s="19">
        <f>MIN($AB$5,Z38+AA38)</f>
        <v>0.0</v>
      </c>
      <c r="AC38" s="19">
        <f>MAX(0,MIN(Z38+AA38-AB38,MonthlyPayment-SUM(H38,M38,R38,W38,AB38,AG38,AL38,AQ38,AV38,BA38)-SUM(I38,N38,S38,X38)))</f>
        <v>0.0</v>
      </c>
      <c r="AD38" s="19">
        <f>ROUND(Z38+AA38-AB38-AC38,2)</f>
        <v>0.0</v>
      </c>
      <c r="AE38" s="19">
        <f>AI37</f>
        <v>0.0</v>
      </c>
      <c r="AF38" s="19">
        <f>ROUND(AE38*$AF$5/12,2)</f>
        <v>0.0</v>
      </c>
      <c r="AG38" s="19">
        <f>MIN($AG$5,AE38+AF38)</f>
        <v>0.0</v>
      </c>
      <c r="AH38" s="19">
        <f>MAX(0,MIN(AE38+AF38-AG38,MonthlyPayment-SUM(H38,M38,R38,W38,AB38,AG38,AL38,AQ38,AV38,BA38)-SUM(I38,N38,S38,X38,AC38)))</f>
        <v>0.0</v>
      </c>
      <c r="AI38" s="19">
        <f>ROUND(AE38+AF38-AG38-AH38,2)</f>
        <v>0.0</v>
      </c>
      <c r="AJ38" s="19">
        <f>AN37</f>
        <v>0.0</v>
      </c>
      <c r="AK38" s="19">
        <f>ROUND(AJ38*$AK$5/12,2)</f>
        <v>0.0</v>
      </c>
      <c r="AL38" s="19">
        <f>MIN($AL$5,AJ38+AK38)</f>
        <v>0.0</v>
      </c>
      <c r="AM38" s="19">
        <f>MAX(0,MIN(AJ38+AK38-AL38,MonthlyPayment-SUM(H38,M38,R38,W38,AB38,AG38,AL38,AQ38,AV38,BA38)-SUM(I38,N38,S38,X38,AC38,AH38)))</f>
        <v>0.0</v>
      </c>
      <c r="AN38" s="19">
        <f>ROUND(AJ38+AK38-AL38-AM38,2)</f>
        <v>0.0</v>
      </c>
      <c r="AO38" s="19">
        <f>AS37</f>
        <v>0.0</v>
      </c>
      <c r="AP38" s="19">
        <f>ROUND(AO38*$AP$5/12,2)</f>
        <v>0.0</v>
      </c>
      <c r="AQ38" s="19">
        <f>MIN($AQ$5,AO38+AP38)</f>
        <v>0.0</v>
      </c>
      <c r="AR38" s="19">
        <f>MAX(0,MIN(AO38+AP38-AQ38,MonthlyPayment-SUM(H38,M38,R38,W38,AB38,AG38,AL38,AQ38,AV38,BA38)-SUM(I38,N38,S38,X38,AC38,AH38,AM38)))</f>
        <v>0.0</v>
      </c>
      <c r="AS38" s="19">
        <f>ROUND(AO38+AP38-AQ38-AR38,2)</f>
        <v>0.0</v>
      </c>
      <c r="AT38" s="19">
        <f>AX37</f>
        <v>0.0</v>
      </c>
      <c r="AU38" s="19">
        <f>ROUND(AT38*$AU$5/12,2)</f>
        <v>0.0</v>
      </c>
      <c r="AV38" s="19">
        <f>MIN($AV$5,AT38+AU38)</f>
        <v>0.0</v>
      </c>
      <c r="AW38" s="19">
        <f>MAX(0,MIN(AT38+AU38-AV38,MonthlyPayment-SUM(H38,M38,R38,W38,AB38,AG38,AL38,AQ38,AV38,BA38)-SUM(I38,N38,S38,X38,AC38,AH38,AM38,AR38)))</f>
        <v>0.0</v>
      </c>
      <c r="AX38" s="19">
        <f>ROUND(AT38+AU38-AV38-AW38,2)</f>
        <v>0.0</v>
      </c>
      <c r="AY38" s="19">
        <f>BC37</f>
        <v>0.0</v>
      </c>
      <c r="AZ38" s="19">
        <f>ROUND(AY38*$AZ$5/12,2)</f>
        <v>0.0</v>
      </c>
      <c r="BA38" s="19">
        <f>MIN($BA$5,AY38+AZ38)</f>
        <v>0.0</v>
      </c>
      <c r="BB38" s="19">
        <f>MAX(0,MIN(AY38+AZ38-BA38,MonthlyPayment-SUM(H38,M38,R38,W38,AB38,AG38,AL38,AQ38,AV38,BA38)-SUM(I38,N38,S38,X38,AC38,AH38,AM38,AR38,AW38)))</f>
        <v>0.0</v>
      </c>
      <c r="BC38" s="19">
        <f>ROUND(AY38+AZ38-BA38-BB38,2)</f>
        <v>0.0</v>
      </c>
    </row>
    <row r="39" spans="1:55">
      <c r="A39" s="9">
        <v>33</v>
      </c>
      <c r="B39" s="15">
        <f>IF(FirstPayment="","",EDATE(FirstPayment,A39-1))</f>
        <v/>
      </c>
      <c r="C39" s="19">
        <f>SUM(H39,M39,R39,W39,AB39,AG39,AL39,AQ39,AV39,BA39,I39,N39,S39,X39,AC39,AH39,AM39,AR39,AW39,BB39)</f>
        <v>0.0</v>
      </c>
      <c r="D39" s="19">
        <f>SUM(J39,O39,T39,Y39,AD39,AI39,AN39,AS39,AX39,BC39)</f>
        <v>0.0</v>
      </c>
      <c r="E39" s="19">
        <f>SUM(G39,L39,Q39,V39,AA39,AF39,AK39,AP39,AU39,AZ39)</f>
        <v>0.0</v>
      </c>
      <c r="F39" s="19">
        <f>J38</f>
        <v>0.0</v>
      </c>
      <c r="G39" s="19">
        <f>ROUND(F39*$G$5/12,2)</f>
        <v>0.0</v>
      </c>
      <c r="H39" s="19">
        <f>MIN($H$5,F39+G39)</f>
        <v>0.0</v>
      </c>
      <c r="I39" s="19">
        <f>MAX(0,MIN(F39+G39-H39,MonthlyPayment-SUM(H39,M39,R39,W39,AB39,AG39,AL39,AQ39,AV39,BA39)))</f>
        <v>0.0</v>
      </c>
      <c r="J39" s="19">
        <f>ROUND(F39+G39-H39-I39,2)</f>
        <v>0.0</v>
      </c>
      <c r="K39" s="19">
        <f>O38</f>
        <v>0.0</v>
      </c>
      <c r="L39" s="19">
        <f>ROUND(K39*$L$5/12,2)</f>
        <v>0.0</v>
      </c>
      <c r="M39" s="19">
        <f>MIN($M$5,K39+L39)</f>
        <v>0.0</v>
      </c>
      <c r="N39" s="19">
        <f>MAX(0,MIN(K39+L39-M39,MonthlyPayment-SUM(H39,M39,R39,W39,AB39,AG39,AL39,AQ39,AV39,BA39)-SUM(I39)))</f>
        <v>0.0</v>
      </c>
      <c r="O39" s="19">
        <f>ROUND(K39+L39-M39-N39,2)</f>
        <v>0.0</v>
      </c>
      <c r="P39" s="19">
        <f>T38</f>
        <v>0.0</v>
      </c>
      <c r="Q39" s="19">
        <f>ROUND(P39*$Q$5/12,2)</f>
        <v>0.0</v>
      </c>
      <c r="R39" s="19">
        <f>MIN($R$5,P39+Q39)</f>
        <v>0.0</v>
      </c>
      <c r="S39" s="19">
        <f>MAX(0,MIN(P39+Q39-R39,MonthlyPayment-SUM(H39,M39,R39,W39,AB39,AG39,AL39,AQ39,AV39,BA39)-SUM(I39,N39)))</f>
        <v>0.0</v>
      </c>
      <c r="T39" s="19">
        <f>ROUND(P39+Q39-R39-S39,2)</f>
        <v>0.0</v>
      </c>
      <c r="U39" s="19">
        <f>Y38</f>
        <v>0.0</v>
      </c>
      <c r="V39" s="19">
        <f>ROUND(U39*$V$5/12,2)</f>
        <v>0.0</v>
      </c>
      <c r="W39" s="19">
        <f>MIN($W$5,U39+V39)</f>
        <v>0.0</v>
      </c>
      <c r="X39" s="19">
        <f>MAX(0,MIN(U39+V39-W39,MonthlyPayment-SUM(H39,M39,R39,W39,AB39,AG39,AL39,AQ39,AV39,BA39)-SUM(I39,N39,S39)))</f>
        <v>0.0</v>
      </c>
      <c r="Y39" s="19">
        <f>ROUND(U39+V39-W39-X39,2)</f>
        <v>0.0</v>
      </c>
      <c r="Z39" s="19">
        <f>AD38</f>
        <v>0.0</v>
      </c>
      <c r="AA39" s="19">
        <f>ROUND(Z39*$AA$5/12,2)</f>
        <v>0.0</v>
      </c>
      <c r="AB39" s="19">
        <f>MIN($AB$5,Z39+AA39)</f>
        <v>0.0</v>
      </c>
      <c r="AC39" s="19">
        <f>MAX(0,MIN(Z39+AA39-AB39,MonthlyPayment-SUM(H39,M39,R39,W39,AB39,AG39,AL39,AQ39,AV39,BA39)-SUM(I39,N39,S39,X39)))</f>
        <v>0.0</v>
      </c>
      <c r="AD39" s="19">
        <f>ROUND(Z39+AA39-AB39-AC39,2)</f>
        <v>0.0</v>
      </c>
      <c r="AE39" s="19">
        <f>AI38</f>
        <v>0.0</v>
      </c>
      <c r="AF39" s="19">
        <f>ROUND(AE39*$AF$5/12,2)</f>
        <v>0.0</v>
      </c>
      <c r="AG39" s="19">
        <f>MIN($AG$5,AE39+AF39)</f>
        <v>0.0</v>
      </c>
      <c r="AH39" s="19">
        <f>MAX(0,MIN(AE39+AF39-AG39,MonthlyPayment-SUM(H39,M39,R39,W39,AB39,AG39,AL39,AQ39,AV39,BA39)-SUM(I39,N39,S39,X39,AC39)))</f>
        <v>0.0</v>
      </c>
      <c r="AI39" s="19">
        <f>ROUND(AE39+AF39-AG39-AH39,2)</f>
        <v>0.0</v>
      </c>
      <c r="AJ39" s="19">
        <f>AN38</f>
        <v>0.0</v>
      </c>
      <c r="AK39" s="19">
        <f>ROUND(AJ39*$AK$5/12,2)</f>
        <v>0.0</v>
      </c>
      <c r="AL39" s="19">
        <f>MIN($AL$5,AJ39+AK39)</f>
        <v>0.0</v>
      </c>
      <c r="AM39" s="19">
        <f>MAX(0,MIN(AJ39+AK39-AL39,MonthlyPayment-SUM(H39,M39,R39,W39,AB39,AG39,AL39,AQ39,AV39,BA39)-SUM(I39,N39,S39,X39,AC39,AH39)))</f>
        <v>0.0</v>
      </c>
      <c r="AN39" s="19">
        <f>ROUND(AJ39+AK39-AL39-AM39,2)</f>
        <v>0.0</v>
      </c>
      <c r="AO39" s="19">
        <f>AS38</f>
        <v>0.0</v>
      </c>
      <c r="AP39" s="19">
        <f>ROUND(AO39*$AP$5/12,2)</f>
        <v>0.0</v>
      </c>
      <c r="AQ39" s="19">
        <f>MIN($AQ$5,AO39+AP39)</f>
        <v>0.0</v>
      </c>
      <c r="AR39" s="19">
        <f>MAX(0,MIN(AO39+AP39-AQ39,MonthlyPayment-SUM(H39,M39,R39,W39,AB39,AG39,AL39,AQ39,AV39,BA39)-SUM(I39,N39,S39,X39,AC39,AH39,AM39)))</f>
        <v>0.0</v>
      </c>
      <c r="AS39" s="19">
        <f>ROUND(AO39+AP39-AQ39-AR39,2)</f>
        <v>0.0</v>
      </c>
      <c r="AT39" s="19">
        <f>AX38</f>
        <v>0.0</v>
      </c>
      <c r="AU39" s="19">
        <f>ROUND(AT39*$AU$5/12,2)</f>
        <v>0.0</v>
      </c>
      <c r="AV39" s="19">
        <f>MIN($AV$5,AT39+AU39)</f>
        <v>0.0</v>
      </c>
      <c r="AW39" s="19">
        <f>MAX(0,MIN(AT39+AU39-AV39,MonthlyPayment-SUM(H39,M39,R39,W39,AB39,AG39,AL39,AQ39,AV39,BA39)-SUM(I39,N39,S39,X39,AC39,AH39,AM39,AR39)))</f>
        <v>0.0</v>
      </c>
      <c r="AX39" s="19">
        <f>ROUND(AT39+AU39-AV39-AW39,2)</f>
        <v>0.0</v>
      </c>
      <c r="AY39" s="19">
        <f>BC38</f>
        <v>0.0</v>
      </c>
      <c r="AZ39" s="19">
        <f>ROUND(AY39*$AZ$5/12,2)</f>
        <v>0.0</v>
      </c>
      <c r="BA39" s="19">
        <f>MIN($BA$5,AY39+AZ39)</f>
        <v>0.0</v>
      </c>
      <c r="BB39" s="19">
        <f>MAX(0,MIN(AY39+AZ39-BA39,MonthlyPayment-SUM(H39,M39,R39,W39,AB39,AG39,AL39,AQ39,AV39,BA39)-SUM(I39,N39,S39,X39,AC39,AH39,AM39,AR39,AW39)))</f>
        <v>0.0</v>
      </c>
      <c r="BC39" s="19">
        <f>ROUND(AY39+AZ39-BA39-BB39,2)</f>
        <v>0.0</v>
      </c>
    </row>
    <row r="40" spans="1:55">
      <c r="A40" s="9">
        <v>34</v>
      </c>
      <c r="B40" s="15">
        <f>IF(FirstPayment="","",EDATE(FirstPayment,A40-1))</f>
        <v/>
      </c>
      <c r="C40" s="19">
        <f>SUM(H40,M40,R40,W40,AB40,AG40,AL40,AQ40,AV40,BA40,I40,N40,S40,X40,AC40,AH40,AM40,AR40,AW40,BB40)</f>
        <v>0.0</v>
      </c>
      <c r="D40" s="19">
        <f>SUM(J40,O40,T40,Y40,AD40,AI40,AN40,AS40,AX40,BC40)</f>
        <v>0.0</v>
      </c>
      <c r="E40" s="19">
        <f>SUM(G40,L40,Q40,V40,AA40,AF40,AK40,AP40,AU40,AZ40)</f>
        <v>0.0</v>
      </c>
      <c r="F40" s="19">
        <f>J39</f>
        <v>0.0</v>
      </c>
      <c r="G40" s="19">
        <f>ROUND(F40*$G$5/12,2)</f>
        <v>0.0</v>
      </c>
      <c r="H40" s="19">
        <f>MIN($H$5,F40+G40)</f>
        <v>0.0</v>
      </c>
      <c r="I40" s="19">
        <f>MAX(0,MIN(F40+G40-H40,MonthlyPayment-SUM(H40,M40,R40,W40,AB40,AG40,AL40,AQ40,AV40,BA40)))</f>
        <v>0.0</v>
      </c>
      <c r="J40" s="19">
        <f>ROUND(F40+G40-H40-I40,2)</f>
        <v>0.0</v>
      </c>
      <c r="K40" s="19">
        <f>O39</f>
        <v>0.0</v>
      </c>
      <c r="L40" s="19">
        <f>ROUND(K40*$L$5/12,2)</f>
        <v>0.0</v>
      </c>
      <c r="M40" s="19">
        <f>MIN($M$5,K40+L40)</f>
        <v>0.0</v>
      </c>
      <c r="N40" s="19">
        <f>MAX(0,MIN(K40+L40-M40,MonthlyPayment-SUM(H40,M40,R40,W40,AB40,AG40,AL40,AQ40,AV40,BA40)-SUM(I40)))</f>
        <v>0.0</v>
      </c>
      <c r="O40" s="19">
        <f>ROUND(K40+L40-M40-N40,2)</f>
        <v>0.0</v>
      </c>
      <c r="P40" s="19">
        <f>T39</f>
        <v>0.0</v>
      </c>
      <c r="Q40" s="19">
        <f>ROUND(P40*$Q$5/12,2)</f>
        <v>0.0</v>
      </c>
      <c r="R40" s="19">
        <f>MIN($R$5,P40+Q40)</f>
        <v>0.0</v>
      </c>
      <c r="S40" s="19">
        <f>MAX(0,MIN(P40+Q40-R40,MonthlyPayment-SUM(H40,M40,R40,W40,AB40,AG40,AL40,AQ40,AV40,BA40)-SUM(I40,N40)))</f>
        <v>0.0</v>
      </c>
      <c r="T40" s="19">
        <f>ROUND(P40+Q40-R40-S40,2)</f>
        <v>0.0</v>
      </c>
      <c r="U40" s="19">
        <f>Y39</f>
        <v>0.0</v>
      </c>
      <c r="V40" s="19">
        <f>ROUND(U40*$V$5/12,2)</f>
        <v>0.0</v>
      </c>
      <c r="W40" s="19">
        <f>MIN($W$5,U40+V40)</f>
        <v>0.0</v>
      </c>
      <c r="X40" s="19">
        <f>MAX(0,MIN(U40+V40-W40,MonthlyPayment-SUM(H40,M40,R40,W40,AB40,AG40,AL40,AQ40,AV40,BA40)-SUM(I40,N40,S40)))</f>
        <v>0.0</v>
      </c>
      <c r="Y40" s="19">
        <f>ROUND(U40+V40-W40-X40,2)</f>
        <v>0.0</v>
      </c>
      <c r="Z40" s="19">
        <f>AD39</f>
        <v>0.0</v>
      </c>
      <c r="AA40" s="19">
        <f>ROUND(Z40*$AA$5/12,2)</f>
        <v>0.0</v>
      </c>
      <c r="AB40" s="19">
        <f>MIN($AB$5,Z40+AA40)</f>
        <v>0.0</v>
      </c>
      <c r="AC40" s="19">
        <f>MAX(0,MIN(Z40+AA40-AB40,MonthlyPayment-SUM(H40,M40,R40,W40,AB40,AG40,AL40,AQ40,AV40,BA40)-SUM(I40,N40,S40,X40)))</f>
        <v>0.0</v>
      </c>
      <c r="AD40" s="19">
        <f>ROUND(Z40+AA40-AB40-AC40,2)</f>
        <v>0.0</v>
      </c>
      <c r="AE40" s="19">
        <f>AI39</f>
        <v>0.0</v>
      </c>
      <c r="AF40" s="19">
        <f>ROUND(AE40*$AF$5/12,2)</f>
        <v>0.0</v>
      </c>
      <c r="AG40" s="19">
        <f>MIN($AG$5,AE40+AF40)</f>
        <v>0.0</v>
      </c>
      <c r="AH40" s="19">
        <f>MAX(0,MIN(AE40+AF40-AG40,MonthlyPayment-SUM(H40,M40,R40,W40,AB40,AG40,AL40,AQ40,AV40,BA40)-SUM(I40,N40,S40,X40,AC40)))</f>
        <v>0.0</v>
      </c>
      <c r="AI40" s="19">
        <f>ROUND(AE40+AF40-AG40-AH40,2)</f>
        <v>0.0</v>
      </c>
      <c r="AJ40" s="19">
        <f>AN39</f>
        <v>0.0</v>
      </c>
      <c r="AK40" s="19">
        <f>ROUND(AJ40*$AK$5/12,2)</f>
        <v>0.0</v>
      </c>
      <c r="AL40" s="19">
        <f>MIN($AL$5,AJ40+AK40)</f>
        <v>0.0</v>
      </c>
      <c r="AM40" s="19">
        <f>MAX(0,MIN(AJ40+AK40-AL40,MonthlyPayment-SUM(H40,M40,R40,W40,AB40,AG40,AL40,AQ40,AV40,BA40)-SUM(I40,N40,S40,X40,AC40,AH40)))</f>
        <v>0.0</v>
      </c>
      <c r="AN40" s="19">
        <f>ROUND(AJ40+AK40-AL40-AM40,2)</f>
        <v>0.0</v>
      </c>
      <c r="AO40" s="19">
        <f>AS39</f>
        <v>0.0</v>
      </c>
      <c r="AP40" s="19">
        <f>ROUND(AO40*$AP$5/12,2)</f>
        <v>0.0</v>
      </c>
      <c r="AQ40" s="19">
        <f>MIN($AQ$5,AO40+AP40)</f>
        <v>0.0</v>
      </c>
      <c r="AR40" s="19">
        <f>MAX(0,MIN(AO40+AP40-AQ40,MonthlyPayment-SUM(H40,M40,R40,W40,AB40,AG40,AL40,AQ40,AV40,BA40)-SUM(I40,N40,S40,X40,AC40,AH40,AM40)))</f>
        <v>0.0</v>
      </c>
      <c r="AS40" s="19">
        <f>ROUND(AO40+AP40-AQ40-AR40,2)</f>
        <v>0.0</v>
      </c>
      <c r="AT40" s="19">
        <f>AX39</f>
        <v>0.0</v>
      </c>
      <c r="AU40" s="19">
        <f>ROUND(AT40*$AU$5/12,2)</f>
        <v>0.0</v>
      </c>
      <c r="AV40" s="19">
        <f>MIN($AV$5,AT40+AU40)</f>
        <v>0.0</v>
      </c>
      <c r="AW40" s="19">
        <f>MAX(0,MIN(AT40+AU40-AV40,MonthlyPayment-SUM(H40,M40,R40,W40,AB40,AG40,AL40,AQ40,AV40,BA40)-SUM(I40,N40,S40,X40,AC40,AH40,AM40,AR40)))</f>
        <v>0.0</v>
      </c>
      <c r="AX40" s="19">
        <f>ROUND(AT40+AU40-AV40-AW40,2)</f>
        <v>0.0</v>
      </c>
      <c r="AY40" s="19">
        <f>BC39</f>
        <v>0.0</v>
      </c>
      <c r="AZ40" s="19">
        <f>ROUND(AY40*$AZ$5/12,2)</f>
        <v>0.0</v>
      </c>
      <c r="BA40" s="19">
        <f>MIN($BA$5,AY40+AZ40)</f>
        <v>0.0</v>
      </c>
      <c r="BB40" s="19">
        <f>MAX(0,MIN(AY40+AZ40-BA40,MonthlyPayment-SUM(H40,M40,R40,W40,AB40,AG40,AL40,AQ40,AV40,BA40)-SUM(I40,N40,S40,X40,AC40,AH40,AM40,AR40,AW40)))</f>
        <v>0.0</v>
      </c>
      <c r="BC40" s="19">
        <f>ROUND(AY40+AZ40-BA40-BB40,2)</f>
        <v>0.0</v>
      </c>
    </row>
    <row r="41" spans="1:55">
      <c r="A41" s="9">
        <v>35</v>
      </c>
      <c r="B41" s="15">
        <f>IF(FirstPayment="","",EDATE(FirstPayment,A41-1))</f>
        <v/>
      </c>
      <c r="C41" s="19">
        <f>SUM(H41,M41,R41,W41,AB41,AG41,AL41,AQ41,AV41,BA41,I41,N41,S41,X41,AC41,AH41,AM41,AR41,AW41,BB41)</f>
        <v>0.0</v>
      </c>
      <c r="D41" s="19">
        <f>SUM(J41,O41,T41,Y41,AD41,AI41,AN41,AS41,AX41,BC41)</f>
        <v>0.0</v>
      </c>
      <c r="E41" s="19">
        <f>SUM(G41,L41,Q41,V41,AA41,AF41,AK41,AP41,AU41,AZ41)</f>
        <v>0.0</v>
      </c>
      <c r="F41" s="19">
        <f>J40</f>
        <v>0.0</v>
      </c>
      <c r="G41" s="19">
        <f>ROUND(F41*$G$5/12,2)</f>
        <v>0.0</v>
      </c>
      <c r="H41" s="19">
        <f>MIN($H$5,F41+G41)</f>
        <v>0.0</v>
      </c>
      <c r="I41" s="19">
        <f>MAX(0,MIN(F41+G41-H41,MonthlyPayment-SUM(H41,M41,R41,W41,AB41,AG41,AL41,AQ41,AV41,BA41)))</f>
        <v>0.0</v>
      </c>
      <c r="J41" s="19">
        <f>ROUND(F41+G41-H41-I41,2)</f>
        <v>0.0</v>
      </c>
      <c r="K41" s="19">
        <f>O40</f>
        <v>0.0</v>
      </c>
      <c r="L41" s="19">
        <f>ROUND(K41*$L$5/12,2)</f>
        <v>0.0</v>
      </c>
      <c r="M41" s="19">
        <f>MIN($M$5,K41+L41)</f>
        <v>0.0</v>
      </c>
      <c r="N41" s="19">
        <f>MAX(0,MIN(K41+L41-M41,MonthlyPayment-SUM(H41,M41,R41,W41,AB41,AG41,AL41,AQ41,AV41,BA41)-SUM(I41)))</f>
        <v>0.0</v>
      </c>
      <c r="O41" s="19">
        <f>ROUND(K41+L41-M41-N41,2)</f>
        <v>0.0</v>
      </c>
      <c r="P41" s="19">
        <f>T40</f>
        <v>0.0</v>
      </c>
      <c r="Q41" s="19">
        <f>ROUND(P41*$Q$5/12,2)</f>
        <v>0.0</v>
      </c>
      <c r="R41" s="19">
        <f>MIN($R$5,P41+Q41)</f>
        <v>0.0</v>
      </c>
      <c r="S41" s="19">
        <f>MAX(0,MIN(P41+Q41-R41,MonthlyPayment-SUM(H41,M41,R41,W41,AB41,AG41,AL41,AQ41,AV41,BA41)-SUM(I41,N41)))</f>
        <v>0.0</v>
      </c>
      <c r="T41" s="19">
        <f>ROUND(P41+Q41-R41-S41,2)</f>
        <v>0.0</v>
      </c>
      <c r="U41" s="19">
        <f>Y40</f>
        <v>0.0</v>
      </c>
      <c r="V41" s="19">
        <f>ROUND(U41*$V$5/12,2)</f>
        <v>0.0</v>
      </c>
      <c r="W41" s="19">
        <f>MIN($W$5,U41+V41)</f>
        <v>0.0</v>
      </c>
      <c r="X41" s="19">
        <f>MAX(0,MIN(U41+V41-W41,MonthlyPayment-SUM(H41,M41,R41,W41,AB41,AG41,AL41,AQ41,AV41,BA41)-SUM(I41,N41,S41)))</f>
        <v>0.0</v>
      </c>
      <c r="Y41" s="19">
        <f>ROUND(U41+V41-W41-X41,2)</f>
        <v>0.0</v>
      </c>
      <c r="Z41" s="19">
        <f>AD40</f>
        <v>0.0</v>
      </c>
      <c r="AA41" s="19">
        <f>ROUND(Z41*$AA$5/12,2)</f>
        <v>0.0</v>
      </c>
      <c r="AB41" s="19">
        <f>MIN($AB$5,Z41+AA41)</f>
        <v>0.0</v>
      </c>
      <c r="AC41" s="19">
        <f>MAX(0,MIN(Z41+AA41-AB41,MonthlyPayment-SUM(H41,M41,R41,W41,AB41,AG41,AL41,AQ41,AV41,BA41)-SUM(I41,N41,S41,X41)))</f>
        <v>0.0</v>
      </c>
      <c r="AD41" s="19">
        <f>ROUND(Z41+AA41-AB41-AC41,2)</f>
        <v>0.0</v>
      </c>
      <c r="AE41" s="19">
        <f>AI40</f>
        <v>0.0</v>
      </c>
      <c r="AF41" s="19">
        <f>ROUND(AE41*$AF$5/12,2)</f>
        <v>0.0</v>
      </c>
      <c r="AG41" s="19">
        <f>MIN($AG$5,AE41+AF41)</f>
        <v>0.0</v>
      </c>
      <c r="AH41" s="19">
        <f>MAX(0,MIN(AE41+AF41-AG41,MonthlyPayment-SUM(H41,M41,R41,W41,AB41,AG41,AL41,AQ41,AV41,BA41)-SUM(I41,N41,S41,X41,AC41)))</f>
        <v>0.0</v>
      </c>
      <c r="AI41" s="19">
        <f>ROUND(AE41+AF41-AG41-AH41,2)</f>
        <v>0.0</v>
      </c>
      <c r="AJ41" s="19">
        <f>AN40</f>
        <v>0.0</v>
      </c>
      <c r="AK41" s="19">
        <f>ROUND(AJ41*$AK$5/12,2)</f>
        <v>0.0</v>
      </c>
      <c r="AL41" s="19">
        <f>MIN($AL$5,AJ41+AK41)</f>
        <v>0.0</v>
      </c>
      <c r="AM41" s="19">
        <f>MAX(0,MIN(AJ41+AK41-AL41,MonthlyPayment-SUM(H41,M41,R41,W41,AB41,AG41,AL41,AQ41,AV41,BA41)-SUM(I41,N41,S41,X41,AC41,AH41)))</f>
        <v>0.0</v>
      </c>
      <c r="AN41" s="19">
        <f>ROUND(AJ41+AK41-AL41-AM41,2)</f>
        <v>0.0</v>
      </c>
      <c r="AO41" s="19">
        <f>AS40</f>
        <v>0.0</v>
      </c>
      <c r="AP41" s="19">
        <f>ROUND(AO41*$AP$5/12,2)</f>
        <v>0.0</v>
      </c>
      <c r="AQ41" s="19">
        <f>MIN($AQ$5,AO41+AP41)</f>
        <v>0.0</v>
      </c>
      <c r="AR41" s="19">
        <f>MAX(0,MIN(AO41+AP41-AQ41,MonthlyPayment-SUM(H41,M41,R41,W41,AB41,AG41,AL41,AQ41,AV41,BA41)-SUM(I41,N41,S41,X41,AC41,AH41,AM41)))</f>
        <v>0.0</v>
      </c>
      <c r="AS41" s="19">
        <f>ROUND(AO41+AP41-AQ41-AR41,2)</f>
        <v>0.0</v>
      </c>
      <c r="AT41" s="19">
        <f>AX40</f>
        <v>0.0</v>
      </c>
      <c r="AU41" s="19">
        <f>ROUND(AT41*$AU$5/12,2)</f>
        <v>0.0</v>
      </c>
      <c r="AV41" s="19">
        <f>MIN($AV$5,AT41+AU41)</f>
        <v>0.0</v>
      </c>
      <c r="AW41" s="19">
        <f>MAX(0,MIN(AT41+AU41-AV41,MonthlyPayment-SUM(H41,M41,R41,W41,AB41,AG41,AL41,AQ41,AV41,BA41)-SUM(I41,N41,S41,X41,AC41,AH41,AM41,AR41)))</f>
        <v>0.0</v>
      </c>
      <c r="AX41" s="19">
        <f>ROUND(AT41+AU41-AV41-AW41,2)</f>
        <v>0.0</v>
      </c>
      <c r="AY41" s="19">
        <f>BC40</f>
        <v>0.0</v>
      </c>
      <c r="AZ41" s="19">
        <f>ROUND(AY41*$AZ$5/12,2)</f>
        <v>0.0</v>
      </c>
      <c r="BA41" s="19">
        <f>MIN($BA$5,AY41+AZ41)</f>
        <v>0.0</v>
      </c>
      <c r="BB41" s="19">
        <f>MAX(0,MIN(AY41+AZ41-BA41,MonthlyPayment-SUM(H41,M41,R41,W41,AB41,AG41,AL41,AQ41,AV41,BA41)-SUM(I41,N41,S41,X41,AC41,AH41,AM41,AR41,AW41)))</f>
        <v>0.0</v>
      </c>
      <c r="BC41" s="19">
        <f>ROUND(AY41+AZ41-BA41-BB41,2)</f>
        <v>0.0</v>
      </c>
    </row>
    <row r="42" spans="1:55">
      <c r="A42" s="9">
        <v>36</v>
      </c>
      <c r="B42" s="15">
        <f>IF(FirstPayment="","",EDATE(FirstPayment,A42-1))</f>
        <v/>
      </c>
      <c r="C42" s="19">
        <f>SUM(H42,M42,R42,W42,AB42,AG42,AL42,AQ42,AV42,BA42,I42,N42,S42,X42,AC42,AH42,AM42,AR42,AW42,BB42)</f>
        <v>0.0</v>
      </c>
      <c r="D42" s="19">
        <f>SUM(J42,O42,T42,Y42,AD42,AI42,AN42,AS42,AX42,BC42)</f>
        <v>0.0</v>
      </c>
      <c r="E42" s="19">
        <f>SUM(G42,L42,Q42,V42,AA42,AF42,AK42,AP42,AU42,AZ42)</f>
        <v>0.0</v>
      </c>
      <c r="F42" s="19">
        <f>J41</f>
        <v>0.0</v>
      </c>
      <c r="G42" s="19">
        <f>ROUND(F42*$G$5/12,2)</f>
        <v>0.0</v>
      </c>
      <c r="H42" s="19">
        <f>MIN($H$5,F42+G42)</f>
        <v>0.0</v>
      </c>
      <c r="I42" s="19">
        <f>MAX(0,MIN(F42+G42-H42,MonthlyPayment-SUM(H42,M42,R42,W42,AB42,AG42,AL42,AQ42,AV42,BA42)))</f>
        <v>0.0</v>
      </c>
      <c r="J42" s="19">
        <f>ROUND(F42+G42-H42-I42,2)</f>
        <v>0.0</v>
      </c>
      <c r="K42" s="19">
        <f>O41</f>
        <v>0.0</v>
      </c>
      <c r="L42" s="19">
        <f>ROUND(K42*$L$5/12,2)</f>
        <v>0.0</v>
      </c>
      <c r="M42" s="19">
        <f>MIN($M$5,K42+L42)</f>
        <v>0.0</v>
      </c>
      <c r="N42" s="19">
        <f>MAX(0,MIN(K42+L42-M42,MonthlyPayment-SUM(H42,M42,R42,W42,AB42,AG42,AL42,AQ42,AV42,BA42)-SUM(I42)))</f>
        <v>0.0</v>
      </c>
      <c r="O42" s="19">
        <f>ROUND(K42+L42-M42-N42,2)</f>
        <v>0.0</v>
      </c>
      <c r="P42" s="19">
        <f>T41</f>
        <v>0.0</v>
      </c>
      <c r="Q42" s="19">
        <f>ROUND(P42*$Q$5/12,2)</f>
        <v>0.0</v>
      </c>
      <c r="R42" s="19">
        <f>MIN($R$5,P42+Q42)</f>
        <v>0.0</v>
      </c>
      <c r="S42" s="19">
        <f>MAX(0,MIN(P42+Q42-R42,MonthlyPayment-SUM(H42,M42,R42,W42,AB42,AG42,AL42,AQ42,AV42,BA42)-SUM(I42,N42)))</f>
        <v>0.0</v>
      </c>
      <c r="T42" s="19">
        <f>ROUND(P42+Q42-R42-S42,2)</f>
        <v>0.0</v>
      </c>
      <c r="U42" s="19">
        <f>Y41</f>
        <v>0.0</v>
      </c>
      <c r="V42" s="19">
        <f>ROUND(U42*$V$5/12,2)</f>
        <v>0.0</v>
      </c>
      <c r="W42" s="19">
        <f>MIN($W$5,U42+V42)</f>
        <v>0.0</v>
      </c>
      <c r="X42" s="19">
        <f>MAX(0,MIN(U42+V42-W42,MonthlyPayment-SUM(H42,M42,R42,W42,AB42,AG42,AL42,AQ42,AV42,BA42)-SUM(I42,N42,S42)))</f>
        <v>0.0</v>
      </c>
      <c r="Y42" s="19">
        <f>ROUND(U42+V42-W42-X42,2)</f>
        <v>0.0</v>
      </c>
      <c r="Z42" s="19">
        <f>AD41</f>
        <v>0.0</v>
      </c>
      <c r="AA42" s="19">
        <f>ROUND(Z42*$AA$5/12,2)</f>
        <v>0.0</v>
      </c>
      <c r="AB42" s="19">
        <f>MIN($AB$5,Z42+AA42)</f>
        <v>0.0</v>
      </c>
      <c r="AC42" s="19">
        <f>MAX(0,MIN(Z42+AA42-AB42,MonthlyPayment-SUM(H42,M42,R42,W42,AB42,AG42,AL42,AQ42,AV42,BA42)-SUM(I42,N42,S42,X42)))</f>
        <v>0.0</v>
      </c>
      <c r="AD42" s="19">
        <f>ROUND(Z42+AA42-AB42-AC42,2)</f>
        <v>0.0</v>
      </c>
      <c r="AE42" s="19">
        <f>AI41</f>
        <v>0.0</v>
      </c>
      <c r="AF42" s="19">
        <f>ROUND(AE42*$AF$5/12,2)</f>
        <v>0.0</v>
      </c>
      <c r="AG42" s="19">
        <f>MIN($AG$5,AE42+AF42)</f>
        <v>0.0</v>
      </c>
      <c r="AH42" s="19">
        <f>MAX(0,MIN(AE42+AF42-AG42,MonthlyPayment-SUM(H42,M42,R42,W42,AB42,AG42,AL42,AQ42,AV42,BA42)-SUM(I42,N42,S42,X42,AC42)))</f>
        <v>0.0</v>
      </c>
      <c r="AI42" s="19">
        <f>ROUND(AE42+AF42-AG42-AH42,2)</f>
        <v>0.0</v>
      </c>
      <c r="AJ42" s="19">
        <f>AN41</f>
        <v>0.0</v>
      </c>
      <c r="AK42" s="19">
        <f>ROUND(AJ42*$AK$5/12,2)</f>
        <v>0.0</v>
      </c>
      <c r="AL42" s="19">
        <f>MIN($AL$5,AJ42+AK42)</f>
        <v>0.0</v>
      </c>
      <c r="AM42" s="19">
        <f>MAX(0,MIN(AJ42+AK42-AL42,MonthlyPayment-SUM(H42,M42,R42,W42,AB42,AG42,AL42,AQ42,AV42,BA42)-SUM(I42,N42,S42,X42,AC42,AH42)))</f>
        <v>0.0</v>
      </c>
      <c r="AN42" s="19">
        <f>ROUND(AJ42+AK42-AL42-AM42,2)</f>
        <v>0.0</v>
      </c>
      <c r="AO42" s="19">
        <f>AS41</f>
        <v>0.0</v>
      </c>
      <c r="AP42" s="19">
        <f>ROUND(AO42*$AP$5/12,2)</f>
        <v>0.0</v>
      </c>
      <c r="AQ42" s="19">
        <f>MIN($AQ$5,AO42+AP42)</f>
        <v>0.0</v>
      </c>
      <c r="AR42" s="19">
        <f>MAX(0,MIN(AO42+AP42-AQ42,MonthlyPayment-SUM(H42,M42,R42,W42,AB42,AG42,AL42,AQ42,AV42,BA42)-SUM(I42,N42,S42,X42,AC42,AH42,AM42)))</f>
        <v>0.0</v>
      </c>
      <c r="AS42" s="19">
        <f>ROUND(AO42+AP42-AQ42-AR42,2)</f>
        <v>0.0</v>
      </c>
      <c r="AT42" s="19">
        <f>AX41</f>
        <v>0.0</v>
      </c>
      <c r="AU42" s="19">
        <f>ROUND(AT42*$AU$5/12,2)</f>
        <v>0.0</v>
      </c>
      <c r="AV42" s="19">
        <f>MIN($AV$5,AT42+AU42)</f>
        <v>0.0</v>
      </c>
      <c r="AW42" s="19">
        <f>MAX(0,MIN(AT42+AU42-AV42,MonthlyPayment-SUM(H42,M42,R42,W42,AB42,AG42,AL42,AQ42,AV42,BA42)-SUM(I42,N42,S42,X42,AC42,AH42,AM42,AR42)))</f>
        <v>0.0</v>
      </c>
      <c r="AX42" s="19">
        <f>ROUND(AT42+AU42-AV42-AW42,2)</f>
        <v>0.0</v>
      </c>
      <c r="AY42" s="19">
        <f>BC41</f>
        <v>0.0</v>
      </c>
      <c r="AZ42" s="19">
        <f>ROUND(AY42*$AZ$5/12,2)</f>
        <v>0.0</v>
      </c>
      <c r="BA42" s="19">
        <f>MIN($BA$5,AY42+AZ42)</f>
        <v>0.0</v>
      </c>
      <c r="BB42" s="19">
        <f>MAX(0,MIN(AY42+AZ42-BA42,MonthlyPayment-SUM(H42,M42,R42,W42,AB42,AG42,AL42,AQ42,AV42,BA42)-SUM(I42,N42,S42,X42,AC42,AH42,AM42,AR42,AW42)))</f>
        <v>0.0</v>
      </c>
      <c r="BC42" s="19">
        <f>ROUND(AY42+AZ42-BA42-BB42,2)</f>
        <v>0.0</v>
      </c>
    </row>
    <row r="43" spans="1:55">
      <c r="A43" s="9">
        <v>37</v>
      </c>
      <c r="B43" s="15">
        <f>IF(FirstPayment="","",EDATE(FirstPayment,A43-1))</f>
        <v/>
      </c>
      <c r="C43" s="19">
        <f>SUM(H43,M43,R43,W43,AB43,AG43,AL43,AQ43,AV43,BA43,I43,N43,S43,X43,AC43,AH43,AM43,AR43,AW43,BB43)</f>
        <v>0.0</v>
      </c>
      <c r="D43" s="19">
        <f>SUM(J43,O43,T43,Y43,AD43,AI43,AN43,AS43,AX43,BC43)</f>
        <v>0.0</v>
      </c>
      <c r="E43" s="19">
        <f>SUM(G43,L43,Q43,V43,AA43,AF43,AK43,AP43,AU43,AZ43)</f>
        <v>0.0</v>
      </c>
      <c r="F43" s="19">
        <f>J42</f>
        <v>0.0</v>
      </c>
      <c r="G43" s="19">
        <f>ROUND(F43*$G$5/12,2)</f>
        <v>0.0</v>
      </c>
      <c r="H43" s="19">
        <f>MIN($H$5,F43+G43)</f>
        <v>0.0</v>
      </c>
      <c r="I43" s="19">
        <f>MAX(0,MIN(F43+G43-H43,MonthlyPayment-SUM(H43,M43,R43,W43,AB43,AG43,AL43,AQ43,AV43,BA43)))</f>
        <v>0.0</v>
      </c>
      <c r="J43" s="19">
        <f>ROUND(F43+G43-H43-I43,2)</f>
        <v>0.0</v>
      </c>
      <c r="K43" s="19">
        <f>O42</f>
        <v>0.0</v>
      </c>
      <c r="L43" s="19">
        <f>ROUND(K43*$L$5/12,2)</f>
        <v>0.0</v>
      </c>
      <c r="M43" s="19">
        <f>MIN($M$5,K43+L43)</f>
        <v>0.0</v>
      </c>
      <c r="N43" s="19">
        <f>MAX(0,MIN(K43+L43-M43,MonthlyPayment-SUM(H43,M43,R43,W43,AB43,AG43,AL43,AQ43,AV43,BA43)-SUM(I43)))</f>
        <v>0.0</v>
      </c>
      <c r="O43" s="19">
        <f>ROUND(K43+L43-M43-N43,2)</f>
        <v>0.0</v>
      </c>
      <c r="P43" s="19">
        <f>T42</f>
        <v>0.0</v>
      </c>
      <c r="Q43" s="19">
        <f>ROUND(P43*$Q$5/12,2)</f>
        <v>0.0</v>
      </c>
      <c r="R43" s="19">
        <f>MIN($R$5,P43+Q43)</f>
        <v>0.0</v>
      </c>
      <c r="S43" s="19">
        <f>MAX(0,MIN(P43+Q43-R43,MonthlyPayment-SUM(H43,M43,R43,W43,AB43,AG43,AL43,AQ43,AV43,BA43)-SUM(I43,N43)))</f>
        <v>0.0</v>
      </c>
      <c r="T43" s="19">
        <f>ROUND(P43+Q43-R43-S43,2)</f>
        <v>0.0</v>
      </c>
      <c r="U43" s="19">
        <f>Y42</f>
        <v>0.0</v>
      </c>
      <c r="V43" s="19">
        <f>ROUND(U43*$V$5/12,2)</f>
        <v>0.0</v>
      </c>
      <c r="W43" s="19">
        <f>MIN($W$5,U43+V43)</f>
        <v>0.0</v>
      </c>
      <c r="X43" s="19">
        <f>MAX(0,MIN(U43+V43-W43,MonthlyPayment-SUM(H43,M43,R43,W43,AB43,AG43,AL43,AQ43,AV43,BA43)-SUM(I43,N43,S43)))</f>
        <v>0.0</v>
      </c>
      <c r="Y43" s="19">
        <f>ROUND(U43+V43-W43-X43,2)</f>
        <v>0.0</v>
      </c>
      <c r="Z43" s="19">
        <f>AD42</f>
        <v>0.0</v>
      </c>
      <c r="AA43" s="19">
        <f>ROUND(Z43*$AA$5/12,2)</f>
        <v>0.0</v>
      </c>
      <c r="AB43" s="19">
        <f>MIN($AB$5,Z43+AA43)</f>
        <v>0.0</v>
      </c>
      <c r="AC43" s="19">
        <f>MAX(0,MIN(Z43+AA43-AB43,MonthlyPayment-SUM(H43,M43,R43,W43,AB43,AG43,AL43,AQ43,AV43,BA43)-SUM(I43,N43,S43,X43)))</f>
        <v>0.0</v>
      </c>
      <c r="AD43" s="19">
        <f>ROUND(Z43+AA43-AB43-AC43,2)</f>
        <v>0.0</v>
      </c>
      <c r="AE43" s="19">
        <f>AI42</f>
        <v>0.0</v>
      </c>
      <c r="AF43" s="19">
        <f>ROUND(AE43*$AF$5/12,2)</f>
        <v>0.0</v>
      </c>
      <c r="AG43" s="19">
        <f>MIN($AG$5,AE43+AF43)</f>
        <v>0.0</v>
      </c>
      <c r="AH43" s="19">
        <f>MAX(0,MIN(AE43+AF43-AG43,MonthlyPayment-SUM(H43,M43,R43,W43,AB43,AG43,AL43,AQ43,AV43,BA43)-SUM(I43,N43,S43,X43,AC43)))</f>
        <v>0.0</v>
      </c>
      <c r="AI43" s="19">
        <f>ROUND(AE43+AF43-AG43-AH43,2)</f>
        <v>0.0</v>
      </c>
      <c r="AJ43" s="19">
        <f>AN42</f>
        <v>0.0</v>
      </c>
      <c r="AK43" s="19">
        <f>ROUND(AJ43*$AK$5/12,2)</f>
        <v>0.0</v>
      </c>
      <c r="AL43" s="19">
        <f>MIN($AL$5,AJ43+AK43)</f>
        <v>0.0</v>
      </c>
      <c r="AM43" s="19">
        <f>MAX(0,MIN(AJ43+AK43-AL43,MonthlyPayment-SUM(H43,M43,R43,W43,AB43,AG43,AL43,AQ43,AV43,BA43)-SUM(I43,N43,S43,X43,AC43,AH43)))</f>
        <v>0.0</v>
      </c>
      <c r="AN43" s="19">
        <f>ROUND(AJ43+AK43-AL43-AM43,2)</f>
        <v>0.0</v>
      </c>
      <c r="AO43" s="19">
        <f>AS42</f>
        <v>0.0</v>
      </c>
      <c r="AP43" s="19">
        <f>ROUND(AO43*$AP$5/12,2)</f>
        <v>0.0</v>
      </c>
      <c r="AQ43" s="19">
        <f>MIN($AQ$5,AO43+AP43)</f>
        <v>0.0</v>
      </c>
      <c r="AR43" s="19">
        <f>MAX(0,MIN(AO43+AP43-AQ43,MonthlyPayment-SUM(H43,M43,R43,W43,AB43,AG43,AL43,AQ43,AV43,BA43)-SUM(I43,N43,S43,X43,AC43,AH43,AM43)))</f>
        <v>0.0</v>
      </c>
      <c r="AS43" s="19">
        <f>ROUND(AO43+AP43-AQ43-AR43,2)</f>
        <v>0.0</v>
      </c>
      <c r="AT43" s="19">
        <f>AX42</f>
        <v>0.0</v>
      </c>
      <c r="AU43" s="19">
        <f>ROUND(AT43*$AU$5/12,2)</f>
        <v>0.0</v>
      </c>
      <c r="AV43" s="19">
        <f>MIN($AV$5,AT43+AU43)</f>
        <v>0.0</v>
      </c>
      <c r="AW43" s="19">
        <f>MAX(0,MIN(AT43+AU43-AV43,MonthlyPayment-SUM(H43,M43,R43,W43,AB43,AG43,AL43,AQ43,AV43,BA43)-SUM(I43,N43,S43,X43,AC43,AH43,AM43,AR43)))</f>
        <v>0.0</v>
      </c>
      <c r="AX43" s="19">
        <f>ROUND(AT43+AU43-AV43-AW43,2)</f>
        <v>0.0</v>
      </c>
      <c r="AY43" s="19">
        <f>BC42</f>
        <v>0.0</v>
      </c>
      <c r="AZ43" s="19">
        <f>ROUND(AY43*$AZ$5/12,2)</f>
        <v>0.0</v>
      </c>
      <c r="BA43" s="19">
        <f>MIN($BA$5,AY43+AZ43)</f>
        <v>0.0</v>
      </c>
      <c r="BB43" s="19">
        <f>MAX(0,MIN(AY43+AZ43-BA43,MonthlyPayment-SUM(H43,M43,R43,W43,AB43,AG43,AL43,AQ43,AV43,BA43)-SUM(I43,N43,S43,X43,AC43,AH43,AM43,AR43,AW43)))</f>
        <v>0.0</v>
      </c>
      <c r="BC43" s="19">
        <f>ROUND(AY43+AZ43-BA43-BB43,2)</f>
        <v>0.0</v>
      </c>
    </row>
    <row r="44" spans="1:55">
      <c r="A44" s="9">
        <v>38</v>
      </c>
      <c r="B44" s="15">
        <f>IF(FirstPayment="","",EDATE(FirstPayment,A44-1))</f>
        <v/>
      </c>
      <c r="C44" s="19">
        <f>SUM(H44,M44,R44,W44,AB44,AG44,AL44,AQ44,AV44,BA44,I44,N44,S44,X44,AC44,AH44,AM44,AR44,AW44,BB44)</f>
        <v>0.0</v>
      </c>
      <c r="D44" s="19">
        <f>SUM(J44,O44,T44,Y44,AD44,AI44,AN44,AS44,AX44,BC44)</f>
        <v>0.0</v>
      </c>
      <c r="E44" s="19">
        <f>SUM(G44,L44,Q44,V44,AA44,AF44,AK44,AP44,AU44,AZ44)</f>
        <v>0.0</v>
      </c>
      <c r="F44" s="19">
        <f>J43</f>
        <v>0.0</v>
      </c>
      <c r="G44" s="19">
        <f>ROUND(F44*$G$5/12,2)</f>
        <v>0.0</v>
      </c>
      <c r="H44" s="19">
        <f>MIN($H$5,F44+G44)</f>
        <v>0.0</v>
      </c>
      <c r="I44" s="19">
        <f>MAX(0,MIN(F44+G44-H44,MonthlyPayment-SUM(H44,M44,R44,W44,AB44,AG44,AL44,AQ44,AV44,BA44)))</f>
        <v>0.0</v>
      </c>
      <c r="J44" s="19">
        <f>ROUND(F44+G44-H44-I44,2)</f>
        <v>0.0</v>
      </c>
      <c r="K44" s="19">
        <f>O43</f>
        <v>0.0</v>
      </c>
      <c r="L44" s="19">
        <f>ROUND(K44*$L$5/12,2)</f>
        <v>0.0</v>
      </c>
      <c r="M44" s="19">
        <f>MIN($M$5,K44+L44)</f>
        <v>0.0</v>
      </c>
      <c r="N44" s="19">
        <f>MAX(0,MIN(K44+L44-M44,MonthlyPayment-SUM(H44,M44,R44,W44,AB44,AG44,AL44,AQ44,AV44,BA44)-SUM(I44)))</f>
        <v>0.0</v>
      </c>
      <c r="O44" s="19">
        <f>ROUND(K44+L44-M44-N44,2)</f>
        <v>0.0</v>
      </c>
      <c r="P44" s="19">
        <f>T43</f>
        <v>0.0</v>
      </c>
      <c r="Q44" s="19">
        <f>ROUND(P44*$Q$5/12,2)</f>
        <v>0.0</v>
      </c>
      <c r="R44" s="19">
        <f>MIN($R$5,P44+Q44)</f>
        <v>0.0</v>
      </c>
      <c r="S44" s="19">
        <f>MAX(0,MIN(P44+Q44-R44,MonthlyPayment-SUM(H44,M44,R44,W44,AB44,AG44,AL44,AQ44,AV44,BA44)-SUM(I44,N44)))</f>
        <v>0.0</v>
      </c>
      <c r="T44" s="19">
        <f>ROUND(P44+Q44-R44-S44,2)</f>
        <v>0.0</v>
      </c>
      <c r="U44" s="19">
        <f>Y43</f>
        <v>0.0</v>
      </c>
      <c r="V44" s="19">
        <f>ROUND(U44*$V$5/12,2)</f>
        <v>0.0</v>
      </c>
      <c r="W44" s="19">
        <f>MIN($W$5,U44+V44)</f>
        <v>0.0</v>
      </c>
      <c r="X44" s="19">
        <f>MAX(0,MIN(U44+V44-W44,MonthlyPayment-SUM(H44,M44,R44,W44,AB44,AG44,AL44,AQ44,AV44,BA44)-SUM(I44,N44,S44)))</f>
        <v>0.0</v>
      </c>
      <c r="Y44" s="19">
        <f>ROUND(U44+V44-W44-X44,2)</f>
        <v>0.0</v>
      </c>
      <c r="Z44" s="19">
        <f>AD43</f>
        <v>0.0</v>
      </c>
      <c r="AA44" s="19">
        <f>ROUND(Z44*$AA$5/12,2)</f>
        <v>0.0</v>
      </c>
      <c r="AB44" s="19">
        <f>MIN($AB$5,Z44+AA44)</f>
        <v>0.0</v>
      </c>
      <c r="AC44" s="19">
        <f>MAX(0,MIN(Z44+AA44-AB44,MonthlyPayment-SUM(H44,M44,R44,W44,AB44,AG44,AL44,AQ44,AV44,BA44)-SUM(I44,N44,S44,X44)))</f>
        <v>0.0</v>
      </c>
      <c r="AD44" s="19">
        <f>ROUND(Z44+AA44-AB44-AC44,2)</f>
        <v>0.0</v>
      </c>
      <c r="AE44" s="19">
        <f>AI43</f>
        <v>0.0</v>
      </c>
      <c r="AF44" s="19">
        <f>ROUND(AE44*$AF$5/12,2)</f>
        <v>0.0</v>
      </c>
      <c r="AG44" s="19">
        <f>MIN($AG$5,AE44+AF44)</f>
        <v>0.0</v>
      </c>
      <c r="AH44" s="19">
        <f>MAX(0,MIN(AE44+AF44-AG44,MonthlyPayment-SUM(H44,M44,R44,W44,AB44,AG44,AL44,AQ44,AV44,BA44)-SUM(I44,N44,S44,X44,AC44)))</f>
        <v>0.0</v>
      </c>
      <c r="AI44" s="19">
        <f>ROUND(AE44+AF44-AG44-AH44,2)</f>
        <v>0.0</v>
      </c>
      <c r="AJ44" s="19">
        <f>AN43</f>
        <v>0.0</v>
      </c>
      <c r="AK44" s="19">
        <f>ROUND(AJ44*$AK$5/12,2)</f>
        <v>0.0</v>
      </c>
      <c r="AL44" s="19">
        <f>MIN($AL$5,AJ44+AK44)</f>
        <v>0.0</v>
      </c>
      <c r="AM44" s="19">
        <f>MAX(0,MIN(AJ44+AK44-AL44,MonthlyPayment-SUM(H44,M44,R44,W44,AB44,AG44,AL44,AQ44,AV44,BA44)-SUM(I44,N44,S44,X44,AC44,AH44)))</f>
        <v>0.0</v>
      </c>
      <c r="AN44" s="19">
        <f>ROUND(AJ44+AK44-AL44-AM44,2)</f>
        <v>0.0</v>
      </c>
      <c r="AO44" s="19">
        <f>AS43</f>
        <v>0.0</v>
      </c>
      <c r="AP44" s="19">
        <f>ROUND(AO44*$AP$5/12,2)</f>
        <v>0.0</v>
      </c>
      <c r="AQ44" s="19">
        <f>MIN($AQ$5,AO44+AP44)</f>
        <v>0.0</v>
      </c>
      <c r="AR44" s="19">
        <f>MAX(0,MIN(AO44+AP44-AQ44,MonthlyPayment-SUM(H44,M44,R44,W44,AB44,AG44,AL44,AQ44,AV44,BA44)-SUM(I44,N44,S44,X44,AC44,AH44,AM44)))</f>
        <v>0.0</v>
      </c>
      <c r="AS44" s="19">
        <f>ROUND(AO44+AP44-AQ44-AR44,2)</f>
        <v>0.0</v>
      </c>
      <c r="AT44" s="19">
        <f>AX43</f>
        <v>0.0</v>
      </c>
      <c r="AU44" s="19">
        <f>ROUND(AT44*$AU$5/12,2)</f>
        <v>0.0</v>
      </c>
      <c r="AV44" s="19">
        <f>MIN($AV$5,AT44+AU44)</f>
        <v>0.0</v>
      </c>
      <c r="AW44" s="19">
        <f>MAX(0,MIN(AT44+AU44-AV44,MonthlyPayment-SUM(H44,M44,R44,W44,AB44,AG44,AL44,AQ44,AV44,BA44)-SUM(I44,N44,S44,X44,AC44,AH44,AM44,AR44)))</f>
        <v>0.0</v>
      </c>
      <c r="AX44" s="19">
        <f>ROUND(AT44+AU44-AV44-AW44,2)</f>
        <v>0.0</v>
      </c>
      <c r="AY44" s="19">
        <f>BC43</f>
        <v>0.0</v>
      </c>
      <c r="AZ44" s="19">
        <f>ROUND(AY44*$AZ$5/12,2)</f>
        <v>0.0</v>
      </c>
      <c r="BA44" s="19">
        <f>MIN($BA$5,AY44+AZ44)</f>
        <v>0.0</v>
      </c>
      <c r="BB44" s="19">
        <f>MAX(0,MIN(AY44+AZ44-BA44,MonthlyPayment-SUM(H44,M44,R44,W44,AB44,AG44,AL44,AQ44,AV44,BA44)-SUM(I44,N44,S44,X44,AC44,AH44,AM44,AR44,AW44)))</f>
        <v>0.0</v>
      </c>
      <c r="BC44" s="19">
        <f>ROUND(AY44+AZ44-BA44-BB44,2)</f>
        <v>0.0</v>
      </c>
    </row>
    <row r="45" spans="1:55">
      <c r="A45" s="9">
        <v>39</v>
      </c>
      <c r="B45" s="15">
        <f>IF(FirstPayment="","",EDATE(FirstPayment,A45-1))</f>
        <v/>
      </c>
      <c r="C45" s="19">
        <f>SUM(H45,M45,R45,W45,AB45,AG45,AL45,AQ45,AV45,BA45,I45,N45,S45,X45,AC45,AH45,AM45,AR45,AW45,BB45)</f>
        <v>0.0</v>
      </c>
      <c r="D45" s="19">
        <f>SUM(J45,O45,T45,Y45,AD45,AI45,AN45,AS45,AX45,BC45)</f>
        <v>0.0</v>
      </c>
      <c r="E45" s="19">
        <f>SUM(G45,L45,Q45,V45,AA45,AF45,AK45,AP45,AU45,AZ45)</f>
        <v>0.0</v>
      </c>
      <c r="F45" s="19">
        <f>J44</f>
        <v>0.0</v>
      </c>
      <c r="G45" s="19">
        <f>ROUND(F45*$G$5/12,2)</f>
        <v>0.0</v>
      </c>
      <c r="H45" s="19">
        <f>MIN($H$5,F45+G45)</f>
        <v>0.0</v>
      </c>
      <c r="I45" s="19">
        <f>MAX(0,MIN(F45+G45-H45,MonthlyPayment-SUM(H45,M45,R45,W45,AB45,AG45,AL45,AQ45,AV45,BA45)))</f>
        <v>0.0</v>
      </c>
      <c r="J45" s="19">
        <f>ROUND(F45+G45-H45-I45,2)</f>
        <v>0.0</v>
      </c>
      <c r="K45" s="19">
        <f>O44</f>
        <v>0.0</v>
      </c>
      <c r="L45" s="19">
        <f>ROUND(K45*$L$5/12,2)</f>
        <v>0.0</v>
      </c>
      <c r="M45" s="19">
        <f>MIN($M$5,K45+L45)</f>
        <v>0.0</v>
      </c>
      <c r="N45" s="19">
        <f>MAX(0,MIN(K45+L45-M45,MonthlyPayment-SUM(H45,M45,R45,W45,AB45,AG45,AL45,AQ45,AV45,BA45)-SUM(I45)))</f>
        <v>0.0</v>
      </c>
      <c r="O45" s="19">
        <f>ROUND(K45+L45-M45-N45,2)</f>
        <v>0.0</v>
      </c>
      <c r="P45" s="19">
        <f>T44</f>
        <v>0.0</v>
      </c>
      <c r="Q45" s="19">
        <f>ROUND(P45*$Q$5/12,2)</f>
        <v>0.0</v>
      </c>
      <c r="R45" s="19">
        <f>MIN($R$5,P45+Q45)</f>
        <v>0.0</v>
      </c>
      <c r="S45" s="19">
        <f>MAX(0,MIN(P45+Q45-R45,MonthlyPayment-SUM(H45,M45,R45,W45,AB45,AG45,AL45,AQ45,AV45,BA45)-SUM(I45,N45)))</f>
        <v>0.0</v>
      </c>
      <c r="T45" s="19">
        <f>ROUND(P45+Q45-R45-S45,2)</f>
        <v>0.0</v>
      </c>
      <c r="U45" s="19">
        <f>Y44</f>
        <v>0.0</v>
      </c>
      <c r="V45" s="19">
        <f>ROUND(U45*$V$5/12,2)</f>
        <v>0.0</v>
      </c>
      <c r="W45" s="19">
        <f>MIN($W$5,U45+V45)</f>
        <v>0.0</v>
      </c>
      <c r="X45" s="19">
        <f>MAX(0,MIN(U45+V45-W45,MonthlyPayment-SUM(H45,M45,R45,W45,AB45,AG45,AL45,AQ45,AV45,BA45)-SUM(I45,N45,S45)))</f>
        <v>0.0</v>
      </c>
      <c r="Y45" s="19">
        <f>ROUND(U45+V45-W45-X45,2)</f>
        <v>0.0</v>
      </c>
      <c r="Z45" s="19">
        <f>AD44</f>
        <v>0.0</v>
      </c>
      <c r="AA45" s="19">
        <f>ROUND(Z45*$AA$5/12,2)</f>
        <v>0.0</v>
      </c>
      <c r="AB45" s="19">
        <f>MIN($AB$5,Z45+AA45)</f>
        <v>0.0</v>
      </c>
      <c r="AC45" s="19">
        <f>MAX(0,MIN(Z45+AA45-AB45,MonthlyPayment-SUM(H45,M45,R45,W45,AB45,AG45,AL45,AQ45,AV45,BA45)-SUM(I45,N45,S45,X45)))</f>
        <v>0.0</v>
      </c>
      <c r="AD45" s="19">
        <f>ROUND(Z45+AA45-AB45-AC45,2)</f>
        <v>0.0</v>
      </c>
      <c r="AE45" s="19">
        <f>AI44</f>
        <v>0.0</v>
      </c>
      <c r="AF45" s="19">
        <f>ROUND(AE45*$AF$5/12,2)</f>
        <v>0.0</v>
      </c>
      <c r="AG45" s="19">
        <f>MIN($AG$5,AE45+AF45)</f>
        <v>0.0</v>
      </c>
      <c r="AH45" s="19">
        <f>MAX(0,MIN(AE45+AF45-AG45,MonthlyPayment-SUM(H45,M45,R45,W45,AB45,AG45,AL45,AQ45,AV45,BA45)-SUM(I45,N45,S45,X45,AC45)))</f>
        <v>0.0</v>
      </c>
      <c r="AI45" s="19">
        <f>ROUND(AE45+AF45-AG45-AH45,2)</f>
        <v>0.0</v>
      </c>
      <c r="AJ45" s="19">
        <f>AN44</f>
        <v>0.0</v>
      </c>
      <c r="AK45" s="19">
        <f>ROUND(AJ45*$AK$5/12,2)</f>
        <v>0.0</v>
      </c>
      <c r="AL45" s="19">
        <f>MIN($AL$5,AJ45+AK45)</f>
        <v>0.0</v>
      </c>
      <c r="AM45" s="19">
        <f>MAX(0,MIN(AJ45+AK45-AL45,MonthlyPayment-SUM(H45,M45,R45,W45,AB45,AG45,AL45,AQ45,AV45,BA45)-SUM(I45,N45,S45,X45,AC45,AH45)))</f>
        <v>0.0</v>
      </c>
      <c r="AN45" s="19">
        <f>ROUND(AJ45+AK45-AL45-AM45,2)</f>
        <v>0.0</v>
      </c>
      <c r="AO45" s="19">
        <f>AS44</f>
        <v>0.0</v>
      </c>
      <c r="AP45" s="19">
        <f>ROUND(AO45*$AP$5/12,2)</f>
        <v>0.0</v>
      </c>
      <c r="AQ45" s="19">
        <f>MIN($AQ$5,AO45+AP45)</f>
        <v>0.0</v>
      </c>
      <c r="AR45" s="19">
        <f>MAX(0,MIN(AO45+AP45-AQ45,MonthlyPayment-SUM(H45,M45,R45,W45,AB45,AG45,AL45,AQ45,AV45,BA45)-SUM(I45,N45,S45,X45,AC45,AH45,AM45)))</f>
        <v>0.0</v>
      </c>
      <c r="AS45" s="19">
        <f>ROUND(AO45+AP45-AQ45-AR45,2)</f>
        <v>0.0</v>
      </c>
      <c r="AT45" s="19">
        <f>AX44</f>
        <v>0.0</v>
      </c>
      <c r="AU45" s="19">
        <f>ROUND(AT45*$AU$5/12,2)</f>
        <v>0.0</v>
      </c>
      <c r="AV45" s="19">
        <f>MIN($AV$5,AT45+AU45)</f>
        <v>0.0</v>
      </c>
      <c r="AW45" s="19">
        <f>MAX(0,MIN(AT45+AU45-AV45,MonthlyPayment-SUM(H45,M45,R45,W45,AB45,AG45,AL45,AQ45,AV45,BA45)-SUM(I45,N45,S45,X45,AC45,AH45,AM45,AR45)))</f>
        <v>0.0</v>
      </c>
      <c r="AX45" s="19">
        <f>ROUND(AT45+AU45-AV45-AW45,2)</f>
        <v>0.0</v>
      </c>
      <c r="AY45" s="19">
        <f>BC44</f>
        <v>0.0</v>
      </c>
      <c r="AZ45" s="19">
        <f>ROUND(AY45*$AZ$5/12,2)</f>
        <v>0.0</v>
      </c>
      <c r="BA45" s="19">
        <f>MIN($BA$5,AY45+AZ45)</f>
        <v>0.0</v>
      </c>
      <c r="BB45" s="19">
        <f>MAX(0,MIN(AY45+AZ45-BA45,MonthlyPayment-SUM(H45,M45,R45,W45,AB45,AG45,AL45,AQ45,AV45,BA45)-SUM(I45,N45,S45,X45,AC45,AH45,AM45,AR45,AW45)))</f>
        <v>0.0</v>
      </c>
      <c r="BC45" s="19">
        <f>ROUND(AY45+AZ45-BA45-BB45,2)</f>
        <v>0.0</v>
      </c>
    </row>
    <row r="46" spans="1:55">
      <c r="A46" s="9">
        <v>40</v>
      </c>
      <c r="B46" s="15">
        <f>IF(FirstPayment="","",EDATE(FirstPayment,A46-1))</f>
        <v/>
      </c>
      <c r="C46" s="19">
        <f>SUM(H46,M46,R46,W46,AB46,AG46,AL46,AQ46,AV46,BA46,I46,N46,S46,X46,AC46,AH46,AM46,AR46,AW46,BB46)</f>
        <v>0.0</v>
      </c>
      <c r="D46" s="19">
        <f>SUM(J46,O46,T46,Y46,AD46,AI46,AN46,AS46,AX46,BC46)</f>
        <v>0.0</v>
      </c>
      <c r="E46" s="19">
        <f>SUM(G46,L46,Q46,V46,AA46,AF46,AK46,AP46,AU46,AZ46)</f>
        <v>0.0</v>
      </c>
      <c r="F46" s="19">
        <f>J45</f>
        <v>0.0</v>
      </c>
      <c r="G46" s="19">
        <f>ROUND(F46*$G$5/12,2)</f>
        <v>0.0</v>
      </c>
      <c r="H46" s="19">
        <f>MIN($H$5,F46+G46)</f>
        <v>0.0</v>
      </c>
      <c r="I46" s="19">
        <f>MAX(0,MIN(F46+G46-H46,MonthlyPayment-SUM(H46,M46,R46,W46,AB46,AG46,AL46,AQ46,AV46,BA46)))</f>
        <v>0.0</v>
      </c>
      <c r="J46" s="19">
        <f>ROUND(F46+G46-H46-I46,2)</f>
        <v>0.0</v>
      </c>
      <c r="K46" s="19">
        <f>O45</f>
        <v>0.0</v>
      </c>
      <c r="L46" s="19">
        <f>ROUND(K46*$L$5/12,2)</f>
        <v>0.0</v>
      </c>
      <c r="M46" s="19">
        <f>MIN($M$5,K46+L46)</f>
        <v>0.0</v>
      </c>
      <c r="N46" s="19">
        <f>MAX(0,MIN(K46+L46-M46,MonthlyPayment-SUM(H46,M46,R46,W46,AB46,AG46,AL46,AQ46,AV46,BA46)-SUM(I46)))</f>
        <v>0.0</v>
      </c>
      <c r="O46" s="19">
        <f>ROUND(K46+L46-M46-N46,2)</f>
        <v>0.0</v>
      </c>
      <c r="P46" s="19">
        <f>T45</f>
        <v>0.0</v>
      </c>
      <c r="Q46" s="19">
        <f>ROUND(P46*$Q$5/12,2)</f>
        <v>0.0</v>
      </c>
      <c r="R46" s="19">
        <f>MIN($R$5,P46+Q46)</f>
        <v>0.0</v>
      </c>
      <c r="S46" s="19">
        <f>MAX(0,MIN(P46+Q46-R46,MonthlyPayment-SUM(H46,M46,R46,W46,AB46,AG46,AL46,AQ46,AV46,BA46)-SUM(I46,N46)))</f>
        <v>0.0</v>
      </c>
      <c r="T46" s="19">
        <f>ROUND(P46+Q46-R46-S46,2)</f>
        <v>0.0</v>
      </c>
      <c r="U46" s="19">
        <f>Y45</f>
        <v>0.0</v>
      </c>
      <c r="V46" s="19">
        <f>ROUND(U46*$V$5/12,2)</f>
        <v>0.0</v>
      </c>
      <c r="W46" s="19">
        <f>MIN($W$5,U46+V46)</f>
        <v>0.0</v>
      </c>
      <c r="X46" s="19">
        <f>MAX(0,MIN(U46+V46-W46,MonthlyPayment-SUM(H46,M46,R46,W46,AB46,AG46,AL46,AQ46,AV46,BA46)-SUM(I46,N46,S46)))</f>
        <v>0.0</v>
      </c>
      <c r="Y46" s="19">
        <f>ROUND(U46+V46-W46-X46,2)</f>
        <v>0.0</v>
      </c>
      <c r="Z46" s="19">
        <f>AD45</f>
        <v>0.0</v>
      </c>
      <c r="AA46" s="19">
        <f>ROUND(Z46*$AA$5/12,2)</f>
        <v>0.0</v>
      </c>
      <c r="AB46" s="19">
        <f>MIN($AB$5,Z46+AA46)</f>
        <v>0.0</v>
      </c>
      <c r="AC46" s="19">
        <f>MAX(0,MIN(Z46+AA46-AB46,MonthlyPayment-SUM(H46,M46,R46,W46,AB46,AG46,AL46,AQ46,AV46,BA46)-SUM(I46,N46,S46,X46)))</f>
        <v>0.0</v>
      </c>
      <c r="AD46" s="19">
        <f>ROUND(Z46+AA46-AB46-AC46,2)</f>
        <v>0.0</v>
      </c>
      <c r="AE46" s="19">
        <f>AI45</f>
        <v>0.0</v>
      </c>
      <c r="AF46" s="19">
        <f>ROUND(AE46*$AF$5/12,2)</f>
        <v>0.0</v>
      </c>
      <c r="AG46" s="19">
        <f>MIN($AG$5,AE46+AF46)</f>
        <v>0.0</v>
      </c>
      <c r="AH46" s="19">
        <f>MAX(0,MIN(AE46+AF46-AG46,MonthlyPayment-SUM(H46,M46,R46,W46,AB46,AG46,AL46,AQ46,AV46,BA46)-SUM(I46,N46,S46,X46,AC46)))</f>
        <v>0.0</v>
      </c>
      <c r="AI46" s="19">
        <f>ROUND(AE46+AF46-AG46-AH46,2)</f>
        <v>0.0</v>
      </c>
      <c r="AJ46" s="19">
        <f>AN45</f>
        <v>0.0</v>
      </c>
      <c r="AK46" s="19">
        <f>ROUND(AJ46*$AK$5/12,2)</f>
        <v>0.0</v>
      </c>
      <c r="AL46" s="19">
        <f>MIN($AL$5,AJ46+AK46)</f>
        <v>0.0</v>
      </c>
      <c r="AM46" s="19">
        <f>MAX(0,MIN(AJ46+AK46-AL46,MonthlyPayment-SUM(H46,M46,R46,W46,AB46,AG46,AL46,AQ46,AV46,BA46)-SUM(I46,N46,S46,X46,AC46,AH46)))</f>
        <v>0.0</v>
      </c>
      <c r="AN46" s="19">
        <f>ROUND(AJ46+AK46-AL46-AM46,2)</f>
        <v>0.0</v>
      </c>
      <c r="AO46" s="19">
        <f>AS45</f>
        <v>0.0</v>
      </c>
      <c r="AP46" s="19">
        <f>ROUND(AO46*$AP$5/12,2)</f>
        <v>0.0</v>
      </c>
      <c r="AQ46" s="19">
        <f>MIN($AQ$5,AO46+AP46)</f>
        <v>0.0</v>
      </c>
      <c r="AR46" s="19">
        <f>MAX(0,MIN(AO46+AP46-AQ46,MonthlyPayment-SUM(H46,M46,R46,W46,AB46,AG46,AL46,AQ46,AV46,BA46)-SUM(I46,N46,S46,X46,AC46,AH46,AM46)))</f>
        <v>0.0</v>
      </c>
      <c r="AS46" s="19">
        <f>ROUND(AO46+AP46-AQ46-AR46,2)</f>
        <v>0.0</v>
      </c>
      <c r="AT46" s="19">
        <f>AX45</f>
        <v>0.0</v>
      </c>
      <c r="AU46" s="19">
        <f>ROUND(AT46*$AU$5/12,2)</f>
        <v>0.0</v>
      </c>
      <c r="AV46" s="19">
        <f>MIN($AV$5,AT46+AU46)</f>
        <v>0.0</v>
      </c>
      <c r="AW46" s="19">
        <f>MAX(0,MIN(AT46+AU46-AV46,MonthlyPayment-SUM(H46,M46,R46,W46,AB46,AG46,AL46,AQ46,AV46,BA46)-SUM(I46,N46,S46,X46,AC46,AH46,AM46,AR46)))</f>
        <v>0.0</v>
      </c>
      <c r="AX46" s="19">
        <f>ROUND(AT46+AU46-AV46-AW46,2)</f>
        <v>0.0</v>
      </c>
      <c r="AY46" s="19">
        <f>BC45</f>
        <v>0.0</v>
      </c>
      <c r="AZ46" s="19">
        <f>ROUND(AY46*$AZ$5/12,2)</f>
        <v>0.0</v>
      </c>
      <c r="BA46" s="19">
        <f>MIN($BA$5,AY46+AZ46)</f>
        <v>0.0</v>
      </c>
      <c r="BB46" s="19">
        <f>MAX(0,MIN(AY46+AZ46-BA46,MonthlyPayment-SUM(H46,M46,R46,W46,AB46,AG46,AL46,AQ46,AV46,BA46)-SUM(I46,N46,S46,X46,AC46,AH46,AM46,AR46,AW46)))</f>
        <v>0.0</v>
      </c>
      <c r="BC46" s="19">
        <f>ROUND(AY46+AZ46-BA46-BB46,2)</f>
        <v>0.0</v>
      </c>
    </row>
    <row r="47" spans="1:55">
      <c r="A47" s="9">
        <v>41</v>
      </c>
      <c r="B47" s="15">
        <f>IF(FirstPayment="","",EDATE(FirstPayment,A47-1))</f>
        <v/>
      </c>
      <c r="C47" s="19">
        <f>SUM(H47,M47,R47,W47,AB47,AG47,AL47,AQ47,AV47,BA47,I47,N47,S47,X47,AC47,AH47,AM47,AR47,AW47,BB47)</f>
        <v>0.0</v>
      </c>
      <c r="D47" s="19">
        <f>SUM(J47,O47,T47,Y47,AD47,AI47,AN47,AS47,AX47,BC47)</f>
        <v>0.0</v>
      </c>
      <c r="E47" s="19">
        <f>SUM(G47,L47,Q47,V47,AA47,AF47,AK47,AP47,AU47,AZ47)</f>
        <v>0.0</v>
      </c>
      <c r="F47" s="19">
        <f>J46</f>
        <v>0.0</v>
      </c>
      <c r="G47" s="19">
        <f>ROUND(F47*$G$5/12,2)</f>
        <v>0.0</v>
      </c>
      <c r="H47" s="19">
        <f>MIN($H$5,F47+G47)</f>
        <v>0.0</v>
      </c>
      <c r="I47" s="19">
        <f>MAX(0,MIN(F47+G47-H47,MonthlyPayment-SUM(H47,M47,R47,W47,AB47,AG47,AL47,AQ47,AV47,BA47)))</f>
        <v>0.0</v>
      </c>
      <c r="J47" s="19">
        <f>ROUND(F47+G47-H47-I47,2)</f>
        <v>0.0</v>
      </c>
      <c r="K47" s="19">
        <f>O46</f>
        <v>0.0</v>
      </c>
      <c r="L47" s="19">
        <f>ROUND(K47*$L$5/12,2)</f>
        <v>0.0</v>
      </c>
      <c r="M47" s="19">
        <f>MIN($M$5,K47+L47)</f>
        <v>0.0</v>
      </c>
      <c r="N47" s="19">
        <f>MAX(0,MIN(K47+L47-M47,MonthlyPayment-SUM(H47,M47,R47,W47,AB47,AG47,AL47,AQ47,AV47,BA47)-SUM(I47)))</f>
        <v>0.0</v>
      </c>
      <c r="O47" s="19">
        <f>ROUND(K47+L47-M47-N47,2)</f>
        <v>0.0</v>
      </c>
      <c r="P47" s="19">
        <f>T46</f>
        <v>0.0</v>
      </c>
      <c r="Q47" s="19">
        <f>ROUND(P47*$Q$5/12,2)</f>
        <v>0.0</v>
      </c>
      <c r="R47" s="19">
        <f>MIN($R$5,P47+Q47)</f>
        <v>0.0</v>
      </c>
      <c r="S47" s="19">
        <f>MAX(0,MIN(P47+Q47-R47,MonthlyPayment-SUM(H47,M47,R47,W47,AB47,AG47,AL47,AQ47,AV47,BA47)-SUM(I47,N47)))</f>
        <v>0.0</v>
      </c>
      <c r="T47" s="19">
        <f>ROUND(P47+Q47-R47-S47,2)</f>
        <v>0.0</v>
      </c>
      <c r="U47" s="19">
        <f>Y46</f>
        <v>0.0</v>
      </c>
      <c r="V47" s="19">
        <f>ROUND(U47*$V$5/12,2)</f>
        <v>0.0</v>
      </c>
      <c r="W47" s="19">
        <f>MIN($W$5,U47+V47)</f>
        <v>0.0</v>
      </c>
      <c r="X47" s="19">
        <f>MAX(0,MIN(U47+V47-W47,MonthlyPayment-SUM(H47,M47,R47,W47,AB47,AG47,AL47,AQ47,AV47,BA47)-SUM(I47,N47,S47)))</f>
        <v>0.0</v>
      </c>
      <c r="Y47" s="19">
        <f>ROUND(U47+V47-W47-X47,2)</f>
        <v>0.0</v>
      </c>
      <c r="Z47" s="19">
        <f>AD46</f>
        <v>0.0</v>
      </c>
      <c r="AA47" s="19">
        <f>ROUND(Z47*$AA$5/12,2)</f>
        <v>0.0</v>
      </c>
      <c r="AB47" s="19">
        <f>MIN($AB$5,Z47+AA47)</f>
        <v>0.0</v>
      </c>
      <c r="AC47" s="19">
        <f>MAX(0,MIN(Z47+AA47-AB47,MonthlyPayment-SUM(H47,M47,R47,W47,AB47,AG47,AL47,AQ47,AV47,BA47)-SUM(I47,N47,S47,X47)))</f>
        <v>0.0</v>
      </c>
      <c r="AD47" s="19">
        <f>ROUND(Z47+AA47-AB47-AC47,2)</f>
        <v>0.0</v>
      </c>
      <c r="AE47" s="19">
        <f>AI46</f>
        <v>0.0</v>
      </c>
      <c r="AF47" s="19">
        <f>ROUND(AE47*$AF$5/12,2)</f>
        <v>0.0</v>
      </c>
      <c r="AG47" s="19">
        <f>MIN($AG$5,AE47+AF47)</f>
        <v>0.0</v>
      </c>
      <c r="AH47" s="19">
        <f>MAX(0,MIN(AE47+AF47-AG47,MonthlyPayment-SUM(H47,M47,R47,W47,AB47,AG47,AL47,AQ47,AV47,BA47)-SUM(I47,N47,S47,X47,AC47)))</f>
        <v>0.0</v>
      </c>
      <c r="AI47" s="19">
        <f>ROUND(AE47+AF47-AG47-AH47,2)</f>
        <v>0.0</v>
      </c>
      <c r="AJ47" s="19">
        <f>AN46</f>
        <v>0.0</v>
      </c>
      <c r="AK47" s="19">
        <f>ROUND(AJ47*$AK$5/12,2)</f>
        <v>0.0</v>
      </c>
      <c r="AL47" s="19">
        <f>MIN($AL$5,AJ47+AK47)</f>
        <v>0.0</v>
      </c>
      <c r="AM47" s="19">
        <f>MAX(0,MIN(AJ47+AK47-AL47,MonthlyPayment-SUM(H47,M47,R47,W47,AB47,AG47,AL47,AQ47,AV47,BA47)-SUM(I47,N47,S47,X47,AC47,AH47)))</f>
        <v>0.0</v>
      </c>
      <c r="AN47" s="19">
        <f>ROUND(AJ47+AK47-AL47-AM47,2)</f>
        <v>0.0</v>
      </c>
      <c r="AO47" s="19">
        <f>AS46</f>
        <v>0.0</v>
      </c>
      <c r="AP47" s="19">
        <f>ROUND(AO47*$AP$5/12,2)</f>
        <v>0.0</v>
      </c>
      <c r="AQ47" s="19">
        <f>MIN($AQ$5,AO47+AP47)</f>
        <v>0.0</v>
      </c>
      <c r="AR47" s="19">
        <f>MAX(0,MIN(AO47+AP47-AQ47,MonthlyPayment-SUM(H47,M47,R47,W47,AB47,AG47,AL47,AQ47,AV47,BA47)-SUM(I47,N47,S47,X47,AC47,AH47,AM47)))</f>
        <v>0.0</v>
      </c>
      <c r="AS47" s="19">
        <f>ROUND(AO47+AP47-AQ47-AR47,2)</f>
        <v>0.0</v>
      </c>
      <c r="AT47" s="19">
        <f>AX46</f>
        <v>0.0</v>
      </c>
      <c r="AU47" s="19">
        <f>ROUND(AT47*$AU$5/12,2)</f>
        <v>0.0</v>
      </c>
      <c r="AV47" s="19">
        <f>MIN($AV$5,AT47+AU47)</f>
        <v>0.0</v>
      </c>
      <c r="AW47" s="19">
        <f>MAX(0,MIN(AT47+AU47-AV47,MonthlyPayment-SUM(H47,M47,R47,W47,AB47,AG47,AL47,AQ47,AV47,BA47)-SUM(I47,N47,S47,X47,AC47,AH47,AM47,AR47)))</f>
        <v>0.0</v>
      </c>
      <c r="AX47" s="19">
        <f>ROUND(AT47+AU47-AV47-AW47,2)</f>
        <v>0.0</v>
      </c>
      <c r="AY47" s="19">
        <f>BC46</f>
        <v>0.0</v>
      </c>
      <c r="AZ47" s="19">
        <f>ROUND(AY47*$AZ$5/12,2)</f>
        <v>0.0</v>
      </c>
      <c r="BA47" s="19">
        <f>MIN($BA$5,AY47+AZ47)</f>
        <v>0.0</v>
      </c>
      <c r="BB47" s="19">
        <f>MAX(0,MIN(AY47+AZ47-BA47,MonthlyPayment-SUM(H47,M47,R47,W47,AB47,AG47,AL47,AQ47,AV47,BA47)-SUM(I47,N47,S47,X47,AC47,AH47,AM47,AR47,AW47)))</f>
        <v>0.0</v>
      </c>
      <c r="BC47" s="19">
        <f>ROUND(AY47+AZ47-BA47-BB47,2)</f>
        <v>0.0</v>
      </c>
    </row>
    <row r="48" spans="1:55">
      <c r="A48" s="9">
        <v>42</v>
      </c>
      <c r="B48" s="15">
        <f>IF(FirstPayment="","",EDATE(FirstPayment,A48-1))</f>
        <v/>
      </c>
      <c r="C48" s="19">
        <f>SUM(H48,M48,R48,W48,AB48,AG48,AL48,AQ48,AV48,BA48,I48,N48,S48,X48,AC48,AH48,AM48,AR48,AW48,BB48)</f>
        <v>0.0</v>
      </c>
      <c r="D48" s="19">
        <f>SUM(J48,O48,T48,Y48,AD48,AI48,AN48,AS48,AX48,BC48)</f>
        <v>0.0</v>
      </c>
      <c r="E48" s="19">
        <f>SUM(G48,L48,Q48,V48,AA48,AF48,AK48,AP48,AU48,AZ48)</f>
        <v>0.0</v>
      </c>
      <c r="F48" s="19">
        <f>J47</f>
        <v>0.0</v>
      </c>
      <c r="G48" s="19">
        <f>ROUND(F48*$G$5/12,2)</f>
        <v>0.0</v>
      </c>
      <c r="H48" s="19">
        <f>MIN($H$5,F48+G48)</f>
        <v>0.0</v>
      </c>
      <c r="I48" s="19">
        <f>MAX(0,MIN(F48+G48-H48,MonthlyPayment-SUM(H48,M48,R48,W48,AB48,AG48,AL48,AQ48,AV48,BA48)))</f>
        <v>0.0</v>
      </c>
      <c r="J48" s="19">
        <f>ROUND(F48+G48-H48-I48,2)</f>
        <v>0.0</v>
      </c>
      <c r="K48" s="19">
        <f>O47</f>
        <v>0.0</v>
      </c>
      <c r="L48" s="19">
        <f>ROUND(K48*$L$5/12,2)</f>
        <v>0.0</v>
      </c>
      <c r="M48" s="19">
        <f>MIN($M$5,K48+L48)</f>
        <v>0.0</v>
      </c>
      <c r="N48" s="19">
        <f>MAX(0,MIN(K48+L48-M48,MonthlyPayment-SUM(H48,M48,R48,W48,AB48,AG48,AL48,AQ48,AV48,BA48)-SUM(I48)))</f>
        <v>0.0</v>
      </c>
      <c r="O48" s="19">
        <f>ROUND(K48+L48-M48-N48,2)</f>
        <v>0.0</v>
      </c>
      <c r="P48" s="19">
        <f>T47</f>
        <v>0.0</v>
      </c>
      <c r="Q48" s="19">
        <f>ROUND(P48*$Q$5/12,2)</f>
        <v>0.0</v>
      </c>
      <c r="R48" s="19">
        <f>MIN($R$5,P48+Q48)</f>
        <v>0.0</v>
      </c>
      <c r="S48" s="19">
        <f>MAX(0,MIN(P48+Q48-R48,MonthlyPayment-SUM(H48,M48,R48,W48,AB48,AG48,AL48,AQ48,AV48,BA48)-SUM(I48,N48)))</f>
        <v>0.0</v>
      </c>
      <c r="T48" s="19">
        <f>ROUND(P48+Q48-R48-S48,2)</f>
        <v>0.0</v>
      </c>
      <c r="U48" s="19">
        <f>Y47</f>
        <v>0.0</v>
      </c>
      <c r="V48" s="19">
        <f>ROUND(U48*$V$5/12,2)</f>
        <v>0.0</v>
      </c>
      <c r="W48" s="19">
        <f>MIN($W$5,U48+V48)</f>
        <v>0.0</v>
      </c>
      <c r="X48" s="19">
        <f>MAX(0,MIN(U48+V48-W48,MonthlyPayment-SUM(H48,M48,R48,W48,AB48,AG48,AL48,AQ48,AV48,BA48)-SUM(I48,N48,S48)))</f>
        <v>0.0</v>
      </c>
      <c r="Y48" s="19">
        <f>ROUND(U48+V48-W48-X48,2)</f>
        <v>0.0</v>
      </c>
      <c r="Z48" s="19">
        <f>AD47</f>
        <v>0.0</v>
      </c>
      <c r="AA48" s="19">
        <f>ROUND(Z48*$AA$5/12,2)</f>
        <v>0.0</v>
      </c>
      <c r="AB48" s="19">
        <f>MIN($AB$5,Z48+AA48)</f>
        <v>0.0</v>
      </c>
      <c r="AC48" s="19">
        <f>MAX(0,MIN(Z48+AA48-AB48,MonthlyPayment-SUM(H48,M48,R48,W48,AB48,AG48,AL48,AQ48,AV48,BA48)-SUM(I48,N48,S48,X48)))</f>
        <v>0.0</v>
      </c>
      <c r="AD48" s="19">
        <f>ROUND(Z48+AA48-AB48-AC48,2)</f>
        <v>0.0</v>
      </c>
      <c r="AE48" s="19">
        <f>AI47</f>
        <v>0.0</v>
      </c>
      <c r="AF48" s="19">
        <f>ROUND(AE48*$AF$5/12,2)</f>
        <v>0.0</v>
      </c>
      <c r="AG48" s="19">
        <f>MIN($AG$5,AE48+AF48)</f>
        <v>0.0</v>
      </c>
      <c r="AH48" s="19">
        <f>MAX(0,MIN(AE48+AF48-AG48,MonthlyPayment-SUM(H48,M48,R48,W48,AB48,AG48,AL48,AQ48,AV48,BA48)-SUM(I48,N48,S48,X48,AC48)))</f>
        <v>0.0</v>
      </c>
      <c r="AI48" s="19">
        <f>ROUND(AE48+AF48-AG48-AH48,2)</f>
        <v>0.0</v>
      </c>
      <c r="AJ48" s="19">
        <f>AN47</f>
        <v>0.0</v>
      </c>
      <c r="AK48" s="19">
        <f>ROUND(AJ48*$AK$5/12,2)</f>
        <v>0.0</v>
      </c>
      <c r="AL48" s="19">
        <f>MIN($AL$5,AJ48+AK48)</f>
        <v>0.0</v>
      </c>
      <c r="AM48" s="19">
        <f>MAX(0,MIN(AJ48+AK48-AL48,MonthlyPayment-SUM(H48,M48,R48,W48,AB48,AG48,AL48,AQ48,AV48,BA48)-SUM(I48,N48,S48,X48,AC48,AH48)))</f>
        <v>0.0</v>
      </c>
      <c r="AN48" s="19">
        <f>ROUND(AJ48+AK48-AL48-AM48,2)</f>
        <v>0.0</v>
      </c>
      <c r="AO48" s="19">
        <f>AS47</f>
        <v>0.0</v>
      </c>
      <c r="AP48" s="19">
        <f>ROUND(AO48*$AP$5/12,2)</f>
        <v>0.0</v>
      </c>
      <c r="AQ48" s="19">
        <f>MIN($AQ$5,AO48+AP48)</f>
        <v>0.0</v>
      </c>
      <c r="AR48" s="19">
        <f>MAX(0,MIN(AO48+AP48-AQ48,MonthlyPayment-SUM(H48,M48,R48,W48,AB48,AG48,AL48,AQ48,AV48,BA48)-SUM(I48,N48,S48,X48,AC48,AH48,AM48)))</f>
        <v>0.0</v>
      </c>
      <c r="AS48" s="19">
        <f>ROUND(AO48+AP48-AQ48-AR48,2)</f>
        <v>0.0</v>
      </c>
      <c r="AT48" s="19">
        <f>AX47</f>
        <v>0.0</v>
      </c>
      <c r="AU48" s="19">
        <f>ROUND(AT48*$AU$5/12,2)</f>
        <v>0.0</v>
      </c>
      <c r="AV48" s="19">
        <f>MIN($AV$5,AT48+AU48)</f>
        <v>0.0</v>
      </c>
      <c r="AW48" s="19">
        <f>MAX(0,MIN(AT48+AU48-AV48,MonthlyPayment-SUM(H48,M48,R48,W48,AB48,AG48,AL48,AQ48,AV48,BA48)-SUM(I48,N48,S48,X48,AC48,AH48,AM48,AR48)))</f>
        <v>0.0</v>
      </c>
      <c r="AX48" s="19">
        <f>ROUND(AT48+AU48-AV48-AW48,2)</f>
        <v>0.0</v>
      </c>
      <c r="AY48" s="19">
        <f>BC47</f>
        <v>0.0</v>
      </c>
      <c r="AZ48" s="19">
        <f>ROUND(AY48*$AZ$5/12,2)</f>
        <v>0.0</v>
      </c>
      <c r="BA48" s="19">
        <f>MIN($BA$5,AY48+AZ48)</f>
        <v>0.0</v>
      </c>
      <c r="BB48" s="19">
        <f>MAX(0,MIN(AY48+AZ48-BA48,MonthlyPayment-SUM(H48,M48,R48,W48,AB48,AG48,AL48,AQ48,AV48,BA48)-SUM(I48,N48,S48,X48,AC48,AH48,AM48,AR48,AW48)))</f>
        <v>0.0</v>
      </c>
      <c r="BC48" s="19">
        <f>ROUND(AY48+AZ48-BA48-BB48,2)</f>
        <v>0.0</v>
      </c>
    </row>
    <row r="49" spans="1:55">
      <c r="A49" s="9">
        <v>43</v>
      </c>
      <c r="B49" s="15">
        <f>IF(FirstPayment="","",EDATE(FirstPayment,A49-1))</f>
        <v/>
      </c>
      <c r="C49" s="19">
        <f>SUM(H49,M49,R49,W49,AB49,AG49,AL49,AQ49,AV49,BA49,I49,N49,S49,X49,AC49,AH49,AM49,AR49,AW49,BB49)</f>
        <v>0.0</v>
      </c>
      <c r="D49" s="19">
        <f>SUM(J49,O49,T49,Y49,AD49,AI49,AN49,AS49,AX49,BC49)</f>
        <v>0.0</v>
      </c>
      <c r="E49" s="19">
        <f>SUM(G49,L49,Q49,V49,AA49,AF49,AK49,AP49,AU49,AZ49)</f>
        <v>0.0</v>
      </c>
      <c r="F49" s="19">
        <f>J48</f>
        <v>0.0</v>
      </c>
      <c r="G49" s="19">
        <f>ROUND(F49*$G$5/12,2)</f>
        <v>0.0</v>
      </c>
      <c r="H49" s="19">
        <f>MIN($H$5,F49+G49)</f>
        <v>0.0</v>
      </c>
      <c r="I49" s="19">
        <f>MAX(0,MIN(F49+G49-H49,MonthlyPayment-SUM(H49,M49,R49,W49,AB49,AG49,AL49,AQ49,AV49,BA49)))</f>
        <v>0.0</v>
      </c>
      <c r="J49" s="19">
        <f>ROUND(F49+G49-H49-I49,2)</f>
        <v>0.0</v>
      </c>
      <c r="K49" s="19">
        <f>O48</f>
        <v>0.0</v>
      </c>
      <c r="L49" s="19">
        <f>ROUND(K49*$L$5/12,2)</f>
        <v>0.0</v>
      </c>
      <c r="M49" s="19">
        <f>MIN($M$5,K49+L49)</f>
        <v>0.0</v>
      </c>
      <c r="N49" s="19">
        <f>MAX(0,MIN(K49+L49-M49,MonthlyPayment-SUM(H49,M49,R49,W49,AB49,AG49,AL49,AQ49,AV49,BA49)-SUM(I49)))</f>
        <v>0.0</v>
      </c>
      <c r="O49" s="19">
        <f>ROUND(K49+L49-M49-N49,2)</f>
        <v>0.0</v>
      </c>
      <c r="P49" s="19">
        <f>T48</f>
        <v>0.0</v>
      </c>
      <c r="Q49" s="19">
        <f>ROUND(P49*$Q$5/12,2)</f>
        <v>0.0</v>
      </c>
      <c r="R49" s="19">
        <f>MIN($R$5,P49+Q49)</f>
        <v>0.0</v>
      </c>
      <c r="S49" s="19">
        <f>MAX(0,MIN(P49+Q49-R49,MonthlyPayment-SUM(H49,M49,R49,W49,AB49,AG49,AL49,AQ49,AV49,BA49)-SUM(I49,N49)))</f>
        <v>0.0</v>
      </c>
      <c r="T49" s="19">
        <f>ROUND(P49+Q49-R49-S49,2)</f>
        <v>0.0</v>
      </c>
      <c r="U49" s="19">
        <f>Y48</f>
        <v>0.0</v>
      </c>
      <c r="V49" s="19">
        <f>ROUND(U49*$V$5/12,2)</f>
        <v>0.0</v>
      </c>
      <c r="W49" s="19">
        <f>MIN($W$5,U49+V49)</f>
        <v>0.0</v>
      </c>
      <c r="X49" s="19">
        <f>MAX(0,MIN(U49+V49-W49,MonthlyPayment-SUM(H49,M49,R49,W49,AB49,AG49,AL49,AQ49,AV49,BA49)-SUM(I49,N49,S49)))</f>
        <v>0.0</v>
      </c>
      <c r="Y49" s="19">
        <f>ROUND(U49+V49-W49-X49,2)</f>
        <v>0.0</v>
      </c>
      <c r="Z49" s="19">
        <f>AD48</f>
        <v>0.0</v>
      </c>
      <c r="AA49" s="19">
        <f>ROUND(Z49*$AA$5/12,2)</f>
        <v>0.0</v>
      </c>
      <c r="AB49" s="19">
        <f>MIN($AB$5,Z49+AA49)</f>
        <v>0.0</v>
      </c>
      <c r="AC49" s="19">
        <f>MAX(0,MIN(Z49+AA49-AB49,MonthlyPayment-SUM(H49,M49,R49,W49,AB49,AG49,AL49,AQ49,AV49,BA49)-SUM(I49,N49,S49,X49)))</f>
        <v>0.0</v>
      </c>
      <c r="AD49" s="19">
        <f>ROUND(Z49+AA49-AB49-AC49,2)</f>
        <v>0.0</v>
      </c>
      <c r="AE49" s="19">
        <f>AI48</f>
        <v>0.0</v>
      </c>
      <c r="AF49" s="19">
        <f>ROUND(AE49*$AF$5/12,2)</f>
        <v>0.0</v>
      </c>
      <c r="AG49" s="19">
        <f>MIN($AG$5,AE49+AF49)</f>
        <v>0.0</v>
      </c>
      <c r="AH49" s="19">
        <f>MAX(0,MIN(AE49+AF49-AG49,MonthlyPayment-SUM(H49,M49,R49,W49,AB49,AG49,AL49,AQ49,AV49,BA49)-SUM(I49,N49,S49,X49,AC49)))</f>
        <v>0.0</v>
      </c>
      <c r="AI49" s="19">
        <f>ROUND(AE49+AF49-AG49-AH49,2)</f>
        <v>0.0</v>
      </c>
      <c r="AJ49" s="19">
        <f>AN48</f>
        <v>0.0</v>
      </c>
      <c r="AK49" s="19">
        <f>ROUND(AJ49*$AK$5/12,2)</f>
        <v>0.0</v>
      </c>
      <c r="AL49" s="19">
        <f>MIN($AL$5,AJ49+AK49)</f>
        <v>0.0</v>
      </c>
      <c r="AM49" s="19">
        <f>MAX(0,MIN(AJ49+AK49-AL49,MonthlyPayment-SUM(H49,M49,R49,W49,AB49,AG49,AL49,AQ49,AV49,BA49)-SUM(I49,N49,S49,X49,AC49,AH49)))</f>
        <v>0.0</v>
      </c>
      <c r="AN49" s="19">
        <f>ROUND(AJ49+AK49-AL49-AM49,2)</f>
        <v>0.0</v>
      </c>
      <c r="AO49" s="19">
        <f>AS48</f>
        <v>0.0</v>
      </c>
      <c r="AP49" s="19">
        <f>ROUND(AO49*$AP$5/12,2)</f>
        <v>0.0</v>
      </c>
      <c r="AQ49" s="19">
        <f>MIN($AQ$5,AO49+AP49)</f>
        <v>0.0</v>
      </c>
      <c r="AR49" s="19">
        <f>MAX(0,MIN(AO49+AP49-AQ49,MonthlyPayment-SUM(H49,M49,R49,W49,AB49,AG49,AL49,AQ49,AV49,BA49)-SUM(I49,N49,S49,X49,AC49,AH49,AM49)))</f>
        <v>0.0</v>
      </c>
      <c r="AS49" s="19">
        <f>ROUND(AO49+AP49-AQ49-AR49,2)</f>
        <v>0.0</v>
      </c>
      <c r="AT49" s="19">
        <f>AX48</f>
        <v>0.0</v>
      </c>
      <c r="AU49" s="19">
        <f>ROUND(AT49*$AU$5/12,2)</f>
        <v>0.0</v>
      </c>
      <c r="AV49" s="19">
        <f>MIN($AV$5,AT49+AU49)</f>
        <v>0.0</v>
      </c>
      <c r="AW49" s="19">
        <f>MAX(0,MIN(AT49+AU49-AV49,MonthlyPayment-SUM(H49,M49,R49,W49,AB49,AG49,AL49,AQ49,AV49,BA49)-SUM(I49,N49,S49,X49,AC49,AH49,AM49,AR49)))</f>
        <v>0.0</v>
      </c>
      <c r="AX49" s="19">
        <f>ROUND(AT49+AU49-AV49-AW49,2)</f>
        <v>0.0</v>
      </c>
      <c r="AY49" s="19">
        <f>BC48</f>
        <v>0.0</v>
      </c>
      <c r="AZ49" s="19">
        <f>ROUND(AY49*$AZ$5/12,2)</f>
        <v>0.0</v>
      </c>
      <c r="BA49" s="19">
        <f>MIN($BA$5,AY49+AZ49)</f>
        <v>0.0</v>
      </c>
      <c r="BB49" s="19">
        <f>MAX(0,MIN(AY49+AZ49-BA49,MonthlyPayment-SUM(H49,M49,R49,W49,AB49,AG49,AL49,AQ49,AV49,BA49)-SUM(I49,N49,S49,X49,AC49,AH49,AM49,AR49,AW49)))</f>
        <v>0.0</v>
      </c>
      <c r="BC49" s="19">
        <f>ROUND(AY49+AZ49-BA49-BB49,2)</f>
        <v>0.0</v>
      </c>
    </row>
    <row r="50" spans="1:55">
      <c r="A50" s="9">
        <v>44</v>
      </c>
      <c r="B50" s="15">
        <f>IF(FirstPayment="","",EDATE(FirstPayment,A50-1))</f>
        <v/>
      </c>
      <c r="C50" s="19">
        <f>SUM(H50,M50,R50,W50,AB50,AG50,AL50,AQ50,AV50,BA50,I50,N50,S50,X50,AC50,AH50,AM50,AR50,AW50,BB50)</f>
        <v>0.0</v>
      </c>
      <c r="D50" s="19">
        <f>SUM(J50,O50,T50,Y50,AD50,AI50,AN50,AS50,AX50,BC50)</f>
        <v>0.0</v>
      </c>
      <c r="E50" s="19">
        <f>SUM(G50,L50,Q50,V50,AA50,AF50,AK50,AP50,AU50,AZ50)</f>
        <v>0.0</v>
      </c>
      <c r="F50" s="19">
        <f>J49</f>
        <v>0.0</v>
      </c>
      <c r="G50" s="19">
        <f>ROUND(F50*$G$5/12,2)</f>
        <v>0.0</v>
      </c>
      <c r="H50" s="19">
        <f>MIN($H$5,F50+G50)</f>
        <v>0.0</v>
      </c>
      <c r="I50" s="19">
        <f>MAX(0,MIN(F50+G50-H50,MonthlyPayment-SUM(H50,M50,R50,W50,AB50,AG50,AL50,AQ50,AV50,BA50)))</f>
        <v>0.0</v>
      </c>
      <c r="J50" s="19">
        <f>ROUND(F50+G50-H50-I50,2)</f>
        <v>0.0</v>
      </c>
      <c r="K50" s="19">
        <f>O49</f>
        <v>0.0</v>
      </c>
      <c r="L50" s="19">
        <f>ROUND(K50*$L$5/12,2)</f>
        <v>0.0</v>
      </c>
      <c r="M50" s="19">
        <f>MIN($M$5,K50+L50)</f>
        <v>0.0</v>
      </c>
      <c r="N50" s="19">
        <f>MAX(0,MIN(K50+L50-M50,MonthlyPayment-SUM(H50,M50,R50,W50,AB50,AG50,AL50,AQ50,AV50,BA50)-SUM(I50)))</f>
        <v>0.0</v>
      </c>
      <c r="O50" s="19">
        <f>ROUND(K50+L50-M50-N50,2)</f>
        <v>0.0</v>
      </c>
      <c r="P50" s="19">
        <f>T49</f>
        <v>0.0</v>
      </c>
      <c r="Q50" s="19">
        <f>ROUND(P50*$Q$5/12,2)</f>
        <v>0.0</v>
      </c>
      <c r="R50" s="19">
        <f>MIN($R$5,P50+Q50)</f>
        <v>0.0</v>
      </c>
      <c r="S50" s="19">
        <f>MAX(0,MIN(P50+Q50-R50,MonthlyPayment-SUM(H50,M50,R50,W50,AB50,AG50,AL50,AQ50,AV50,BA50)-SUM(I50,N50)))</f>
        <v>0.0</v>
      </c>
      <c r="T50" s="19">
        <f>ROUND(P50+Q50-R50-S50,2)</f>
        <v>0.0</v>
      </c>
      <c r="U50" s="19">
        <f>Y49</f>
        <v>0.0</v>
      </c>
      <c r="V50" s="19">
        <f>ROUND(U50*$V$5/12,2)</f>
        <v>0.0</v>
      </c>
      <c r="W50" s="19">
        <f>MIN($W$5,U50+V50)</f>
        <v>0.0</v>
      </c>
      <c r="X50" s="19">
        <f>MAX(0,MIN(U50+V50-W50,MonthlyPayment-SUM(H50,M50,R50,W50,AB50,AG50,AL50,AQ50,AV50,BA50)-SUM(I50,N50,S50)))</f>
        <v>0.0</v>
      </c>
      <c r="Y50" s="19">
        <f>ROUND(U50+V50-W50-X50,2)</f>
        <v>0.0</v>
      </c>
      <c r="Z50" s="19">
        <f>AD49</f>
        <v>0.0</v>
      </c>
      <c r="AA50" s="19">
        <f>ROUND(Z50*$AA$5/12,2)</f>
        <v>0.0</v>
      </c>
      <c r="AB50" s="19">
        <f>MIN($AB$5,Z50+AA50)</f>
        <v>0.0</v>
      </c>
      <c r="AC50" s="19">
        <f>MAX(0,MIN(Z50+AA50-AB50,MonthlyPayment-SUM(H50,M50,R50,W50,AB50,AG50,AL50,AQ50,AV50,BA50)-SUM(I50,N50,S50,X50)))</f>
        <v>0.0</v>
      </c>
      <c r="AD50" s="19">
        <f>ROUND(Z50+AA50-AB50-AC50,2)</f>
        <v>0.0</v>
      </c>
      <c r="AE50" s="19">
        <f>AI49</f>
        <v>0.0</v>
      </c>
      <c r="AF50" s="19">
        <f>ROUND(AE50*$AF$5/12,2)</f>
        <v>0.0</v>
      </c>
      <c r="AG50" s="19">
        <f>MIN($AG$5,AE50+AF50)</f>
        <v>0.0</v>
      </c>
      <c r="AH50" s="19">
        <f>MAX(0,MIN(AE50+AF50-AG50,MonthlyPayment-SUM(H50,M50,R50,W50,AB50,AG50,AL50,AQ50,AV50,BA50)-SUM(I50,N50,S50,X50,AC50)))</f>
        <v>0.0</v>
      </c>
      <c r="AI50" s="19">
        <f>ROUND(AE50+AF50-AG50-AH50,2)</f>
        <v>0.0</v>
      </c>
      <c r="AJ50" s="19">
        <f>AN49</f>
        <v>0.0</v>
      </c>
      <c r="AK50" s="19">
        <f>ROUND(AJ50*$AK$5/12,2)</f>
        <v>0.0</v>
      </c>
      <c r="AL50" s="19">
        <f>MIN($AL$5,AJ50+AK50)</f>
        <v>0.0</v>
      </c>
      <c r="AM50" s="19">
        <f>MAX(0,MIN(AJ50+AK50-AL50,MonthlyPayment-SUM(H50,M50,R50,W50,AB50,AG50,AL50,AQ50,AV50,BA50)-SUM(I50,N50,S50,X50,AC50,AH50)))</f>
        <v>0.0</v>
      </c>
      <c r="AN50" s="19">
        <f>ROUND(AJ50+AK50-AL50-AM50,2)</f>
        <v>0.0</v>
      </c>
      <c r="AO50" s="19">
        <f>AS49</f>
        <v>0.0</v>
      </c>
      <c r="AP50" s="19">
        <f>ROUND(AO50*$AP$5/12,2)</f>
        <v>0.0</v>
      </c>
      <c r="AQ50" s="19">
        <f>MIN($AQ$5,AO50+AP50)</f>
        <v>0.0</v>
      </c>
      <c r="AR50" s="19">
        <f>MAX(0,MIN(AO50+AP50-AQ50,MonthlyPayment-SUM(H50,M50,R50,W50,AB50,AG50,AL50,AQ50,AV50,BA50)-SUM(I50,N50,S50,X50,AC50,AH50,AM50)))</f>
        <v>0.0</v>
      </c>
      <c r="AS50" s="19">
        <f>ROUND(AO50+AP50-AQ50-AR50,2)</f>
        <v>0.0</v>
      </c>
      <c r="AT50" s="19">
        <f>AX49</f>
        <v>0.0</v>
      </c>
      <c r="AU50" s="19">
        <f>ROUND(AT50*$AU$5/12,2)</f>
        <v>0.0</v>
      </c>
      <c r="AV50" s="19">
        <f>MIN($AV$5,AT50+AU50)</f>
        <v>0.0</v>
      </c>
      <c r="AW50" s="19">
        <f>MAX(0,MIN(AT50+AU50-AV50,MonthlyPayment-SUM(H50,M50,R50,W50,AB50,AG50,AL50,AQ50,AV50,BA50)-SUM(I50,N50,S50,X50,AC50,AH50,AM50,AR50)))</f>
        <v>0.0</v>
      </c>
      <c r="AX50" s="19">
        <f>ROUND(AT50+AU50-AV50-AW50,2)</f>
        <v>0.0</v>
      </c>
      <c r="AY50" s="19">
        <f>BC49</f>
        <v>0.0</v>
      </c>
      <c r="AZ50" s="19">
        <f>ROUND(AY50*$AZ$5/12,2)</f>
        <v>0.0</v>
      </c>
      <c r="BA50" s="19">
        <f>MIN($BA$5,AY50+AZ50)</f>
        <v>0.0</v>
      </c>
      <c r="BB50" s="19">
        <f>MAX(0,MIN(AY50+AZ50-BA50,MonthlyPayment-SUM(H50,M50,R50,W50,AB50,AG50,AL50,AQ50,AV50,BA50)-SUM(I50,N50,S50,X50,AC50,AH50,AM50,AR50,AW50)))</f>
        <v>0.0</v>
      </c>
      <c r="BC50" s="19">
        <f>ROUND(AY50+AZ50-BA50-BB50,2)</f>
        <v>0.0</v>
      </c>
    </row>
    <row r="51" spans="1:55">
      <c r="A51" s="9">
        <v>45</v>
      </c>
      <c r="B51" s="15">
        <f>IF(FirstPayment="","",EDATE(FirstPayment,A51-1))</f>
        <v/>
      </c>
      <c r="C51" s="19">
        <f>SUM(H51,M51,R51,W51,AB51,AG51,AL51,AQ51,AV51,BA51,I51,N51,S51,X51,AC51,AH51,AM51,AR51,AW51,BB51)</f>
        <v>0.0</v>
      </c>
      <c r="D51" s="19">
        <f>SUM(J51,O51,T51,Y51,AD51,AI51,AN51,AS51,AX51,BC51)</f>
        <v>0.0</v>
      </c>
      <c r="E51" s="19">
        <f>SUM(G51,L51,Q51,V51,AA51,AF51,AK51,AP51,AU51,AZ51)</f>
        <v>0.0</v>
      </c>
      <c r="F51" s="19">
        <f>J50</f>
        <v>0.0</v>
      </c>
      <c r="G51" s="19">
        <f>ROUND(F51*$G$5/12,2)</f>
        <v>0.0</v>
      </c>
      <c r="H51" s="19">
        <f>MIN($H$5,F51+G51)</f>
        <v>0.0</v>
      </c>
      <c r="I51" s="19">
        <f>MAX(0,MIN(F51+G51-H51,MonthlyPayment-SUM(H51,M51,R51,W51,AB51,AG51,AL51,AQ51,AV51,BA51)))</f>
        <v>0.0</v>
      </c>
      <c r="J51" s="19">
        <f>ROUND(F51+G51-H51-I51,2)</f>
        <v>0.0</v>
      </c>
      <c r="K51" s="19">
        <f>O50</f>
        <v>0.0</v>
      </c>
      <c r="L51" s="19">
        <f>ROUND(K51*$L$5/12,2)</f>
        <v>0.0</v>
      </c>
      <c r="M51" s="19">
        <f>MIN($M$5,K51+L51)</f>
        <v>0.0</v>
      </c>
      <c r="N51" s="19">
        <f>MAX(0,MIN(K51+L51-M51,MonthlyPayment-SUM(H51,M51,R51,W51,AB51,AG51,AL51,AQ51,AV51,BA51)-SUM(I51)))</f>
        <v>0.0</v>
      </c>
      <c r="O51" s="19">
        <f>ROUND(K51+L51-M51-N51,2)</f>
        <v>0.0</v>
      </c>
      <c r="P51" s="19">
        <f>T50</f>
        <v>0.0</v>
      </c>
      <c r="Q51" s="19">
        <f>ROUND(P51*$Q$5/12,2)</f>
        <v>0.0</v>
      </c>
      <c r="R51" s="19">
        <f>MIN($R$5,P51+Q51)</f>
        <v>0.0</v>
      </c>
      <c r="S51" s="19">
        <f>MAX(0,MIN(P51+Q51-R51,MonthlyPayment-SUM(H51,M51,R51,W51,AB51,AG51,AL51,AQ51,AV51,BA51)-SUM(I51,N51)))</f>
        <v>0.0</v>
      </c>
      <c r="T51" s="19">
        <f>ROUND(P51+Q51-R51-S51,2)</f>
        <v>0.0</v>
      </c>
      <c r="U51" s="19">
        <f>Y50</f>
        <v>0.0</v>
      </c>
      <c r="V51" s="19">
        <f>ROUND(U51*$V$5/12,2)</f>
        <v>0.0</v>
      </c>
      <c r="W51" s="19">
        <f>MIN($W$5,U51+V51)</f>
        <v>0.0</v>
      </c>
      <c r="X51" s="19">
        <f>MAX(0,MIN(U51+V51-W51,MonthlyPayment-SUM(H51,M51,R51,W51,AB51,AG51,AL51,AQ51,AV51,BA51)-SUM(I51,N51,S51)))</f>
        <v>0.0</v>
      </c>
      <c r="Y51" s="19">
        <f>ROUND(U51+V51-W51-X51,2)</f>
        <v>0.0</v>
      </c>
      <c r="Z51" s="19">
        <f>AD50</f>
        <v>0.0</v>
      </c>
      <c r="AA51" s="19">
        <f>ROUND(Z51*$AA$5/12,2)</f>
        <v>0.0</v>
      </c>
      <c r="AB51" s="19">
        <f>MIN($AB$5,Z51+AA51)</f>
        <v>0.0</v>
      </c>
      <c r="AC51" s="19">
        <f>MAX(0,MIN(Z51+AA51-AB51,MonthlyPayment-SUM(H51,M51,R51,W51,AB51,AG51,AL51,AQ51,AV51,BA51)-SUM(I51,N51,S51,X51)))</f>
        <v>0.0</v>
      </c>
      <c r="AD51" s="19">
        <f>ROUND(Z51+AA51-AB51-AC51,2)</f>
        <v>0.0</v>
      </c>
      <c r="AE51" s="19">
        <f>AI50</f>
        <v>0.0</v>
      </c>
      <c r="AF51" s="19">
        <f>ROUND(AE51*$AF$5/12,2)</f>
        <v>0.0</v>
      </c>
      <c r="AG51" s="19">
        <f>MIN($AG$5,AE51+AF51)</f>
        <v>0.0</v>
      </c>
      <c r="AH51" s="19">
        <f>MAX(0,MIN(AE51+AF51-AG51,MonthlyPayment-SUM(H51,M51,R51,W51,AB51,AG51,AL51,AQ51,AV51,BA51)-SUM(I51,N51,S51,X51,AC51)))</f>
        <v>0.0</v>
      </c>
      <c r="AI51" s="19">
        <f>ROUND(AE51+AF51-AG51-AH51,2)</f>
        <v>0.0</v>
      </c>
      <c r="AJ51" s="19">
        <f>AN50</f>
        <v>0.0</v>
      </c>
      <c r="AK51" s="19">
        <f>ROUND(AJ51*$AK$5/12,2)</f>
        <v>0.0</v>
      </c>
      <c r="AL51" s="19">
        <f>MIN($AL$5,AJ51+AK51)</f>
        <v>0.0</v>
      </c>
      <c r="AM51" s="19">
        <f>MAX(0,MIN(AJ51+AK51-AL51,MonthlyPayment-SUM(H51,M51,R51,W51,AB51,AG51,AL51,AQ51,AV51,BA51)-SUM(I51,N51,S51,X51,AC51,AH51)))</f>
        <v>0.0</v>
      </c>
      <c r="AN51" s="19">
        <f>ROUND(AJ51+AK51-AL51-AM51,2)</f>
        <v>0.0</v>
      </c>
      <c r="AO51" s="19">
        <f>AS50</f>
        <v>0.0</v>
      </c>
      <c r="AP51" s="19">
        <f>ROUND(AO51*$AP$5/12,2)</f>
        <v>0.0</v>
      </c>
      <c r="AQ51" s="19">
        <f>MIN($AQ$5,AO51+AP51)</f>
        <v>0.0</v>
      </c>
      <c r="AR51" s="19">
        <f>MAX(0,MIN(AO51+AP51-AQ51,MonthlyPayment-SUM(H51,M51,R51,W51,AB51,AG51,AL51,AQ51,AV51,BA51)-SUM(I51,N51,S51,X51,AC51,AH51,AM51)))</f>
        <v>0.0</v>
      </c>
      <c r="AS51" s="19">
        <f>ROUND(AO51+AP51-AQ51-AR51,2)</f>
        <v>0.0</v>
      </c>
      <c r="AT51" s="19">
        <f>AX50</f>
        <v>0.0</v>
      </c>
      <c r="AU51" s="19">
        <f>ROUND(AT51*$AU$5/12,2)</f>
        <v>0.0</v>
      </c>
      <c r="AV51" s="19">
        <f>MIN($AV$5,AT51+AU51)</f>
        <v>0.0</v>
      </c>
      <c r="AW51" s="19">
        <f>MAX(0,MIN(AT51+AU51-AV51,MonthlyPayment-SUM(H51,M51,R51,W51,AB51,AG51,AL51,AQ51,AV51,BA51)-SUM(I51,N51,S51,X51,AC51,AH51,AM51,AR51)))</f>
        <v>0.0</v>
      </c>
      <c r="AX51" s="19">
        <f>ROUND(AT51+AU51-AV51-AW51,2)</f>
        <v>0.0</v>
      </c>
      <c r="AY51" s="19">
        <f>BC50</f>
        <v>0.0</v>
      </c>
      <c r="AZ51" s="19">
        <f>ROUND(AY51*$AZ$5/12,2)</f>
        <v>0.0</v>
      </c>
      <c r="BA51" s="19">
        <f>MIN($BA$5,AY51+AZ51)</f>
        <v>0.0</v>
      </c>
      <c r="BB51" s="19">
        <f>MAX(0,MIN(AY51+AZ51-BA51,MonthlyPayment-SUM(H51,M51,R51,W51,AB51,AG51,AL51,AQ51,AV51,BA51)-SUM(I51,N51,S51,X51,AC51,AH51,AM51,AR51,AW51)))</f>
        <v>0.0</v>
      </c>
      <c r="BC51" s="19">
        <f>ROUND(AY51+AZ51-BA51-BB51,2)</f>
        <v>0.0</v>
      </c>
    </row>
    <row r="52" spans="1:55">
      <c r="A52" s="9">
        <v>46</v>
      </c>
      <c r="B52" s="15">
        <f>IF(FirstPayment="","",EDATE(FirstPayment,A52-1))</f>
        <v/>
      </c>
      <c r="C52" s="19">
        <f>SUM(H52,M52,R52,W52,AB52,AG52,AL52,AQ52,AV52,BA52,I52,N52,S52,X52,AC52,AH52,AM52,AR52,AW52,BB52)</f>
        <v>0.0</v>
      </c>
      <c r="D52" s="19">
        <f>SUM(J52,O52,T52,Y52,AD52,AI52,AN52,AS52,AX52,BC52)</f>
        <v>0.0</v>
      </c>
      <c r="E52" s="19">
        <f>SUM(G52,L52,Q52,V52,AA52,AF52,AK52,AP52,AU52,AZ52)</f>
        <v>0.0</v>
      </c>
      <c r="F52" s="19">
        <f>J51</f>
        <v>0.0</v>
      </c>
      <c r="G52" s="19">
        <f>ROUND(F52*$G$5/12,2)</f>
        <v>0.0</v>
      </c>
      <c r="H52" s="19">
        <f>MIN($H$5,F52+G52)</f>
        <v>0.0</v>
      </c>
      <c r="I52" s="19">
        <f>MAX(0,MIN(F52+G52-H52,MonthlyPayment-SUM(H52,M52,R52,W52,AB52,AG52,AL52,AQ52,AV52,BA52)))</f>
        <v>0.0</v>
      </c>
      <c r="J52" s="19">
        <f>ROUND(F52+G52-H52-I52,2)</f>
        <v>0.0</v>
      </c>
      <c r="K52" s="19">
        <f>O51</f>
        <v>0.0</v>
      </c>
      <c r="L52" s="19">
        <f>ROUND(K52*$L$5/12,2)</f>
        <v>0.0</v>
      </c>
      <c r="M52" s="19">
        <f>MIN($M$5,K52+L52)</f>
        <v>0.0</v>
      </c>
      <c r="N52" s="19">
        <f>MAX(0,MIN(K52+L52-M52,MonthlyPayment-SUM(H52,M52,R52,W52,AB52,AG52,AL52,AQ52,AV52,BA52)-SUM(I52)))</f>
        <v>0.0</v>
      </c>
      <c r="O52" s="19">
        <f>ROUND(K52+L52-M52-N52,2)</f>
        <v>0.0</v>
      </c>
      <c r="P52" s="19">
        <f>T51</f>
        <v>0.0</v>
      </c>
      <c r="Q52" s="19">
        <f>ROUND(P52*$Q$5/12,2)</f>
        <v>0.0</v>
      </c>
      <c r="R52" s="19">
        <f>MIN($R$5,P52+Q52)</f>
        <v>0.0</v>
      </c>
      <c r="S52" s="19">
        <f>MAX(0,MIN(P52+Q52-R52,MonthlyPayment-SUM(H52,M52,R52,W52,AB52,AG52,AL52,AQ52,AV52,BA52)-SUM(I52,N52)))</f>
        <v>0.0</v>
      </c>
      <c r="T52" s="19">
        <f>ROUND(P52+Q52-R52-S52,2)</f>
        <v>0.0</v>
      </c>
      <c r="U52" s="19">
        <f>Y51</f>
        <v>0.0</v>
      </c>
      <c r="V52" s="19">
        <f>ROUND(U52*$V$5/12,2)</f>
        <v>0.0</v>
      </c>
      <c r="W52" s="19">
        <f>MIN($W$5,U52+V52)</f>
        <v>0.0</v>
      </c>
      <c r="X52" s="19">
        <f>MAX(0,MIN(U52+V52-W52,MonthlyPayment-SUM(H52,M52,R52,W52,AB52,AG52,AL52,AQ52,AV52,BA52)-SUM(I52,N52,S52)))</f>
        <v>0.0</v>
      </c>
      <c r="Y52" s="19">
        <f>ROUND(U52+V52-W52-X52,2)</f>
        <v>0.0</v>
      </c>
      <c r="Z52" s="19">
        <f>AD51</f>
        <v>0.0</v>
      </c>
      <c r="AA52" s="19">
        <f>ROUND(Z52*$AA$5/12,2)</f>
        <v>0.0</v>
      </c>
      <c r="AB52" s="19">
        <f>MIN($AB$5,Z52+AA52)</f>
        <v>0.0</v>
      </c>
      <c r="AC52" s="19">
        <f>MAX(0,MIN(Z52+AA52-AB52,MonthlyPayment-SUM(H52,M52,R52,W52,AB52,AG52,AL52,AQ52,AV52,BA52)-SUM(I52,N52,S52,X52)))</f>
        <v>0.0</v>
      </c>
      <c r="AD52" s="19">
        <f>ROUND(Z52+AA52-AB52-AC52,2)</f>
        <v>0.0</v>
      </c>
      <c r="AE52" s="19">
        <f>AI51</f>
        <v>0.0</v>
      </c>
      <c r="AF52" s="19">
        <f>ROUND(AE52*$AF$5/12,2)</f>
        <v>0.0</v>
      </c>
      <c r="AG52" s="19">
        <f>MIN($AG$5,AE52+AF52)</f>
        <v>0.0</v>
      </c>
      <c r="AH52" s="19">
        <f>MAX(0,MIN(AE52+AF52-AG52,MonthlyPayment-SUM(H52,M52,R52,W52,AB52,AG52,AL52,AQ52,AV52,BA52)-SUM(I52,N52,S52,X52,AC52)))</f>
        <v>0.0</v>
      </c>
      <c r="AI52" s="19">
        <f>ROUND(AE52+AF52-AG52-AH52,2)</f>
        <v>0.0</v>
      </c>
      <c r="AJ52" s="19">
        <f>AN51</f>
        <v>0.0</v>
      </c>
      <c r="AK52" s="19">
        <f>ROUND(AJ52*$AK$5/12,2)</f>
        <v>0.0</v>
      </c>
      <c r="AL52" s="19">
        <f>MIN($AL$5,AJ52+AK52)</f>
        <v>0.0</v>
      </c>
      <c r="AM52" s="19">
        <f>MAX(0,MIN(AJ52+AK52-AL52,MonthlyPayment-SUM(H52,M52,R52,W52,AB52,AG52,AL52,AQ52,AV52,BA52)-SUM(I52,N52,S52,X52,AC52,AH52)))</f>
        <v>0.0</v>
      </c>
      <c r="AN52" s="19">
        <f>ROUND(AJ52+AK52-AL52-AM52,2)</f>
        <v>0.0</v>
      </c>
      <c r="AO52" s="19">
        <f>AS51</f>
        <v>0.0</v>
      </c>
      <c r="AP52" s="19">
        <f>ROUND(AO52*$AP$5/12,2)</f>
        <v>0.0</v>
      </c>
      <c r="AQ52" s="19">
        <f>MIN($AQ$5,AO52+AP52)</f>
        <v>0.0</v>
      </c>
      <c r="AR52" s="19">
        <f>MAX(0,MIN(AO52+AP52-AQ52,MonthlyPayment-SUM(H52,M52,R52,W52,AB52,AG52,AL52,AQ52,AV52,BA52)-SUM(I52,N52,S52,X52,AC52,AH52,AM52)))</f>
        <v>0.0</v>
      </c>
      <c r="AS52" s="19">
        <f>ROUND(AO52+AP52-AQ52-AR52,2)</f>
        <v>0.0</v>
      </c>
      <c r="AT52" s="19">
        <f>AX51</f>
        <v>0.0</v>
      </c>
      <c r="AU52" s="19">
        <f>ROUND(AT52*$AU$5/12,2)</f>
        <v>0.0</v>
      </c>
      <c r="AV52" s="19">
        <f>MIN($AV$5,AT52+AU52)</f>
        <v>0.0</v>
      </c>
      <c r="AW52" s="19">
        <f>MAX(0,MIN(AT52+AU52-AV52,MonthlyPayment-SUM(H52,M52,R52,W52,AB52,AG52,AL52,AQ52,AV52,BA52)-SUM(I52,N52,S52,X52,AC52,AH52,AM52,AR52)))</f>
        <v>0.0</v>
      </c>
      <c r="AX52" s="19">
        <f>ROUND(AT52+AU52-AV52-AW52,2)</f>
        <v>0.0</v>
      </c>
      <c r="AY52" s="19">
        <f>BC51</f>
        <v>0.0</v>
      </c>
      <c r="AZ52" s="19">
        <f>ROUND(AY52*$AZ$5/12,2)</f>
        <v>0.0</v>
      </c>
      <c r="BA52" s="19">
        <f>MIN($BA$5,AY52+AZ52)</f>
        <v>0.0</v>
      </c>
      <c r="BB52" s="19">
        <f>MAX(0,MIN(AY52+AZ52-BA52,MonthlyPayment-SUM(H52,M52,R52,W52,AB52,AG52,AL52,AQ52,AV52,BA52)-SUM(I52,N52,S52,X52,AC52,AH52,AM52,AR52,AW52)))</f>
        <v>0.0</v>
      </c>
      <c r="BC52" s="19">
        <f>ROUND(AY52+AZ52-BA52-BB52,2)</f>
        <v>0.0</v>
      </c>
    </row>
    <row r="53" spans="1:55">
      <c r="A53" s="9">
        <v>47</v>
      </c>
      <c r="B53" s="15">
        <f>IF(FirstPayment="","",EDATE(FirstPayment,A53-1))</f>
        <v/>
      </c>
      <c r="C53" s="19">
        <f>SUM(H53,M53,R53,W53,AB53,AG53,AL53,AQ53,AV53,BA53,I53,N53,S53,X53,AC53,AH53,AM53,AR53,AW53,BB53)</f>
        <v>0.0</v>
      </c>
      <c r="D53" s="19">
        <f>SUM(J53,O53,T53,Y53,AD53,AI53,AN53,AS53,AX53,BC53)</f>
        <v>0.0</v>
      </c>
      <c r="E53" s="19">
        <f>SUM(G53,L53,Q53,V53,AA53,AF53,AK53,AP53,AU53,AZ53)</f>
        <v>0.0</v>
      </c>
      <c r="F53" s="19">
        <f>J52</f>
        <v>0.0</v>
      </c>
      <c r="G53" s="19">
        <f>ROUND(F53*$G$5/12,2)</f>
        <v>0.0</v>
      </c>
      <c r="H53" s="19">
        <f>MIN($H$5,F53+G53)</f>
        <v>0.0</v>
      </c>
      <c r="I53" s="19">
        <f>MAX(0,MIN(F53+G53-H53,MonthlyPayment-SUM(H53,M53,R53,W53,AB53,AG53,AL53,AQ53,AV53,BA53)))</f>
        <v>0.0</v>
      </c>
      <c r="J53" s="19">
        <f>ROUND(F53+G53-H53-I53,2)</f>
        <v>0.0</v>
      </c>
      <c r="K53" s="19">
        <f>O52</f>
        <v>0.0</v>
      </c>
      <c r="L53" s="19">
        <f>ROUND(K53*$L$5/12,2)</f>
        <v>0.0</v>
      </c>
      <c r="M53" s="19">
        <f>MIN($M$5,K53+L53)</f>
        <v>0.0</v>
      </c>
      <c r="N53" s="19">
        <f>MAX(0,MIN(K53+L53-M53,MonthlyPayment-SUM(H53,M53,R53,W53,AB53,AG53,AL53,AQ53,AV53,BA53)-SUM(I53)))</f>
        <v>0.0</v>
      </c>
      <c r="O53" s="19">
        <f>ROUND(K53+L53-M53-N53,2)</f>
        <v>0.0</v>
      </c>
      <c r="P53" s="19">
        <f>T52</f>
        <v>0.0</v>
      </c>
      <c r="Q53" s="19">
        <f>ROUND(P53*$Q$5/12,2)</f>
        <v>0.0</v>
      </c>
      <c r="R53" s="19">
        <f>MIN($R$5,P53+Q53)</f>
        <v>0.0</v>
      </c>
      <c r="S53" s="19">
        <f>MAX(0,MIN(P53+Q53-R53,MonthlyPayment-SUM(H53,M53,R53,W53,AB53,AG53,AL53,AQ53,AV53,BA53)-SUM(I53,N53)))</f>
        <v>0.0</v>
      </c>
      <c r="T53" s="19">
        <f>ROUND(P53+Q53-R53-S53,2)</f>
        <v>0.0</v>
      </c>
      <c r="U53" s="19">
        <f>Y52</f>
        <v>0.0</v>
      </c>
      <c r="V53" s="19">
        <f>ROUND(U53*$V$5/12,2)</f>
        <v>0.0</v>
      </c>
      <c r="W53" s="19">
        <f>MIN($W$5,U53+V53)</f>
        <v>0.0</v>
      </c>
      <c r="X53" s="19">
        <f>MAX(0,MIN(U53+V53-W53,MonthlyPayment-SUM(H53,M53,R53,W53,AB53,AG53,AL53,AQ53,AV53,BA53)-SUM(I53,N53,S53)))</f>
        <v>0.0</v>
      </c>
      <c r="Y53" s="19">
        <f>ROUND(U53+V53-W53-X53,2)</f>
        <v>0.0</v>
      </c>
      <c r="Z53" s="19">
        <f>AD52</f>
        <v>0.0</v>
      </c>
      <c r="AA53" s="19">
        <f>ROUND(Z53*$AA$5/12,2)</f>
        <v>0.0</v>
      </c>
      <c r="AB53" s="19">
        <f>MIN($AB$5,Z53+AA53)</f>
        <v>0.0</v>
      </c>
      <c r="AC53" s="19">
        <f>MAX(0,MIN(Z53+AA53-AB53,MonthlyPayment-SUM(H53,M53,R53,W53,AB53,AG53,AL53,AQ53,AV53,BA53)-SUM(I53,N53,S53,X53)))</f>
        <v>0.0</v>
      </c>
      <c r="AD53" s="19">
        <f>ROUND(Z53+AA53-AB53-AC53,2)</f>
        <v>0.0</v>
      </c>
      <c r="AE53" s="19">
        <f>AI52</f>
        <v>0.0</v>
      </c>
      <c r="AF53" s="19">
        <f>ROUND(AE53*$AF$5/12,2)</f>
        <v>0.0</v>
      </c>
      <c r="AG53" s="19">
        <f>MIN($AG$5,AE53+AF53)</f>
        <v>0.0</v>
      </c>
      <c r="AH53" s="19">
        <f>MAX(0,MIN(AE53+AF53-AG53,MonthlyPayment-SUM(H53,M53,R53,W53,AB53,AG53,AL53,AQ53,AV53,BA53)-SUM(I53,N53,S53,X53,AC53)))</f>
        <v>0.0</v>
      </c>
      <c r="AI53" s="19">
        <f>ROUND(AE53+AF53-AG53-AH53,2)</f>
        <v>0.0</v>
      </c>
      <c r="AJ53" s="19">
        <f>AN52</f>
        <v>0.0</v>
      </c>
      <c r="AK53" s="19">
        <f>ROUND(AJ53*$AK$5/12,2)</f>
        <v>0.0</v>
      </c>
      <c r="AL53" s="19">
        <f>MIN($AL$5,AJ53+AK53)</f>
        <v>0.0</v>
      </c>
      <c r="AM53" s="19">
        <f>MAX(0,MIN(AJ53+AK53-AL53,MonthlyPayment-SUM(H53,M53,R53,W53,AB53,AG53,AL53,AQ53,AV53,BA53)-SUM(I53,N53,S53,X53,AC53,AH53)))</f>
        <v>0.0</v>
      </c>
      <c r="AN53" s="19">
        <f>ROUND(AJ53+AK53-AL53-AM53,2)</f>
        <v>0.0</v>
      </c>
      <c r="AO53" s="19">
        <f>AS52</f>
        <v>0.0</v>
      </c>
      <c r="AP53" s="19">
        <f>ROUND(AO53*$AP$5/12,2)</f>
        <v>0.0</v>
      </c>
      <c r="AQ53" s="19">
        <f>MIN($AQ$5,AO53+AP53)</f>
        <v>0.0</v>
      </c>
      <c r="AR53" s="19">
        <f>MAX(0,MIN(AO53+AP53-AQ53,MonthlyPayment-SUM(H53,M53,R53,W53,AB53,AG53,AL53,AQ53,AV53,BA53)-SUM(I53,N53,S53,X53,AC53,AH53,AM53)))</f>
        <v>0.0</v>
      </c>
      <c r="AS53" s="19">
        <f>ROUND(AO53+AP53-AQ53-AR53,2)</f>
        <v>0.0</v>
      </c>
      <c r="AT53" s="19">
        <f>AX52</f>
        <v>0.0</v>
      </c>
      <c r="AU53" s="19">
        <f>ROUND(AT53*$AU$5/12,2)</f>
        <v>0.0</v>
      </c>
      <c r="AV53" s="19">
        <f>MIN($AV$5,AT53+AU53)</f>
        <v>0.0</v>
      </c>
      <c r="AW53" s="19">
        <f>MAX(0,MIN(AT53+AU53-AV53,MonthlyPayment-SUM(H53,M53,R53,W53,AB53,AG53,AL53,AQ53,AV53,BA53)-SUM(I53,N53,S53,X53,AC53,AH53,AM53,AR53)))</f>
        <v>0.0</v>
      </c>
      <c r="AX53" s="19">
        <f>ROUND(AT53+AU53-AV53-AW53,2)</f>
        <v>0.0</v>
      </c>
      <c r="AY53" s="19">
        <f>BC52</f>
        <v>0.0</v>
      </c>
      <c r="AZ53" s="19">
        <f>ROUND(AY53*$AZ$5/12,2)</f>
        <v>0.0</v>
      </c>
      <c r="BA53" s="19">
        <f>MIN($BA$5,AY53+AZ53)</f>
        <v>0.0</v>
      </c>
      <c r="BB53" s="19">
        <f>MAX(0,MIN(AY53+AZ53-BA53,MonthlyPayment-SUM(H53,M53,R53,W53,AB53,AG53,AL53,AQ53,AV53,BA53)-SUM(I53,N53,S53,X53,AC53,AH53,AM53,AR53,AW53)))</f>
        <v>0.0</v>
      </c>
      <c r="BC53" s="19">
        <f>ROUND(AY53+AZ53-BA53-BB53,2)</f>
        <v>0.0</v>
      </c>
    </row>
    <row r="54" spans="1:55">
      <c r="A54" s="9">
        <v>48</v>
      </c>
      <c r="B54" s="15">
        <f>IF(FirstPayment="","",EDATE(FirstPayment,A54-1))</f>
        <v/>
      </c>
      <c r="C54" s="19">
        <f>SUM(H54,M54,R54,W54,AB54,AG54,AL54,AQ54,AV54,BA54,I54,N54,S54,X54,AC54,AH54,AM54,AR54,AW54,BB54)</f>
        <v>0.0</v>
      </c>
      <c r="D54" s="19">
        <f>SUM(J54,O54,T54,Y54,AD54,AI54,AN54,AS54,AX54,BC54)</f>
        <v>0.0</v>
      </c>
      <c r="E54" s="19">
        <f>SUM(G54,L54,Q54,V54,AA54,AF54,AK54,AP54,AU54,AZ54)</f>
        <v>0.0</v>
      </c>
      <c r="F54" s="19">
        <f>J53</f>
        <v>0.0</v>
      </c>
      <c r="G54" s="19">
        <f>ROUND(F54*$G$5/12,2)</f>
        <v>0.0</v>
      </c>
      <c r="H54" s="19">
        <f>MIN($H$5,F54+G54)</f>
        <v>0.0</v>
      </c>
      <c r="I54" s="19">
        <f>MAX(0,MIN(F54+G54-H54,MonthlyPayment-SUM(H54,M54,R54,W54,AB54,AG54,AL54,AQ54,AV54,BA54)))</f>
        <v>0.0</v>
      </c>
      <c r="J54" s="19">
        <f>ROUND(F54+G54-H54-I54,2)</f>
        <v>0.0</v>
      </c>
      <c r="K54" s="19">
        <f>O53</f>
        <v>0.0</v>
      </c>
      <c r="L54" s="19">
        <f>ROUND(K54*$L$5/12,2)</f>
        <v>0.0</v>
      </c>
      <c r="M54" s="19">
        <f>MIN($M$5,K54+L54)</f>
        <v>0.0</v>
      </c>
      <c r="N54" s="19">
        <f>MAX(0,MIN(K54+L54-M54,MonthlyPayment-SUM(H54,M54,R54,W54,AB54,AG54,AL54,AQ54,AV54,BA54)-SUM(I54)))</f>
        <v>0.0</v>
      </c>
      <c r="O54" s="19">
        <f>ROUND(K54+L54-M54-N54,2)</f>
        <v>0.0</v>
      </c>
      <c r="P54" s="19">
        <f>T53</f>
        <v>0.0</v>
      </c>
      <c r="Q54" s="19">
        <f>ROUND(P54*$Q$5/12,2)</f>
        <v>0.0</v>
      </c>
      <c r="R54" s="19">
        <f>MIN($R$5,P54+Q54)</f>
        <v>0.0</v>
      </c>
      <c r="S54" s="19">
        <f>MAX(0,MIN(P54+Q54-R54,MonthlyPayment-SUM(H54,M54,R54,W54,AB54,AG54,AL54,AQ54,AV54,BA54)-SUM(I54,N54)))</f>
        <v>0.0</v>
      </c>
      <c r="T54" s="19">
        <f>ROUND(P54+Q54-R54-S54,2)</f>
        <v>0.0</v>
      </c>
      <c r="U54" s="19">
        <f>Y53</f>
        <v>0.0</v>
      </c>
      <c r="V54" s="19">
        <f>ROUND(U54*$V$5/12,2)</f>
        <v>0.0</v>
      </c>
      <c r="W54" s="19">
        <f>MIN($W$5,U54+V54)</f>
        <v>0.0</v>
      </c>
      <c r="X54" s="19">
        <f>MAX(0,MIN(U54+V54-W54,MonthlyPayment-SUM(H54,M54,R54,W54,AB54,AG54,AL54,AQ54,AV54,BA54)-SUM(I54,N54,S54)))</f>
        <v>0.0</v>
      </c>
      <c r="Y54" s="19">
        <f>ROUND(U54+V54-W54-X54,2)</f>
        <v>0.0</v>
      </c>
      <c r="Z54" s="19">
        <f>AD53</f>
        <v>0.0</v>
      </c>
      <c r="AA54" s="19">
        <f>ROUND(Z54*$AA$5/12,2)</f>
        <v>0.0</v>
      </c>
      <c r="AB54" s="19">
        <f>MIN($AB$5,Z54+AA54)</f>
        <v>0.0</v>
      </c>
      <c r="AC54" s="19">
        <f>MAX(0,MIN(Z54+AA54-AB54,MonthlyPayment-SUM(H54,M54,R54,W54,AB54,AG54,AL54,AQ54,AV54,BA54)-SUM(I54,N54,S54,X54)))</f>
        <v>0.0</v>
      </c>
      <c r="AD54" s="19">
        <f>ROUND(Z54+AA54-AB54-AC54,2)</f>
        <v>0.0</v>
      </c>
      <c r="AE54" s="19">
        <f>AI53</f>
        <v>0.0</v>
      </c>
      <c r="AF54" s="19">
        <f>ROUND(AE54*$AF$5/12,2)</f>
        <v>0.0</v>
      </c>
      <c r="AG54" s="19">
        <f>MIN($AG$5,AE54+AF54)</f>
        <v>0.0</v>
      </c>
      <c r="AH54" s="19">
        <f>MAX(0,MIN(AE54+AF54-AG54,MonthlyPayment-SUM(H54,M54,R54,W54,AB54,AG54,AL54,AQ54,AV54,BA54)-SUM(I54,N54,S54,X54,AC54)))</f>
        <v>0.0</v>
      </c>
      <c r="AI54" s="19">
        <f>ROUND(AE54+AF54-AG54-AH54,2)</f>
        <v>0.0</v>
      </c>
      <c r="AJ54" s="19">
        <f>AN53</f>
        <v>0.0</v>
      </c>
      <c r="AK54" s="19">
        <f>ROUND(AJ54*$AK$5/12,2)</f>
        <v>0.0</v>
      </c>
      <c r="AL54" s="19">
        <f>MIN($AL$5,AJ54+AK54)</f>
        <v>0.0</v>
      </c>
      <c r="AM54" s="19">
        <f>MAX(0,MIN(AJ54+AK54-AL54,MonthlyPayment-SUM(H54,M54,R54,W54,AB54,AG54,AL54,AQ54,AV54,BA54)-SUM(I54,N54,S54,X54,AC54,AH54)))</f>
        <v>0.0</v>
      </c>
      <c r="AN54" s="19">
        <f>ROUND(AJ54+AK54-AL54-AM54,2)</f>
        <v>0.0</v>
      </c>
      <c r="AO54" s="19">
        <f>AS53</f>
        <v>0.0</v>
      </c>
      <c r="AP54" s="19">
        <f>ROUND(AO54*$AP$5/12,2)</f>
        <v>0.0</v>
      </c>
      <c r="AQ54" s="19">
        <f>MIN($AQ$5,AO54+AP54)</f>
        <v>0.0</v>
      </c>
      <c r="AR54" s="19">
        <f>MAX(0,MIN(AO54+AP54-AQ54,MonthlyPayment-SUM(H54,M54,R54,W54,AB54,AG54,AL54,AQ54,AV54,BA54)-SUM(I54,N54,S54,X54,AC54,AH54,AM54)))</f>
        <v>0.0</v>
      </c>
      <c r="AS54" s="19">
        <f>ROUND(AO54+AP54-AQ54-AR54,2)</f>
        <v>0.0</v>
      </c>
      <c r="AT54" s="19">
        <f>AX53</f>
        <v>0.0</v>
      </c>
      <c r="AU54" s="19">
        <f>ROUND(AT54*$AU$5/12,2)</f>
        <v>0.0</v>
      </c>
      <c r="AV54" s="19">
        <f>MIN($AV$5,AT54+AU54)</f>
        <v>0.0</v>
      </c>
      <c r="AW54" s="19">
        <f>MAX(0,MIN(AT54+AU54-AV54,MonthlyPayment-SUM(H54,M54,R54,W54,AB54,AG54,AL54,AQ54,AV54,BA54)-SUM(I54,N54,S54,X54,AC54,AH54,AM54,AR54)))</f>
        <v>0.0</v>
      </c>
      <c r="AX54" s="19">
        <f>ROUND(AT54+AU54-AV54-AW54,2)</f>
        <v>0.0</v>
      </c>
      <c r="AY54" s="19">
        <f>BC53</f>
        <v>0.0</v>
      </c>
      <c r="AZ54" s="19">
        <f>ROUND(AY54*$AZ$5/12,2)</f>
        <v>0.0</v>
      </c>
      <c r="BA54" s="19">
        <f>MIN($BA$5,AY54+AZ54)</f>
        <v>0.0</v>
      </c>
      <c r="BB54" s="19">
        <f>MAX(0,MIN(AY54+AZ54-BA54,MonthlyPayment-SUM(H54,M54,R54,W54,AB54,AG54,AL54,AQ54,AV54,BA54)-SUM(I54,N54,S54,X54,AC54,AH54,AM54,AR54,AW54)))</f>
        <v>0.0</v>
      </c>
      <c r="BC54" s="19">
        <f>ROUND(AY54+AZ54-BA54-BB54,2)</f>
        <v>0.0</v>
      </c>
    </row>
    <row r="55" spans="1:55">
      <c r="A55" s="9">
        <v>49</v>
      </c>
      <c r="B55" s="15">
        <f>IF(FirstPayment="","",EDATE(FirstPayment,A55-1))</f>
        <v/>
      </c>
      <c r="C55" s="19">
        <f>SUM(H55,M55,R55,W55,AB55,AG55,AL55,AQ55,AV55,BA55,I55,N55,S55,X55,AC55,AH55,AM55,AR55,AW55,BB55)</f>
        <v>0.0</v>
      </c>
      <c r="D55" s="19">
        <f>SUM(J55,O55,T55,Y55,AD55,AI55,AN55,AS55,AX55,BC55)</f>
        <v>0.0</v>
      </c>
      <c r="E55" s="19">
        <f>SUM(G55,L55,Q55,V55,AA55,AF55,AK55,AP55,AU55,AZ55)</f>
        <v>0.0</v>
      </c>
      <c r="F55" s="19">
        <f>J54</f>
        <v>0.0</v>
      </c>
      <c r="G55" s="19">
        <f>ROUND(F55*$G$5/12,2)</f>
        <v>0.0</v>
      </c>
      <c r="H55" s="19">
        <f>MIN($H$5,F55+G55)</f>
        <v>0.0</v>
      </c>
      <c r="I55" s="19">
        <f>MAX(0,MIN(F55+G55-H55,MonthlyPayment-SUM(H55,M55,R55,W55,AB55,AG55,AL55,AQ55,AV55,BA55)))</f>
        <v>0.0</v>
      </c>
      <c r="J55" s="19">
        <f>ROUND(F55+G55-H55-I55,2)</f>
        <v>0.0</v>
      </c>
      <c r="K55" s="19">
        <f>O54</f>
        <v>0.0</v>
      </c>
      <c r="L55" s="19">
        <f>ROUND(K55*$L$5/12,2)</f>
        <v>0.0</v>
      </c>
      <c r="M55" s="19">
        <f>MIN($M$5,K55+L55)</f>
        <v>0.0</v>
      </c>
      <c r="N55" s="19">
        <f>MAX(0,MIN(K55+L55-M55,MonthlyPayment-SUM(H55,M55,R55,W55,AB55,AG55,AL55,AQ55,AV55,BA55)-SUM(I55)))</f>
        <v>0.0</v>
      </c>
      <c r="O55" s="19">
        <f>ROUND(K55+L55-M55-N55,2)</f>
        <v>0.0</v>
      </c>
      <c r="P55" s="19">
        <f>T54</f>
        <v>0.0</v>
      </c>
      <c r="Q55" s="19">
        <f>ROUND(P55*$Q$5/12,2)</f>
        <v>0.0</v>
      </c>
      <c r="R55" s="19">
        <f>MIN($R$5,P55+Q55)</f>
        <v>0.0</v>
      </c>
      <c r="S55" s="19">
        <f>MAX(0,MIN(P55+Q55-R55,MonthlyPayment-SUM(H55,M55,R55,W55,AB55,AG55,AL55,AQ55,AV55,BA55)-SUM(I55,N55)))</f>
        <v>0.0</v>
      </c>
      <c r="T55" s="19">
        <f>ROUND(P55+Q55-R55-S55,2)</f>
        <v>0.0</v>
      </c>
      <c r="U55" s="19">
        <f>Y54</f>
        <v>0.0</v>
      </c>
      <c r="V55" s="19">
        <f>ROUND(U55*$V$5/12,2)</f>
        <v>0.0</v>
      </c>
      <c r="W55" s="19">
        <f>MIN($W$5,U55+V55)</f>
        <v>0.0</v>
      </c>
      <c r="X55" s="19">
        <f>MAX(0,MIN(U55+V55-W55,MonthlyPayment-SUM(H55,M55,R55,W55,AB55,AG55,AL55,AQ55,AV55,BA55)-SUM(I55,N55,S55)))</f>
        <v>0.0</v>
      </c>
      <c r="Y55" s="19">
        <f>ROUND(U55+V55-W55-X55,2)</f>
        <v>0.0</v>
      </c>
      <c r="Z55" s="19">
        <f>AD54</f>
        <v>0.0</v>
      </c>
      <c r="AA55" s="19">
        <f>ROUND(Z55*$AA$5/12,2)</f>
        <v>0.0</v>
      </c>
      <c r="AB55" s="19">
        <f>MIN($AB$5,Z55+AA55)</f>
        <v>0.0</v>
      </c>
      <c r="AC55" s="19">
        <f>MAX(0,MIN(Z55+AA55-AB55,MonthlyPayment-SUM(H55,M55,R55,W55,AB55,AG55,AL55,AQ55,AV55,BA55)-SUM(I55,N55,S55,X55)))</f>
        <v>0.0</v>
      </c>
      <c r="AD55" s="19">
        <f>ROUND(Z55+AA55-AB55-AC55,2)</f>
        <v>0.0</v>
      </c>
      <c r="AE55" s="19">
        <f>AI54</f>
        <v>0.0</v>
      </c>
      <c r="AF55" s="19">
        <f>ROUND(AE55*$AF$5/12,2)</f>
        <v>0.0</v>
      </c>
      <c r="AG55" s="19">
        <f>MIN($AG$5,AE55+AF55)</f>
        <v>0.0</v>
      </c>
      <c r="AH55" s="19">
        <f>MAX(0,MIN(AE55+AF55-AG55,MonthlyPayment-SUM(H55,M55,R55,W55,AB55,AG55,AL55,AQ55,AV55,BA55)-SUM(I55,N55,S55,X55,AC55)))</f>
        <v>0.0</v>
      </c>
      <c r="AI55" s="19">
        <f>ROUND(AE55+AF55-AG55-AH55,2)</f>
        <v>0.0</v>
      </c>
      <c r="AJ55" s="19">
        <f>AN54</f>
        <v>0.0</v>
      </c>
      <c r="AK55" s="19">
        <f>ROUND(AJ55*$AK$5/12,2)</f>
        <v>0.0</v>
      </c>
      <c r="AL55" s="19">
        <f>MIN($AL$5,AJ55+AK55)</f>
        <v>0.0</v>
      </c>
      <c r="AM55" s="19">
        <f>MAX(0,MIN(AJ55+AK55-AL55,MonthlyPayment-SUM(H55,M55,R55,W55,AB55,AG55,AL55,AQ55,AV55,BA55)-SUM(I55,N55,S55,X55,AC55,AH55)))</f>
        <v>0.0</v>
      </c>
      <c r="AN55" s="19">
        <f>ROUND(AJ55+AK55-AL55-AM55,2)</f>
        <v>0.0</v>
      </c>
      <c r="AO55" s="19">
        <f>AS54</f>
        <v>0.0</v>
      </c>
      <c r="AP55" s="19">
        <f>ROUND(AO55*$AP$5/12,2)</f>
        <v>0.0</v>
      </c>
      <c r="AQ55" s="19">
        <f>MIN($AQ$5,AO55+AP55)</f>
        <v>0.0</v>
      </c>
      <c r="AR55" s="19">
        <f>MAX(0,MIN(AO55+AP55-AQ55,MonthlyPayment-SUM(H55,M55,R55,W55,AB55,AG55,AL55,AQ55,AV55,BA55)-SUM(I55,N55,S55,X55,AC55,AH55,AM55)))</f>
        <v>0.0</v>
      </c>
      <c r="AS55" s="19">
        <f>ROUND(AO55+AP55-AQ55-AR55,2)</f>
        <v>0.0</v>
      </c>
      <c r="AT55" s="19">
        <f>AX54</f>
        <v>0.0</v>
      </c>
      <c r="AU55" s="19">
        <f>ROUND(AT55*$AU$5/12,2)</f>
        <v>0.0</v>
      </c>
      <c r="AV55" s="19">
        <f>MIN($AV$5,AT55+AU55)</f>
        <v>0.0</v>
      </c>
      <c r="AW55" s="19">
        <f>MAX(0,MIN(AT55+AU55-AV55,MonthlyPayment-SUM(H55,M55,R55,W55,AB55,AG55,AL55,AQ55,AV55,BA55)-SUM(I55,N55,S55,X55,AC55,AH55,AM55,AR55)))</f>
        <v>0.0</v>
      </c>
      <c r="AX55" s="19">
        <f>ROUND(AT55+AU55-AV55-AW55,2)</f>
        <v>0.0</v>
      </c>
      <c r="AY55" s="19">
        <f>BC54</f>
        <v>0.0</v>
      </c>
      <c r="AZ55" s="19">
        <f>ROUND(AY55*$AZ$5/12,2)</f>
        <v>0.0</v>
      </c>
      <c r="BA55" s="19">
        <f>MIN($BA$5,AY55+AZ55)</f>
        <v>0.0</v>
      </c>
      <c r="BB55" s="19">
        <f>MAX(0,MIN(AY55+AZ55-BA55,MonthlyPayment-SUM(H55,M55,R55,W55,AB55,AG55,AL55,AQ55,AV55,BA55)-SUM(I55,N55,S55,X55,AC55,AH55,AM55,AR55,AW55)))</f>
        <v>0.0</v>
      </c>
      <c r="BC55" s="19">
        <f>ROUND(AY55+AZ55-BA55-BB55,2)</f>
        <v>0.0</v>
      </c>
    </row>
    <row r="56" spans="1:55">
      <c r="A56" s="9">
        <v>50</v>
      </c>
      <c r="B56" s="15">
        <f>IF(FirstPayment="","",EDATE(FirstPayment,A56-1))</f>
        <v/>
      </c>
      <c r="C56" s="19">
        <f>SUM(H56,M56,R56,W56,AB56,AG56,AL56,AQ56,AV56,BA56,I56,N56,S56,X56,AC56,AH56,AM56,AR56,AW56,BB56)</f>
        <v>0.0</v>
      </c>
      <c r="D56" s="19">
        <f>SUM(J56,O56,T56,Y56,AD56,AI56,AN56,AS56,AX56,BC56)</f>
        <v>0.0</v>
      </c>
      <c r="E56" s="19">
        <f>SUM(G56,L56,Q56,V56,AA56,AF56,AK56,AP56,AU56,AZ56)</f>
        <v>0.0</v>
      </c>
      <c r="F56" s="19">
        <f>J55</f>
        <v>0.0</v>
      </c>
      <c r="G56" s="19">
        <f>ROUND(F56*$G$5/12,2)</f>
        <v>0.0</v>
      </c>
      <c r="H56" s="19">
        <f>MIN($H$5,F56+G56)</f>
        <v>0.0</v>
      </c>
      <c r="I56" s="19">
        <f>MAX(0,MIN(F56+G56-H56,MonthlyPayment-SUM(H56,M56,R56,W56,AB56,AG56,AL56,AQ56,AV56,BA56)))</f>
        <v>0.0</v>
      </c>
      <c r="J56" s="19">
        <f>ROUND(F56+G56-H56-I56,2)</f>
        <v>0.0</v>
      </c>
      <c r="K56" s="19">
        <f>O55</f>
        <v>0.0</v>
      </c>
      <c r="L56" s="19">
        <f>ROUND(K56*$L$5/12,2)</f>
        <v>0.0</v>
      </c>
      <c r="M56" s="19">
        <f>MIN($M$5,K56+L56)</f>
        <v>0.0</v>
      </c>
      <c r="N56" s="19">
        <f>MAX(0,MIN(K56+L56-M56,MonthlyPayment-SUM(H56,M56,R56,W56,AB56,AG56,AL56,AQ56,AV56,BA56)-SUM(I56)))</f>
        <v>0.0</v>
      </c>
      <c r="O56" s="19">
        <f>ROUND(K56+L56-M56-N56,2)</f>
        <v>0.0</v>
      </c>
      <c r="P56" s="19">
        <f>T55</f>
        <v>0.0</v>
      </c>
      <c r="Q56" s="19">
        <f>ROUND(P56*$Q$5/12,2)</f>
        <v>0.0</v>
      </c>
      <c r="R56" s="19">
        <f>MIN($R$5,P56+Q56)</f>
        <v>0.0</v>
      </c>
      <c r="S56" s="19">
        <f>MAX(0,MIN(P56+Q56-R56,MonthlyPayment-SUM(H56,M56,R56,W56,AB56,AG56,AL56,AQ56,AV56,BA56)-SUM(I56,N56)))</f>
        <v>0.0</v>
      </c>
      <c r="T56" s="19">
        <f>ROUND(P56+Q56-R56-S56,2)</f>
        <v>0.0</v>
      </c>
      <c r="U56" s="19">
        <f>Y55</f>
        <v>0.0</v>
      </c>
      <c r="V56" s="19">
        <f>ROUND(U56*$V$5/12,2)</f>
        <v>0.0</v>
      </c>
      <c r="W56" s="19">
        <f>MIN($W$5,U56+V56)</f>
        <v>0.0</v>
      </c>
      <c r="X56" s="19">
        <f>MAX(0,MIN(U56+V56-W56,MonthlyPayment-SUM(H56,M56,R56,W56,AB56,AG56,AL56,AQ56,AV56,BA56)-SUM(I56,N56,S56)))</f>
        <v>0.0</v>
      </c>
      <c r="Y56" s="19">
        <f>ROUND(U56+V56-W56-X56,2)</f>
        <v>0.0</v>
      </c>
      <c r="Z56" s="19">
        <f>AD55</f>
        <v>0.0</v>
      </c>
      <c r="AA56" s="19">
        <f>ROUND(Z56*$AA$5/12,2)</f>
        <v>0.0</v>
      </c>
      <c r="AB56" s="19">
        <f>MIN($AB$5,Z56+AA56)</f>
        <v>0.0</v>
      </c>
      <c r="AC56" s="19">
        <f>MAX(0,MIN(Z56+AA56-AB56,MonthlyPayment-SUM(H56,M56,R56,W56,AB56,AG56,AL56,AQ56,AV56,BA56)-SUM(I56,N56,S56,X56)))</f>
        <v>0.0</v>
      </c>
      <c r="AD56" s="19">
        <f>ROUND(Z56+AA56-AB56-AC56,2)</f>
        <v>0.0</v>
      </c>
      <c r="AE56" s="19">
        <f>AI55</f>
        <v>0.0</v>
      </c>
      <c r="AF56" s="19">
        <f>ROUND(AE56*$AF$5/12,2)</f>
        <v>0.0</v>
      </c>
      <c r="AG56" s="19">
        <f>MIN($AG$5,AE56+AF56)</f>
        <v>0.0</v>
      </c>
      <c r="AH56" s="19">
        <f>MAX(0,MIN(AE56+AF56-AG56,MonthlyPayment-SUM(H56,M56,R56,W56,AB56,AG56,AL56,AQ56,AV56,BA56)-SUM(I56,N56,S56,X56,AC56)))</f>
        <v>0.0</v>
      </c>
      <c r="AI56" s="19">
        <f>ROUND(AE56+AF56-AG56-AH56,2)</f>
        <v>0.0</v>
      </c>
      <c r="AJ56" s="19">
        <f>AN55</f>
        <v>0.0</v>
      </c>
      <c r="AK56" s="19">
        <f>ROUND(AJ56*$AK$5/12,2)</f>
        <v>0.0</v>
      </c>
      <c r="AL56" s="19">
        <f>MIN($AL$5,AJ56+AK56)</f>
        <v>0.0</v>
      </c>
      <c r="AM56" s="19">
        <f>MAX(0,MIN(AJ56+AK56-AL56,MonthlyPayment-SUM(H56,M56,R56,W56,AB56,AG56,AL56,AQ56,AV56,BA56)-SUM(I56,N56,S56,X56,AC56,AH56)))</f>
        <v>0.0</v>
      </c>
      <c r="AN56" s="19">
        <f>ROUND(AJ56+AK56-AL56-AM56,2)</f>
        <v>0.0</v>
      </c>
      <c r="AO56" s="19">
        <f>AS55</f>
        <v>0.0</v>
      </c>
      <c r="AP56" s="19">
        <f>ROUND(AO56*$AP$5/12,2)</f>
        <v>0.0</v>
      </c>
      <c r="AQ56" s="19">
        <f>MIN($AQ$5,AO56+AP56)</f>
        <v>0.0</v>
      </c>
      <c r="AR56" s="19">
        <f>MAX(0,MIN(AO56+AP56-AQ56,MonthlyPayment-SUM(H56,M56,R56,W56,AB56,AG56,AL56,AQ56,AV56,BA56)-SUM(I56,N56,S56,X56,AC56,AH56,AM56)))</f>
        <v>0.0</v>
      </c>
      <c r="AS56" s="19">
        <f>ROUND(AO56+AP56-AQ56-AR56,2)</f>
        <v>0.0</v>
      </c>
      <c r="AT56" s="19">
        <f>AX55</f>
        <v>0.0</v>
      </c>
      <c r="AU56" s="19">
        <f>ROUND(AT56*$AU$5/12,2)</f>
        <v>0.0</v>
      </c>
      <c r="AV56" s="19">
        <f>MIN($AV$5,AT56+AU56)</f>
        <v>0.0</v>
      </c>
      <c r="AW56" s="19">
        <f>MAX(0,MIN(AT56+AU56-AV56,MonthlyPayment-SUM(H56,M56,R56,W56,AB56,AG56,AL56,AQ56,AV56,BA56)-SUM(I56,N56,S56,X56,AC56,AH56,AM56,AR56)))</f>
        <v>0.0</v>
      </c>
      <c r="AX56" s="19">
        <f>ROUND(AT56+AU56-AV56-AW56,2)</f>
        <v>0.0</v>
      </c>
      <c r="AY56" s="19">
        <f>BC55</f>
        <v>0.0</v>
      </c>
      <c r="AZ56" s="19">
        <f>ROUND(AY56*$AZ$5/12,2)</f>
        <v>0.0</v>
      </c>
      <c r="BA56" s="19">
        <f>MIN($BA$5,AY56+AZ56)</f>
        <v>0.0</v>
      </c>
      <c r="BB56" s="19">
        <f>MAX(0,MIN(AY56+AZ56-BA56,MonthlyPayment-SUM(H56,M56,R56,W56,AB56,AG56,AL56,AQ56,AV56,BA56)-SUM(I56,N56,S56,X56,AC56,AH56,AM56,AR56,AW56)))</f>
        <v>0.0</v>
      </c>
      <c r="BC56" s="19">
        <f>ROUND(AY56+AZ56-BA56-BB56,2)</f>
        <v>0.0</v>
      </c>
    </row>
    <row r="57" spans="1:55">
      <c r="A57" s="9">
        <v>51</v>
      </c>
      <c r="B57" s="15">
        <f>IF(FirstPayment="","",EDATE(FirstPayment,A57-1))</f>
        <v/>
      </c>
      <c r="C57" s="19">
        <f>SUM(H57,M57,R57,W57,AB57,AG57,AL57,AQ57,AV57,BA57,I57,N57,S57,X57,AC57,AH57,AM57,AR57,AW57,BB57)</f>
        <v>0.0</v>
      </c>
      <c r="D57" s="19">
        <f>SUM(J57,O57,T57,Y57,AD57,AI57,AN57,AS57,AX57,BC57)</f>
        <v>0.0</v>
      </c>
      <c r="E57" s="19">
        <f>SUM(G57,L57,Q57,V57,AA57,AF57,AK57,AP57,AU57,AZ57)</f>
        <v>0.0</v>
      </c>
      <c r="F57" s="19">
        <f>J56</f>
        <v>0.0</v>
      </c>
      <c r="G57" s="19">
        <f>ROUND(F57*$G$5/12,2)</f>
        <v>0.0</v>
      </c>
      <c r="H57" s="19">
        <f>MIN($H$5,F57+G57)</f>
        <v>0.0</v>
      </c>
      <c r="I57" s="19">
        <f>MAX(0,MIN(F57+G57-H57,MonthlyPayment-SUM(H57,M57,R57,W57,AB57,AG57,AL57,AQ57,AV57,BA57)))</f>
        <v>0.0</v>
      </c>
      <c r="J57" s="19">
        <f>ROUND(F57+G57-H57-I57,2)</f>
        <v>0.0</v>
      </c>
      <c r="K57" s="19">
        <f>O56</f>
        <v>0.0</v>
      </c>
      <c r="L57" s="19">
        <f>ROUND(K57*$L$5/12,2)</f>
        <v>0.0</v>
      </c>
      <c r="M57" s="19">
        <f>MIN($M$5,K57+L57)</f>
        <v>0.0</v>
      </c>
      <c r="N57" s="19">
        <f>MAX(0,MIN(K57+L57-M57,MonthlyPayment-SUM(H57,M57,R57,W57,AB57,AG57,AL57,AQ57,AV57,BA57)-SUM(I57)))</f>
        <v>0.0</v>
      </c>
      <c r="O57" s="19">
        <f>ROUND(K57+L57-M57-N57,2)</f>
        <v>0.0</v>
      </c>
      <c r="P57" s="19">
        <f>T56</f>
        <v>0.0</v>
      </c>
      <c r="Q57" s="19">
        <f>ROUND(P57*$Q$5/12,2)</f>
        <v>0.0</v>
      </c>
      <c r="R57" s="19">
        <f>MIN($R$5,P57+Q57)</f>
        <v>0.0</v>
      </c>
      <c r="S57" s="19">
        <f>MAX(0,MIN(P57+Q57-R57,MonthlyPayment-SUM(H57,M57,R57,W57,AB57,AG57,AL57,AQ57,AV57,BA57)-SUM(I57,N57)))</f>
        <v>0.0</v>
      </c>
      <c r="T57" s="19">
        <f>ROUND(P57+Q57-R57-S57,2)</f>
        <v>0.0</v>
      </c>
      <c r="U57" s="19">
        <f>Y56</f>
        <v>0.0</v>
      </c>
      <c r="V57" s="19">
        <f>ROUND(U57*$V$5/12,2)</f>
        <v>0.0</v>
      </c>
      <c r="W57" s="19">
        <f>MIN($W$5,U57+V57)</f>
        <v>0.0</v>
      </c>
      <c r="X57" s="19">
        <f>MAX(0,MIN(U57+V57-W57,MonthlyPayment-SUM(H57,M57,R57,W57,AB57,AG57,AL57,AQ57,AV57,BA57)-SUM(I57,N57,S57)))</f>
        <v>0.0</v>
      </c>
      <c r="Y57" s="19">
        <f>ROUND(U57+V57-W57-X57,2)</f>
        <v>0.0</v>
      </c>
      <c r="Z57" s="19">
        <f>AD56</f>
        <v>0.0</v>
      </c>
      <c r="AA57" s="19">
        <f>ROUND(Z57*$AA$5/12,2)</f>
        <v>0.0</v>
      </c>
      <c r="AB57" s="19">
        <f>MIN($AB$5,Z57+AA57)</f>
        <v>0.0</v>
      </c>
      <c r="AC57" s="19">
        <f>MAX(0,MIN(Z57+AA57-AB57,MonthlyPayment-SUM(H57,M57,R57,W57,AB57,AG57,AL57,AQ57,AV57,BA57)-SUM(I57,N57,S57,X57)))</f>
        <v>0.0</v>
      </c>
      <c r="AD57" s="19">
        <f>ROUND(Z57+AA57-AB57-AC57,2)</f>
        <v>0.0</v>
      </c>
      <c r="AE57" s="19">
        <f>AI56</f>
        <v>0.0</v>
      </c>
      <c r="AF57" s="19">
        <f>ROUND(AE57*$AF$5/12,2)</f>
        <v>0.0</v>
      </c>
      <c r="AG57" s="19">
        <f>MIN($AG$5,AE57+AF57)</f>
        <v>0.0</v>
      </c>
      <c r="AH57" s="19">
        <f>MAX(0,MIN(AE57+AF57-AG57,MonthlyPayment-SUM(H57,M57,R57,W57,AB57,AG57,AL57,AQ57,AV57,BA57)-SUM(I57,N57,S57,X57,AC57)))</f>
        <v>0.0</v>
      </c>
      <c r="AI57" s="19">
        <f>ROUND(AE57+AF57-AG57-AH57,2)</f>
        <v>0.0</v>
      </c>
      <c r="AJ57" s="19">
        <f>AN56</f>
        <v>0.0</v>
      </c>
      <c r="AK57" s="19">
        <f>ROUND(AJ57*$AK$5/12,2)</f>
        <v>0.0</v>
      </c>
      <c r="AL57" s="19">
        <f>MIN($AL$5,AJ57+AK57)</f>
        <v>0.0</v>
      </c>
      <c r="AM57" s="19">
        <f>MAX(0,MIN(AJ57+AK57-AL57,MonthlyPayment-SUM(H57,M57,R57,W57,AB57,AG57,AL57,AQ57,AV57,BA57)-SUM(I57,N57,S57,X57,AC57,AH57)))</f>
        <v>0.0</v>
      </c>
      <c r="AN57" s="19">
        <f>ROUND(AJ57+AK57-AL57-AM57,2)</f>
        <v>0.0</v>
      </c>
      <c r="AO57" s="19">
        <f>AS56</f>
        <v>0.0</v>
      </c>
      <c r="AP57" s="19">
        <f>ROUND(AO57*$AP$5/12,2)</f>
        <v>0.0</v>
      </c>
      <c r="AQ57" s="19">
        <f>MIN($AQ$5,AO57+AP57)</f>
        <v>0.0</v>
      </c>
      <c r="AR57" s="19">
        <f>MAX(0,MIN(AO57+AP57-AQ57,MonthlyPayment-SUM(H57,M57,R57,W57,AB57,AG57,AL57,AQ57,AV57,BA57)-SUM(I57,N57,S57,X57,AC57,AH57,AM57)))</f>
        <v>0.0</v>
      </c>
      <c r="AS57" s="19">
        <f>ROUND(AO57+AP57-AQ57-AR57,2)</f>
        <v>0.0</v>
      </c>
      <c r="AT57" s="19">
        <f>AX56</f>
        <v>0.0</v>
      </c>
      <c r="AU57" s="19">
        <f>ROUND(AT57*$AU$5/12,2)</f>
        <v>0.0</v>
      </c>
      <c r="AV57" s="19">
        <f>MIN($AV$5,AT57+AU57)</f>
        <v>0.0</v>
      </c>
      <c r="AW57" s="19">
        <f>MAX(0,MIN(AT57+AU57-AV57,MonthlyPayment-SUM(H57,M57,R57,W57,AB57,AG57,AL57,AQ57,AV57,BA57)-SUM(I57,N57,S57,X57,AC57,AH57,AM57,AR57)))</f>
        <v>0.0</v>
      </c>
      <c r="AX57" s="19">
        <f>ROUND(AT57+AU57-AV57-AW57,2)</f>
        <v>0.0</v>
      </c>
      <c r="AY57" s="19">
        <f>BC56</f>
        <v>0.0</v>
      </c>
      <c r="AZ57" s="19">
        <f>ROUND(AY57*$AZ$5/12,2)</f>
        <v>0.0</v>
      </c>
      <c r="BA57" s="19">
        <f>MIN($BA$5,AY57+AZ57)</f>
        <v>0.0</v>
      </c>
      <c r="BB57" s="19">
        <f>MAX(0,MIN(AY57+AZ57-BA57,MonthlyPayment-SUM(H57,M57,R57,W57,AB57,AG57,AL57,AQ57,AV57,BA57)-SUM(I57,N57,S57,X57,AC57,AH57,AM57,AR57,AW57)))</f>
        <v>0.0</v>
      </c>
      <c r="BC57" s="19">
        <f>ROUND(AY57+AZ57-BA57-BB57,2)</f>
        <v>0.0</v>
      </c>
    </row>
    <row r="58" spans="1:55">
      <c r="A58" s="9">
        <v>52</v>
      </c>
      <c r="B58" s="15">
        <f>IF(FirstPayment="","",EDATE(FirstPayment,A58-1))</f>
        <v/>
      </c>
      <c r="C58" s="19">
        <f>SUM(H58,M58,R58,W58,AB58,AG58,AL58,AQ58,AV58,BA58,I58,N58,S58,X58,AC58,AH58,AM58,AR58,AW58,BB58)</f>
        <v>0.0</v>
      </c>
      <c r="D58" s="19">
        <f>SUM(J58,O58,T58,Y58,AD58,AI58,AN58,AS58,AX58,BC58)</f>
        <v>0.0</v>
      </c>
      <c r="E58" s="19">
        <f>SUM(G58,L58,Q58,V58,AA58,AF58,AK58,AP58,AU58,AZ58)</f>
        <v>0.0</v>
      </c>
      <c r="F58" s="19">
        <f>J57</f>
        <v>0.0</v>
      </c>
      <c r="G58" s="19">
        <f>ROUND(F58*$G$5/12,2)</f>
        <v>0.0</v>
      </c>
      <c r="H58" s="19">
        <f>MIN($H$5,F58+G58)</f>
        <v>0.0</v>
      </c>
      <c r="I58" s="19">
        <f>MAX(0,MIN(F58+G58-H58,MonthlyPayment-SUM(H58,M58,R58,W58,AB58,AG58,AL58,AQ58,AV58,BA58)))</f>
        <v>0.0</v>
      </c>
      <c r="J58" s="19">
        <f>ROUND(F58+G58-H58-I58,2)</f>
        <v>0.0</v>
      </c>
      <c r="K58" s="19">
        <f>O57</f>
        <v>0.0</v>
      </c>
      <c r="L58" s="19">
        <f>ROUND(K58*$L$5/12,2)</f>
        <v>0.0</v>
      </c>
      <c r="M58" s="19">
        <f>MIN($M$5,K58+L58)</f>
        <v>0.0</v>
      </c>
      <c r="N58" s="19">
        <f>MAX(0,MIN(K58+L58-M58,MonthlyPayment-SUM(H58,M58,R58,W58,AB58,AG58,AL58,AQ58,AV58,BA58)-SUM(I58)))</f>
        <v>0.0</v>
      </c>
      <c r="O58" s="19">
        <f>ROUND(K58+L58-M58-N58,2)</f>
        <v>0.0</v>
      </c>
      <c r="P58" s="19">
        <f>T57</f>
        <v>0.0</v>
      </c>
      <c r="Q58" s="19">
        <f>ROUND(P58*$Q$5/12,2)</f>
        <v>0.0</v>
      </c>
      <c r="R58" s="19">
        <f>MIN($R$5,P58+Q58)</f>
        <v>0.0</v>
      </c>
      <c r="S58" s="19">
        <f>MAX(0,MIN(P58+Q58-R58,MonthlyPayment-SUM(H58,M58,R58,W58,AB58,AG58,AL58,AQ58,AV58,BA58)-SUM(I58,N58)))</f>
        <v>0.0</v>
      </c>
      <c r="T58" s="19">
        <f>ROUND(P58+Q58-R58-S58,2)</f>
        <v>0.0</v>
      </c>
      <c r="U58" s="19">
        <f>Y57</f>
        <v>0.0</v>
      </c>
      <c r="V58" s="19">
        <f>ROUND(U58*$V$5/12,2)</f>
        <v>0.0</v>
      </c>
      <c r="W58" s="19">
        <f>MIN($W$5,U58+V58)</f>
        <v>0.0</v>
      </c>
      <c r="X58" s="19">
        <f>MAX(0,MIN(U58+V58-W58,MonthlyPayment-SUM(H58,M58,R58,W58,AB58,AG58,AL58,AQ58,AV58,BA58)-SUM(I58,N58,S58)))</f>
        <v>0.0</v>
      </c>
      <c r="Y58" s="19">
        <f>ROUND(U58+V58-W58-X58,2)</f>
        <v>0.0</v>
      </c>
      <c r="Z58" s="19">
        <f>AD57</f>
        <v>0.0</v>
      </c>
      <c r="AA58" s="19">
        <f>ROUND(Z58*$AA$5/12,2)</f>
        <v>0.0</v>
      </c>
      <c r="AB58" s="19">
        <f>MIN($AB$5,Z58+AA58)</f>
        <v>0.0</v>
      </c>
      <c r="AC58" s="19">
        <f>MAX(0,MIN(Z58+AA58-AB58,MonthlyPayment-SUM(H58,M58,R58,W58,AB58,AG58,AL58,AQ58,AV58,BA58)-SUM(I58,N58,S58,X58)))</f>
        <v>0.0</v>
      </c>
      <c r="AD58" s="19">
        <f>ROUND(Z58+AA58-AB58-AC58,2)</f>
        <v>0.0</v>
      </c>
      <c r="AE58" s="19">
        <f>AI57</f>
        <v>0.0</v>
      </c>
      <c r="AF58" s="19">
        <f>ROUND(AE58*$AF$5/12,2)</f>
        <v>0.0</v>
      </c>
      <c r="AG58" s="19">
        <f>MIN($AG$5,AE58+AF58)</f>
        <v>0.0</v>
      </c>
      <c r="AH58" s="19">
        <f>MAX(0,MIN(AE58+AF58-AG58,MonthlyPayment-SUM(H58,M58,R58,W58,AB58,AG58,AL58,AQ58,AV58,BA58)-SUM(I58,N58,S58,X58,AC58)))</f>
        <v>0.0</v>
      </c>
      <c r="AI58" s="19">
        <f>ROUND(AE58+AF58-AG58-AH58,2)</f>
        <v>0.0</v>
      </c>
      <c r="AJ58" s="19">
        <f>AN57</f>
        <v>0.0</v>
      </c>
      <c r="AK58" s="19">
        <f>ROUND(AJ58*$AK$5/12,2)</f>
        <v>0.0</v>
      </c>
      <c r="AL58" s="19">
        <f>MIN($AL$5,AJ58+AK58)</f>
        <v>0.0</v>
      </c>
      <c r="AM58" s="19">
        <f>MAX(0,MIN(AJ58+AK58-AL58,MonthlyPayment-SUM(H58,M58,R58,W58,AB58,AG58,AL58,AQ58,AV58,BA58)-SUM(I58,N58,S58,X58,AC58,AH58)))</f>
        <v>0.0</v>
      </c>
      <c r="AN58" s="19">
        <f>ROUND(AJ58+AK58-AL58-AM58,2)</f>
        <v>0.0</v>
      </c>
      <c r="AO58" s="19">
        <f>AS57</f>
        <v>0.0</v>
      </c>
      <c r="AP58" s="19">
        <f>ROUND(AO58*$AP$5/12,2)</f>
        <v>0.0</v>
      </c>
      <c r="AQ58" s="19">
        <f>MIN($AQ$5,AO58+AP58)</f>
        <v>0.0</v>
      </c>
      <c r="AR58" s="19">
        <f>MAX(0,MIN(AO58+AP58-AQ58,MonthlyPayment-SUM(H58,M58,R58,W58,AB58,AG58,AL58,AQ58,AV58,BA58)-SUM(I58,N58,S58,X58,AC58,AH58,AM58)))</f>
        <v>0.0</v>
      </c>
      <c r="AS58" s="19">
        <f>ROUND(AO58+AP58-AQ58-AR58,2)</f>
        <v>0.0</v>
      </c>
      <c r="AT58" s="19">
        <f>AX57</f>
        <v>0.0</v>
      </c>
      <c r="AU58" s="19">
        <f>ROUND(AT58*$AU$5/12,2)</f>
        <v>0.0</v>
      </c>
      <c r="AV58" s="19">
        <f>MIN($AV$5,AT58+AU58)</f>
        <v>0.0</v>
      </c>
      <c r="AW58" s="19">
        <f>MAX(0,MIN(AT58+AU58-AV58,MonthlyPayment-SUM(H58,M58,R58,W58,AB58,AG58,AL58,AQ58,AV58,BA58)-SUM(I58,N58,S58,X58,AC58,AH58,AM58,AR58)))</f>
        <v>0.0</v>
      </c>
      <c r="AX58" s="19">
        <f>ROUND(AT58+AU58-AV58-AW58,2)</f>
        <v>0.0</v>
      </c>
      <c r="AY58" s="19">
        <f>BC57</f>
        <v>0.0</v>
      </c>
      <c r="AZ58" s="19">
        <f>ROUND(AY58*$AZ$5/12,2)</f>
        <v>0.0</v>
      </c>
      <c r="BA58" s="19">
        <f>MIN($BA$5,AY58+AZ58)</f>
        <v>0.0</v>
      </c>
      <c r="BB58" s="19">
        <f>MAX(0,MIN(AY58+AZ58-BA58,MonthlyPayment-SUM(H58,M58,R58,W58,AB58,AG58,AL58,AQ58,AV58,BA58)-SUM(I58,N58,S58,X58,AC58,AH58,AM58,AR58,AW58)))</f>
        <v>0.0</v>
      </c>
      <c r="BC58" s="19">
        <f>ROUND(AY58+AZ58-BA58-BB58,2)</f>
        <v>0.0</v>
      </c>
    </row>
    <row r="59" spans="1:55">
      <c r="A59" s="9">
        <v>53</v>
      </c>
      <c r="B59" s="15">
        <f>IF(FirstPayment="","",EDATE(FirstPayment,A59-1))</f>
        <v/>
      </c>
      <c r="C59" s="19">
        <f>SUM(H59,M59,R59,W59,AB59,AG59,AL59,AQ59,AV59,BA59,I59,N59,S59,X59,AC59,AH59,AM59,AR59,AW59,BB59)</f>
        <v>0.0</v>
      </c>
      <c r="D59" s="19">
        <f>SUM(J59,O59,T59,Y59,AD59,AI59,AN59,AS59,AX59,BC59)</f>
        <v>0.0</v>
      </c>
      <c r="E59" s="19">
        <f>SUM(G59,L59,Q59,V59,AA59,AF59,AK59,AP59,AU59,AZ59)</f>
        <v>0.0</v>
      </c>
      <c r="F59" s="19">
        <f>J58</f>
        <v>0.0</v>
      </c>
      <c r="G59" s="19">
        <f>ROUND(F59*$G$5/12,2)</f>
        <v>0.0</v>
      </c>
      <c r="H59" s="19">
        <f>MIN($H$5,F59+G59)</f>
        <v>0.0</v>
      </c>
      <c r="I59" s="19">
        <f>MAX(0,MIN(F59+G59-H59,MonthlyPayment-SUM(H59,M59,R59,W59,AB59,AG59,AL59,AQ59,AV59,BA59)))</f>
        <v>0.0</v>
      </c>
      <c r="J59" s="19">
        <f>ROUND(F59+G59-H59-I59,2)</f>
        <v>0.0</v>
      </c>
      <c r="K59" s="19">
        <f>O58</f>
        <v>0.0</v>
      </c>
      <c r="L59" s="19">
        <f>ROUND(K59*$L$5/12,2)</f>
        <v>0.0</v>
      </c>
      <c r="M59" s="19">
        <f>MIN($M$5,K59+L59)</f>
        <v>0.0</v>
      </c>
      <c r="N59" s="19">
        <f>MAX(0,MIN(K59+L59-M59,MonthlyPayment-SUM(H59,M59,R59,W59,AB59,AG59,AL59,AQ59,AV59,BA59)-SUM(I59)))</f>
        <v>0.0</v>
      </c>
      <c r="O59" s="19">
        <f>ROUND(K59+L59-M59-N59,2)</f>
        <v>0.0</v>
      </c>
      <c r="P59" s="19">
        <f>T58</f>
        <v>0.0</v>
      </c>
      <c r="Q59" s="19">
        <f>ROUND(P59*$Q$5/12,2)</f>
        <v>0.0</v>
      </c>
      <c r="R59" s="19">
        <f>MIN($R$5,P59+Q59)</f>
        <v>0.0</v>
      </c>
      <c r="S59" s="19">
        <f>MAX(0,MIN(P59+Q59-R59,MonthlyPayment-SUM(H59,M59,R59,W59,AB59,AG59,AL59,AQ59,AV59,BA59)-SUM(I59,N59)))</f>
        <v>0.0</v>
      </c>
      <c r="T59" s="19">
        <f>ROUND(P59+Q59-R59-S59,2)</f>
        <v>0.0</v>
      </c>
      <c r="U59" s="19">
        <f>Y58</f>
        <v>0.0</v>
      </c>
      <c r="V59" s="19">
        <f>ROUND(U59*$V$5/12,2)</f>
        <v>0.0</v>
      </c>
      <c r="W59" s="19">
        <f>MIN($W$5,U59+V59)</f>
        <v>0.0</v>
      </c>
      <c r="X59" s="19">
        <f>MAX(0,MIN(U59+V59-W59,MonthlyPayment-SUM(H59,M59,R59,W59,AB59,AG59,AL59,AQ59,AV59,BA59)-SUM(I59,N59,S59)))</f>
        <v>0.0</v>
      </c>
      <c r="Y59" s="19">
        <f>ROUND(U59+V59-W59-X59,2)</f>
        <v>0.0</v>
      </c>
      <c r="Z59" s="19">
        <f>AD58</f>
        <v>0.0</v>
      </c>
      <c r="AA59" s="19">
        <f>ROUND(Z59*$AA$5/12,2)</f>
        <v>0.0</v>
      </c>
      <c r="AB59" s="19">
        <f>MIN($AB$5,Z59+AA59)</f>
        <v>0.0</v>
      </c>
      <c r="AC59" s="19">
        <f>MAX(0,MIN(Z59+AA59-AB59,MonthlyPayment-SUM(H59,M59,R59,W59,AB59,AG59,AL59,AQ59,AV59,BA59)-SUM(I59,N59,S59,X59)))</f>
        <v>0.0</v>
      </c>
      <c r="AD59" s="19">
        <f>ROUND(Z59+AA59-AB59-AC59,2)</f>
        <v>0.0</v>
      </c>
      <c r="AE59" s="19">
        <f>AI58</f>
        <v>0.0</v>
      </c>
      <c r="AF59" s="19">
        <f>ROUND(AE59*$AF$5/12,2)</f>
        <v>0.0</v>
      </c>
      <c r="AG59" s="19">
        <f>MIN($AG$5,AE59+AF59)</f>
        <v>0.0</v>
      </c>
      <c r="AH59" s="19">
        <f>MAX(0,MIN(AE59+AF59-AG59,MonthlyPayment-SUM(H59,M59,R59,W59,AB59,AG59,AL59,AQ59,AV59,BA59)-SUM(I59,N59,S59,X59,AC59)))</f>
        <v>0.0</v>
      </c>
      <c r="AI59" s="19">
        <f>ROUND(AE59+AF59-AG59-AH59,2)</f>
        <v>0.0</v>
      </c>
      <c r="AJ59" s="19">
        <f>AN58</f>
        <v>0.0</v>
      </c>
      <c r="AK59" s="19">
        <f>ROUND(AJ59*$AK$5/12,2)</f>
        <v>0.0</v>
      </c>
      <c r="AL59" s="19">
        <f>MIN($AL$5,AJ59+AK59)</f>
        <v>0.0</v>
      </c>
      <c r="AM59" s="19">
        <f>MAX(0,MIN(AJ59+AK59-AL59,MonthlyPayment-SUM(H59,M59,R59,W59,AB59,AG59,AL59,AQ59,AV59,BA59)-SUM(I59,N59,S59,X59,AC59,AH59)))</f>
        <v>0.0</v>
      </c>
      <c r="AN59" s="19">
        <f>ROUND(AJ59+AK59-AL59-AM59,2)</f>
        <v>0.0</v>
      </c>
      <c r="AO59" s="19">
        <f>AS58</f>
        <v>0.0</v>
      </c>
      <c r="AP59" s="19">
        <f>ROUND(AO59*$AP$5/12,2)</f>
        <v>0.0</v>
      </c>
      <c r="AQ59" s="19">
        <f>MIN($AQ$5,AO59+AP59)</f>
        <v>0.0</v>
      </c>
      <c r="AR59" s="19">
        <f>MAX(0,MIN(AO59+AP59-AQ59,MonthlyPayment-SUM(H59,M59,R59,W59,AB59,AG59,AL59,AQ59,AV59,BA59)-SUM(I59,N59,S59,X59,AC59,AH59,AM59)))</f>
        <v>0.0</v>
      </c>
      <c r="AS59" s="19">
        <f>ROUND(AO59+AP59-AQ59-AR59,2)</f>
        <v>0.0</v>
      </c>
      <c r="AT59" s="19">
        <f>AX58</f>
        <v>0.0</v>
      </c>
      <c r="AU59" s="19">
        <f>ROUND(AT59*$AU$5/12,2)</f>
        <v>0.0</v>
      </c>
      <c r="AV59" s="19">
        <f>MIN($AV$5,AT59+AU59)</f>
        <v>0.0</v>
      </c>
      <c r="AW59" s="19">
        <f>MAX(0,MIN(AT59+AU59-AV59,MonthlyPayment-SUM(H59,M59,R59,W59,AB59,AG59,AL59,AQ59,AV59,BA59)-SUM(I59,N59,S59,X59,AC59,AH59,AM59,AR59)))</f>
        <v>0.0</v>
      </c>
      <c r="AX59" s="19">
        <f>ROUND(AT59+AU59-AV59-AW59,2)</f>
        <v>0.0</v>
      </c>
      <c r="AY59" s="19">
        <f>BC58</f>
        <v>0.0</v>
      </c>
      <c r="AZ59" s="19">
        <f>ROUND(AY59*$AZ$5/12,2)</f>
        <v>0.0</v>
      </c>
      <c r="BA59" s="19">
        <f>MIN($BA$5,AY59+AZ59)</f>
        <v>0.0</v>
      </c>
      <c r="BB59" s="19">
        <f>MAX(0,MIN(AY59+AZ59-BA59,MonthlyPayment-SUM(H59,M59,R59,W59,AB59,AG59,AL59,AQ59,AV59,BA59)-SUM(I59,N59,S59,X59,AC59,AH59,AM59,AR59,AW59)))</f>
        <v>0.0</v>
      </c>
      <c r="BC59" s="19">
        <f>ROUND(AY59+AZ59-BA59-BB59,2)</f>
        <v>0.0</v>
      </c>
    </row>
    <row r="60" spans="1:55">
      <c r="A60" s="9">
        <v>54</v>
      </c>
      <c r="B60" s="15">
        <f>IF(FirstPayment="","",EDATE(FirstPayment,A60-1))</f>
        <v/>
      </c>
      <c r="C60" s="19">
        <f>SUM(H60,M60,R60,W60,AB60,AG60,AL60,AQ60,AV60,BA60,I60,N60,S60,X60,AC60,AH60,AM60,AR60,AW60,BB60)</f>
        <v>0.0</v>
      </c>
      <c r="D60" s="19">
        <f>SUM(J60,O60,T60,Y60,AD60,AI60,AN60,AS60,AX60,BC60)</f>
        <v>0.0</v>
      </c>
      <c r="E60" s="19">
        <f>SUM(G60,L60,Q60,V60,AA60,AF60,AK60,AP60,AU60,AZ60)</f>
        <v>0.0</v>
      </c>
      <c r="F60" s="19">
        <f>J59</f>
        <v>0.0</v>
      </c>
      <c r="G60" s="19">
        <f>ROUND(F60*$G$5/12,2)</f>
        <v>0.0</v>
      </c>
      <c r="H60" s="19">
        <f>MIN($H$5,F60+G60)</f>
        <v>0.0</v>
      </c>
      <c r="I60" s="19">
        <f>MAX(0,MIN(F60+G60-H60,MonthlyPayment-SUM(H60,M60,R60,W60,AB60,AG60,AL60,AQ60,AV60,BA60)))</f>
        <v>0.0</v>
      </c>
      <c r="J60" s="19">
        <f>ROUND(F60+G60-H60-I60,2)</f>
        <v>0.0</v>
      </c>
      <c r="K60" s="19">
        <f>O59</f>
        <v>0.0</v>
      </c>
      <c r="L60" s="19">
        <f>ROUND(K60*$L$5/12,2)</f>
        <v>0.0</v>
      </c>
      <c r="M60" s="19">
        <f>MIN($M$5,K60+L60)</f>
        <v>0.0</v>
      </c>
      <c r="N60" s="19">
        <f>MAX(0,MIN(K60+L60-M60,MonthlyPayment-SUM(H60,M60,R60,W60,AB60,AG60,AL60,AQ60,AV60,BA60)-SUM(I60)))</f>
        <v>0.0</v>
      </c>
      <c r="O60" s="19">
        <f>ROUND(K60+L60-M60-N60,2)</f>
        <v>0.0</v>
      </c>
      <c r="P60" s="19">
        <f>T59</f>
        <v>0.0</v>
      </c>
      <c r="Q60" s="19">
        <f>ROUND(P60*$Q$5/12,2)</f>
        <v>0.0</v>
      </c>
      <c r="R60" s="19">
        <f>MIN($R$5,P60+Q60)</f>
        <v>0.0</v>
      </c>
      <c r="S60" s="19">
        <f>MAX(0,MIN(P60+Q60-R60,MonthlyPayment-SUM(H60,M60,R60,W60,AB60,AG60,AL60,AQ60,AV60,BA60)-SUM(I60,N60)))</f>
        <v>0.0</v>
      </c>
      <c r="T60" s="19">
        <f>ROUND(P60+Q60-R60-S60,2)</f>
        <v>0.0</v>
      </c>
      <c r="U60" s="19">
        <f>Y59</f>
        <v>0.0</v>
      </c>
      <c r="V60" s="19">
        <f>ROUND(U60*$V$5/12,2)</f>
        <v>0.0</v>
      </c>
      <c r="W60" s="19">
        <f>MIN($W$5,U60+V60)</f>
        <v>0.0</v>
      </c>
      <c r="X60" s="19">
        <f>MAX(0,MIN(U60+V60-W60,MonthlyPayment-SUM(H60,M60,R60,W60,AB60,AG60,AL60,AQ60,AV60,BA60)-SUM(I60,N60,S60)))</f>
        <v>0.0</v>
      </c>
      <c r="Y60" s="19">
        <f>ROUND(U60+V60-W60-X60,2)</f>
        <v>0.0</v>
      </c>
      <c r="Z60" s="19">
        <f>AD59</f>
        <v>0.0</v>
      </c>
      <c r="AA60" s="19">
        <f>ROUND(Z60*$AA$5/12,2)</f>
        <v>0.0</v>
      </c>
      <c r="AB60" s="19">
        <f>MIN($AB$5,Z60+AA60)</f>
        <v>0.0</v>
      </c>
      <c r="AC60" s="19">
        <f>MAX(0,MIN(Z60+AA60-AB60,MonthlyPayment-SUM(H60,M60,R60,W60,AB60,AG60,AL60,AQ60,AV60,BA60)-SUM(I60,N60,S60,X60)))</f>
        <v>0.0</v>
      </c>
      <c r="AD60" s="19">
        <f>ROUND(Z60+AA60-AB60-AC60,2)</f>
        <v>0.0</v>
      </c>
      <c r="AE60" s="19">
        <f>AI59</f>
        <v>0.0</v>
      </c>
      <c r="AF60" s="19">
        <f>ROUND(AE60*$AF$5/12,2)</f>
        <v>0.0</v>
      </c>
      <c r="AG60" s="19">
        <f>MIN($AG$5,AE60+AF60)</f>
        <v>0.0</v>
      </c>
      <c r="AH60" s="19">
        <f>MAX(0,MIN(AE60+AF60-AG60,MonthlyPayment-SUM(H60,M60,R60,W60,AB60,AG60,AL60,AQ60,AV60,BA60)-SUM(I60,N60,S60,X60,AC60)))</f>
        <v>0.0</v>
      </c>
      <c r="AI60" s="19">
        <f>ROUND(AE60+AF60-AG60-AH60,2)</f>
        <v>0.0</v>
      </c>
      <c r="AJ60" s="19">
        <f>AN59</f>
        <v>0.0</v>
      </c>
      <c r="AK60" s="19">
        <f>ROUND(AJ60*$AK$5/12,2)</f>
        <v>0.0</v>
      </c>
      <c r="AL60" s="19">
        <f>MIN($AL$5,AJ60+AK60)</f>
        <v>0.0</v>
      </c>
      <c r="AM60" s="19">
        <f>MAX(0,MIN(AJ60+AK60-AL60,MonthlyPayment-SUM(H60,M60,R60,W60,AB60,AG60,AL60,AQ60,AV60,BA60)-SUM(I60,N60,S60,X60,AC60,AH60)))</f>
        <v>0.0</v>
      </c>
      <c r="AN60" s="19">
        <f>ROUND(AJ60+AK60-AL60-AM60,2)</f>
        <v>0.0</v>
      </c>
      <c r="AO60" s="19">
        <f>AS59</f>
        <v>0.0</v>
      </c>
      <c r="AP60" s="19">
        <f>ROUND(AO60*$AP$5/12,2)</f>
        <v>0.0</v>
      </c>
      <c r="AQ60" s="19">
        <f>MIN($AQ$5,AO60+AP60)</f>
        <v>0.0</v>
      </c>
      <c r="AR60" s="19">
        <f>MAX(0,MIN(AO60+AP60-AQ60,MonthlyPayment-SUM(H60,M60,R60,W60,AB60,AG60,AL60,AQ60,AV60,BA60)-SUM(I60,N60,S60,X60,AC60,AH60,AM60)))</f>
        <v>0.0</v>
      </c>
      <c r="AS60" s="19">
        <f>ROUND(AO60+AP60-AQ60-AR60,2)</f>
        <v>0.0</v>
      </c>
      <c r="AT60" s="19">
        <f>AX59</f>
        <v>0.0</v>
      </c>
      <c r="AU60" s="19">
        <f>ROUND(AT60*$AU$5/12,2)</f>
        <v>0.0</v>
      </c>
      <c r="AV60" s="19">
        <f>MIN($AV$5,AT60+AU60)</f>
        <v>0.0</v>
      </c>
      <c r="AW60" s="19">
        <f>MAX(0,MIN(AT60+AU60-AV60,MonthlyPayment-SUM(H60,M60,R60,W60,AB60,AG60,AL60,AQ60,AV60,BA60)-SUM(I60,N60,S60,X60,AC60,AH60,AM60,AR60)))</f>
        <v>0.0</v>
      </c>
      <c r="AX60" s="19">
        <f>ROUND(AT60+AU60-AV60-AW60,2)</f>
        <v>0.0</v>
      </c>
      <c r="AY60" s="19">
        <f>BC59</f>
        <v>0.0</v>
      </c>
      <c r="AZ60" s="19">
        <f>ROUND(AY60*$AZ$5/12,2)</f>
        <v>0.0</v>
      </c>
      <c r="BA60" s="19">
        <f>MIN($BA$5,AY60+AZ60)</f>
        <v>0.0</v>
      </c>
      <c r="BB60" s="19">
        <f>MAX(0,MIN(AY60+AZ60-BA60,MonthlyPayment-SUM(H60,M60,R60,W60,AB60,AG60,AL60,AQ60,AV60,BA60)-SUM(I60,N60,S60,X60,AC60,AH60,AM60,AR60,AW60)))</f>
        <v>0.0</v>
      </c>
      <c r="BC60" s="19">
        <f>ROUND(AY60+AZ60-BA60-BB60,2)</f>
        <v>0.0</v>
      </c>
    </row>
    <row r="61" spans="1:55">
      <c r="A61" s="9">
        <v>55</v>
      </c>
      <c r="B61" s="15">
        <f>IF(FirstPayment="","",EDATE(FirstPayment,A61-1))</f>
        <v/>
      </c>
      <c r="C61" s="19">
        <f>SUM(H61,M61,R61,W61,AB61,AG61,AL61,AQ61,AV61,BA61,I61,N61,S61,X61,AC61,AH61,AM61,AR61,AW61,BB61)</f>
        <v>0.0</v>
      </c>
      <c r="D61" s="19">
        <f>SUM(J61,O61,T61,Y61,AD61,AI61,AN61,AS61,AX61,BC61)</f>
        <v>0.0</v>
      </c>
      <c r="E61" s="19">
        <f>SUM(G61,L61,Q61,V61,AA61,AF61,AK61,AP61,AU61,AZ61)</f>
        <v>0.0</v>
      </c>
      <c r="F61" s="19">
        <f>J60</f>
        <v>0.0</v>
      </c>
      <c r="G61" s="19">
        <f>ROUND(F61*$G$5/12,2)</f>
        <v>0.0</v>
      </c>
      <c r="H61" s="19">
        <f>MIN($H$5,F61+G61)</f>
        <v>0.0</v>
      </c>
      <c r="I61" s="19">
        <f>MAX(0,MIN(F61+G61-H61,MonthlyPayment-SUM(H61,M61,R61,W61,AB61,AG61,AL61,AQ61,AV61,BA61)))</f>
        <v>0.0</v>
      </c>
      <c r="J61" s="19">
        <f>ROUND(F61+G61-H61-I61,2)</f>
        <v>0.0</v>
      </c>
      <c r="K61" s="19">
        <f>O60</f>
        <v>0.0</v>
      </c>
      <c r="L61" s="19">
        <f>ROUND(K61*$L$5/12,2)</f>
        <v>0.0</v>
      </c>
      <c r="M61" s="19">
        <f>MIN($M$5,K61+L61)</f>
        <v>0.0</v>
      </c>
      <c r="N61" s="19">
        <f>MAX(0,MIN(K61+L61-M61,MonthlyPayment-SUM(H61,M61,R61,W61,AB61,AG61,AL61,AQ61,AV61,BA61)-SUM(I61)))</f>
        <v>0.0</v>
      </c>
      <c r="O61" s="19">
        <f>ROUND(K61+L61-M61-N61,2)</f>
        <v>0.0</v>
      </c>
      <c r="P61" s="19">
        <f>T60</f>
        <v>0.0</v>
      </c>
      <c r="Q61" s="19">
        <f>ROUND(P61*$Q$5/12,2)</f>
        <v>0.0</v>
      </c>
      <c r="R61" s="19">
        <f>MIN($R$5,P61+Q61)</f>
        <v>0.0</v>
      </c>
      <c r="S61" s="19">
        <f>MAX(0,MIN(P61+Q61-R61,MonthlyPayment-SUM(H61,M61,R61,W61,AB61,AG61,AL61,AQ61,AV61,BA61)-SUM(I61,N61)))</f>
        <v>0.0</v>
      </c>
      <c r="T61" s="19">
        <f>ROUND(P61+Q61-R61-S61,2)</f>
        <v>0.0</v>
      </c>
      <c r="U61" s="19">
        <f>Y60</f>
        <v>0.0</v>
      </c>
      <c r="V61" s="19">
        <f>ROUND(U61*$V$5/12,2)</f>
        <v>0.0</v>
      </c>
      <c r="W61" s="19">
        <f>MIN($W$5,U61+V61)</f>
        <v>0.0</v>
      </c>
      <c r="X61" s="19">
        <f>MAX(0,MIN(U61+V61-W61,MonthlyPayment-SUM(H61,M61,R61,W61,AB61,AG61,AL61,AQ61,AV61,BA61)-SUM(I61,N61,S61)))</f>
        <v>0.0</v>
      </c>
      <c r="Y61" s="19">
        <f>ROUND(U61+V61-W61-X61,2)</f>
        <v>0.0</v>
      </c>
      <c r="Z61" s="19">
        <f>AD60</f>
        <v>0.0</v>
      </c>
      <c r="AA61" s="19">
        <f>ROUND(Z61*$AA$5/12,2)</f>
        <v>0.0</v>
      </c>
      <c r="AB61" s="19">
        <f>MIN($AB$5,Z61+AA61)</f>
        <v>0.0</v>
      </c>
      <c r="AC61" s="19">
        <f>MAX(0,MIN(Z61+AA61-AB61,MonthlyPayment-SUM(H61,M61,R61,W61,AB61,AG61,AL61,AQ61,AV61,BA61)-SUM(I61,N61,S61,X61)))</f>
        <v>0.0</v>
      </c>
      <c r="AD61" s="19">
        <f>ROUND(Z61+AA61-AB61-AC61,2)</f>
        <v>0.0</v>
      </c>
      <c r="AE61" s="19">
        <f>AI60</f>
        <v>0.0</v>
      </c>
      <c r="AF61" s="19">
        <f>ROUND(AE61*$AF$5/12,2)</f>
        <v>0.0</v>
      </c>
      <c r="AG61" s="19">
        <f>MIN($AG$5,AE61+AF61)</f>
        <v>0.0</v>
      </c>
      <c r="AH61" s="19">
        <f>MAX(0,MIN(AE61+AF61-AG61,MonthlyPayment-SUM(H61,M61,R61,W61,AB61,AG61,AL61,AQ61,AV61,BA61)-SUM(I61,N61,S61,X61,AC61)))</f>
        <v>0.0</v>
      </c>
      <c r="AI61" s="19">
        <f>ROUND(AE61+AF61-AG61-AH61,2)</f>
        <v>0.0</v>
      </c>
      <c r="AJ61" s="19">
        <f>AN60</f>
        <v>0.0</v>
      </c>
      <c r="AK61" s="19">
        <f>ROUND(AJ61*$AK$5/12,2)</f>
        <v>0.0</v>
      </c>
      <c r="AL61" s="19">
        <f>MIN($AL$5,AJ61+AK61)</f>
        <v>0.0</v>
      </c>
      <c r="AM61" s="19">
        <f>MAX(0,MIN(AJ61+AK61-AL61,MonthlyPayment-SUM(H61,M61,R61,W61,AB61,AG61,AL61,AQ61,AV61,BA61)-SUM(I61,N61,S61,X61,AC61,AH61)))</f>
        <v>0.0</v>
      </c>
      <c r="AN61" s="19">
        <f>ROUND(AJ61+AK61-AL61-AM61,2)</f>
        <v>0.0</v>
      </c>
      <c r="AO61" s="19">
        <f>AS60</f>
        <v>0.0</v>
      </c>
      <c r="AP61" s="19">
        <f>ROUND(AO61*$AP$5/12,2)</f>
        <v>0.0</v>
      </c>
      <c r="AQ61" s="19">
        <f>MIN($AQ$5,AO61+AP61)</f>
        <v>0.0</v>
      </c>
      <c r="AR61" s="19">
        <f>MAX(0,MIN(AO61+AP61-AQ61,MonthlyPayment-SUM(H61,M61,R61,W61,AB61,AG61,AL61,AQ61,AV61,BA61)-SUM(I61,N61,S61,X61,AC61,AH61,AM61)))</f>
        <v>0.0</v>
      </c>
      <c r="AS61" s="19">
        <f>ROUND(AO61+AP61-AQ61-AR61,2)</f>
        <v>0.0</v>
      </c>
      <c r="AT61" s="19">
        <f>AX60</f>
        <v>0.0</v>
      </c>
      <c r="AU61" s="19">
        <f>ROUND(AT61*$AU$5/12,2)</f>
        <v>0.0</v>
      </c>
      <c r="AV61" s="19">
        <f>MIN($AV$5,AT61+AU61)</f>
        <v>0.0</v>
      </c>
      <c r="AW61" s="19">
        <f>MAX(0,MIN(AT61+AU61-AV61,MonthlyPayment-SUM(H61,M61,R61,W61,AB61,AG61,AL61,AQ61,AV61,BA61)-SUM(I61,N61,S61,X61,AC61,AH61,AM61,AR61)))</f>
        <v>0.0</v>
      </c>
      <c r="AX61" s="19">
        <f>ROUND(AT61+AU61-AV61-AW61,2)</f>
        <v>0.0</v>
      </c>
      <c r="AY61" s="19">
        <f>BC60</f>
        <v>0.0</v>
      </c>
      <c r="AZ61" s="19">
        <f>ROUND(AY61*$AZ$5/12,2)</f>
        <v>0.0</v>
      </c>
      <c r="BA61" s="19">
        <f>MIN($BA$5,AY61+AZ61)</f>
        <v>0.0</v>
      </c>
      <c r="BB61" s="19">
        <f>MAX(0,MIN(AY61+AZ61-BA61,MonthlyPayment-SUM(H61,M61,R61,W61,AB61,AG61,AL61,AQ61,AV61,BA61)-SUM(I61,N61,S61,X61,AC61,AH61,AM61,AR61,AW61)))</f>
        <v>0.0</v>
      </c>
      <c r="BC61" s="19">
        <f>ROUND(AY61+AZ61-BA61-BB61,2)</f>
        <v>0.0</v>
      </c>
    </row>
    <row r="62" spans="1:55">
      <c r="A62" s="9">
        <v>56</v>
      </c>
      <c r="B62" s="15">
        <f>IF(FirstPayment="","",EDATE(FirstPayment,A62-1))</f>
        <v/>
      </c>
      <c r="C62" s="19">
        <f>SUM(H62,M62,R62,W62,AB62,AG62,AL62,AQ62,AV62,BA62,I62,N62,S62,X62,AC62,AH62,AM62,AR62,AW62,BB62)</f>
        <v>0.0</v>
      </c>
      <c r="D62" s="19">
        <f>SUM(J62,O62,T62,Y62,AD62,AI62,AN62,AS62,AX62,BC62)</f>
        <v>0.0</v>
      </c>
      <c r="E62" s="19">
        <f>SUM(G62,L62,Q62,V62,AA62,AF62,AK62,AP62,AU62,AZ62)</f>
        <v>0.0</v>
      </c>
      <c r="F62" s="19">
        <f>J61</f>
        <v>0.0</v>
      </c>
      <c r="G62" s="19">
        <f>ROUND(F62*$G$5/12,2)</f>
        <v>0.0</v>
      </c>
      <c r="H62" s="19">
        <f>MIN($H$5,F62+G62)</f>
        <v>0.0</v>
      </c>
      <c r="I62" s="19">
        <f>MAX(0,MIN(F62+G62-H62,MonthlyPayment-SUM(H62,M62,R62,W62,AB62,AG62,AL62,AQ62,AV62,BA62)))</f>
        <v>0.0</v>
      </c>
      <c r="J62" s="19">
        <f>ROUND(F62+G62-H62-I62,2)</f>
        <v>0.0</v>
      </c>
      <c r="K62" s="19">
        <f>O61</f>
        <v>0.0</v>
      </c>
      <c r="L62" s="19">
        <f>ROUND(K62*$L$5/12,2)</f>
        <v>0.0</v>
      </c>
      <c r="M62" s="19">
        <f>MIN($M$5,K62+L62)</f>
        <v>0.0</v>
      </c>
      <c r="N62" s="19">
        <f>MAX(0,MIN(K62+L62-M62,MonthlyPayment-SUM(H62,M62,R62,W62,AB62,AG62,AL62,AQ62,AV62,BA62)-SUM(I62)))</f>
        <v>0.0</v>
      </c>
      <c r="O62" s="19">
        <f>ROUND(K62+L62-M62-N62,2)</f>
        <v>0.0</v>
      </c>
      <c r="P62" s="19">
        <f>T61</f>
        <v>0.0</v>
      </c>
      <c r="Q62" s="19">
        <f>ROUND(P62*$Q$5/12,2)</f>
        <v>0.0</v>
      </c>
      <c r="R62" s="19">
        <f>MIN($R$5,P62+Q62)</f>
        <v>0.0</v>
      </c>
      <c r="S62" s="19">
        <f>MAX(0,MIN(P62+Q62-R62,MonthlyPayment-SUM(H62,M62,R62,W62,AB62,AG62,AL62,AQ62,AV62,BA62)-SUM(I62,N62)))</f>
        <v>0.0</v>
      </c>
      <c r="T62" s="19">
        <f>ROUND(P62+Q62-R62-S62,2)</f>
        <v>0.0</v>
      </c>
      <c r="U62" s="19">
        <f>Y61</f>
        <v>0.0</v>
      </c>
      <c r="V62" s="19">
        <f>ROUND(U62*$V$5/12,2)</f>
        <v>0.0</v>
      </c>
      <c r="W62" s="19">
        <f>MIN($W$5,U62+V62)</f>
        <v>0.0</v>
      </c>
      <c r="X62" s="19">
        <f>MAX(0,MIN(U62+V62-W62,MonthlyPayment-SUM(H62,M62,R62,W62,AB62,AG62,AL62,AQ62,AV62,BA62)-SUM(I62,N62,S62)))</f>
        <v>0.0</v>
      </c>
      <c r="Y62" s="19">
        <f>ROUND(U62+V62-W62-X62,2)</f>
        <v>0.0</v>
      </c>
      <c r="Z62" s="19">
        <f>AD61</f>
        <v>0.0</v>
      </c>
      <c r="AA62" s="19">
        <f>ROUND(Z62*$AA$5/12,2)</f>
        <v>0.0</v>
      </c>
      <c r="AB62" s="19">
        <f>MIN($AB$5,Z62+AA62)</f>
        <v>0.0</v>
      </c>
      <c r="AC62" s="19">
        <f>MAX(0,MIN(Z62+AA62-AB62,MonthlyPayment-SUM(H62,M62,R62,W62,AB62,AG62,AL62,AQ62,AV62,BA62)-SUM(I62,N62,S62,X62)))</f>
        <v>0.0</v>
      </c>
      <c r="AD62" s="19">
        <f>ROUND(Z62+AA62-AB62-AC62,2)</f>
        <v>0.0</v>
      </c>
      <c r="AE62" s="19">
        <f>AI61</f>
        <v>0.0</v>
      </c>
      <c r="AF62" s="19">
        <f>ROUND(AE62*$AF$5/12,2)</f>
        <v>0.0</v>
      </c>
      <c r="AG62" s="19">
        <f>MIN($AG$5,AE62+AF62)</f>
        <v>0.0</v>
      </c>
      <c r="AH62" s="19">
        <f>MAX(0,MIN(AE62+AF62-AG62,MonthlyPayment-SUM(H62,M62,R62,W62,AB62,AG62,AL62,AQ62,AV62,BA62)-SUM(I62,N62,S62,X62,AC62)))</f>
        <v>0.0</v>
      </c>
      <c r="AI62" s="19">
        <f>ROUND(AE62+AF62-AG62-AH62,2)</f>
        <v>0.0</v>
      </c>
      <c r="AJ62" s="19">
        <f>AN61</f>
        <v>0.0</v>
      </c>
      <c r="AK62" s="19">
        <f>ROUND(AJ62*$AK$5/12,2)</f>
        <v>0.0</v>
      </c>
      <c r="AL62" s="19">
        <f>MIN($AL$5,AJ62+AK62)</f>
        <v>0.0</v>
      </c>
      <c r="AM62" s="19">
        <f>MAX(0,MIN(AJ62+AK62-AL62,MonthlyPayment-SUM(H62,M62,R62,W62,AB62,AG62,AL62,AQ62,AV62,BA62)-SUM(I62,N62,S62,X62,AC62,AH62)))</f>
        <v>0.0</v>
      </c>
      <c r="AN62" s="19">
        <f>ROUND(AJ62+AK62-AL62-AM62,2)</f>
        <v>0.0</v>
      </c>
      <c r="AO62" s="19">
        <f>AS61</f>
        <v>0.0</v>
      </c>
      <c r="AP62" s="19">
        <f>ROUND(AO62*$AP$5/12,2)</f>
        <v>0.0</v>
      </c>
      <c r="AQ62" s="19">
        <f>MIN($AQ$5,AO62+AP62)</f>
        <v>0.0</v>
      </c>
      <c r="AR62" s="19">
        <f>MAX(0,MIN(AO62+AP62-AQ62,MonthlyPayment-SUM(H62,M62,R62,W62,AB62,AG62,AL62,AQ62,AV62,BA62)-SUM(I62,N62,S62,X62,AC62,AH62,AM62)))</f>
        <v>0.0</v>
      </c>
      <c r="AS62" s="19">
        <f>ROUND(AO62+AP62-AQ62-AR62,2)</f>
        <v>0.0</v>
      </c>
      <c r="AT62" s="19">
        <f>AX61</f>
        <v>0.0</v>
      </c>
      <c r="AU62" s="19">
        <f>ROUND(AT62*$AU$5/12,2)</f>
        <v>0.0</v>
      </c>
      <c r="AV62" s="19">
        <f>MIN($AV$5,AT62+AU62)</f>
        <v>0.0</v>
      </c>
      <c r="AW62" s="19">
        <f>MAX(0,MIN(AT62+AU62-AV62,MonthlyPayment-SUM(H62,M62,R62,W62,AB62,AG62,AL62,AQ62,AV62,BA62)-SUM(I62,N62,S62,X62,AC62,AH62,AM62,AR62)))</f>
        <v>0.0</v>
      </c>
      <c r="AX62" s="19">
        <f>ROUND(AT62+AU62-AV62-AW62,2)</f>
        <v>0.0</v>
      </c>
      <c r="AY62" s="19">
        <f>BC61</f>
        <v>0.0</v>
      </c>
      <c r="AZ62" s="19">
        <f>ROUND(AY62*$AZ$5/12,2)</f>
        <v>0.0</v>
      </c>
      <c r="BA62" s="19">
        <f>MIN($BA$5,AY62+AZ62)</f>
        <v>0.0</v>
      </c>
      <c r="BB62" s="19">
        <f>MAX(0,MIN(AY62+AZ62-BA62,MonthlyPayment-SUM(H62,M62,R62,W62,AB62,AG62,AL62,AQ62,AV62,BA62)-SUM(I62,N62,S62,X62,AC62,AH62,AM62,AR62,AW62)))</f>
        <v>0.0</v>
      </c>
      <c r="BC62" s="19">
        <f>ROUND(AY62+AZ62-BA62-BB62,2)</f>
        <v>0.0</v>
      </c>
    </row>
    <row r="63" spans="1:55">
      <c r="A63" s="9">
        <v>57</v>
      </c>
      <c r="B63" s="15">
        <f>IF(FirstPayment="","",EDATE(FirstPayment,A63-1))</f>
        <v/>
      </c>
      <c r="C63" s="19">
        <f>SUM(H63,M63,R63,W63,AB63,AG63,AL63,AQ63,AV63,BA63,I63,N63,S63,X63,AC63,AH63,AM63,AR63,AW63,BB63)</f>
        <v>0.0</v>
      </c>
      <c r="D63" s="19">
        <f>SUM(J63,O63,T63,Y63,AD63,AI63,AN63,AS63,AX63,BC63)</f>
        <v>0.0</v>
      </c>
      <c r="E63" s="19">
        <f>SUM(G63,L63,Q63,V63,AA63,AF63,AK63,AP63,AU63,AZ63)</f>
        <v>0.0</v>
      </c>
      <c r="F63" s="19">
        <f>J62</f>
        <v>0.0</v>
      </c>
      <c r="G63" s="19">
        <f>ROUND(F63*$G$5/12,2)</f>
        <v>0.0</v>
      </c>
      <c r="H63" s="19">
        <f>MIN($H$5,F63+G63)</f>
        <v>0.0</v>
      </c>
      <c r="I63" s="19">
        <f>MAX(0,MIN(F63+G63-H63,MonthlyPayment-SUM(H63,M63,R63,W63,AB63,AG63,AL63,AQ63,AV63,BA63)))</f>
        <v>0.0</v>
      </c>
      <c r="J63" s="19">
        <f>ROUND(F63+G63-H63-I63,2)</f>
        <v>0.0</v>
      </c>
      <c r="K63" s="19">
        <f>O62</f>
        <v>0.0</v>
      </c>
      <c r="L63" s="19">
        <f>ROUND(K63*$L$5/12,2)</f>
        <v>0.0</v>
      </c>
      <c r="M63" s="19">
        <f>MIN($M$5,K63+L63)</f>
        <v>0.0</v>
      </c>
      <c r="N63" s="19">
        <f>MAX(0,MIN(K63+L63-M63,MonthlyPayment-SUM(H63,M63,R63,W63,AB63,AG63,AL63,AQ63,AV63,BA63)-SUM(I63)))</f>
        <v>0.0</v>
      </c>
      <c r="O63" s="19">
        <f>ROUND(K63+L63-M63-N63,2)</f>
        <v>0.0</v>
      </c>
      <c r="P63" s="19">
        <f>T62</f>
        <v>0.0</v>
      </c>
      <c r="Q63" s="19">
        <f>ROUND(P63*$Q$5/12,2)</f>
        <v>0.0</v>
      </c>
      <c r="R63" s="19">
        <f>MIN($R$5,P63+Q63)</f>
        <v>0.0</v>
      </c>
      <c r="S63" s="19">
        <f>MAX(0,MIN(P63+Q63-R63,MonthlyPayment-SUM(H63,M63,R63,W63,AB63,AG63,AL63,AQ63,AV63,BA63)-SUM(I63,N63)))</f>
        <v>0.0</v>
      </c>
      <c r="T63" s="19">
        <f>ROUND(P63+Q63-R63-S63,2)</f>
        <v>0.0</v>
      </c>
      <c r="U63" s="19">
        <f>Y62</f>
        <v>0.0</v>
      </c>
      <c r="V63" s="19">
        <f>ROUND(U63*$V$5/12,2)</f>
        <v>0.0</v>
      </c>
      <c r="W63" s="19">
        <f>MIN($W$5,U63+V63)</f>
        <v>0.0</v>
      </c>
      <c r="X63" s="19">
        <f>MAX(0,MIN(U63+V63-W63,MonthlyPayment-SUM(H63,M63,R63,W63,AB63,AG63,AL63,AQ63,AV63,BA63)-SUM(I63,N63,S63)))</f>
        <v>0.0</v>
      </c>
      <c r="Y63" s="19">
        <f>ROUND(U63+V63-W63-X63,2)</f>
        <v>0.0</v>
      </c>
      <c r="Z63" s="19">
        <f>AD62</f>
        <v>0.0</v>
      </c>
      <c r="AA63" s="19">
        <f>ROUND(Z63*$AA$5/12,2)</f>
        <v>0.0</v>
      </c>
      <c r="AB63" s="19">
        <f>MIN($AB$5,Z63+AA63)</f>
        <v>0.0</v>
      </c>
      <c r="AC63" s="19">
        <f>MAX(0,MIN(Z63+AA63-AB63,MonthlyPayment-SUM(H63,M63,R63,W63,AB63,AG63,AL63,AQ63,AV63,BA63)-SUM(I63,N63,S63,X63)))</f>
        <v>0.0</v>
      </c>
      <c r="AD63" s="19">
        <f>ROUND(Z63+AA63-AB63-AC63,2)</f>
        <v>0.0</v>
      </c>
      <c r="AE63" s="19">
        <f>AI62</f>
        <v>0.0</v>
      </c>
      <c r="AF63" s="19">
        <f>ROUND(AE63*$AF$5/12,2)</f>
        <v>0.0</v>
      </c>
      <c r="AG63" s="19">
        <f>MIN($AG$5,AE63+AF63)</f>
        <v>0.0</v>
      </c>
      <c r="AH63" s="19">
        <f>MAX(0,MIN(AE63+AF63-AG63,MonthlyPayment-SUM(H63,M63,R63,W63,AB63,AG63,AL63,AQ63,AV63,BA63)-SUM(I63,N63,S63,X63,AC63)))</f>
        <v>0.0</v>
      </c>
      <c r="AI63" s="19">
        <f>ROUND(AE63+AF63-AG63-AH63,2)</f>
        <v>0.0</v>
      </c>
      <c r="AJ63" s="19">
        <f>AN62</f>
        <v>0.0</v>
      </c>
      <c r="AK63" s="19">
        <f>ROUND(AJ63*$AK$5/12,2)</f>
        <v>0.0</v>
      </c>
      <c r="AL63" s="19">
        <f>MIN($AL$5,AJ63+AK63)</f>
        <v>0.0</v>
      </c>
      <c r="AM63" s="19">
        <f>MAX(0,MIN(AJ63+AK63-AL63,MonthlyPayment-SUM(H63,M63,R63,W63,AB63,AG63,AL63,AQ63,AV63,BA63)-SUM(I63,N63,S63,X63,AC63,AH63)))</f>
        <v>0.0</v>
      </c>
      <c r="AN63" s="19">
        <f>ROUND(AJ63+AK63-AL63-AM63,2)</f>
        <v>0.0</v>
      </c>
      <c r="AO63" s="19">
        <f>AS62</f>
        <v>0.0</v>
      </c>
      <c r="AP63" s="19">
        <f>ROUND(AO63*$AP$5/12,2)</f>
        <v>0.0</v>
      </c>
      <c r="AQ63" s="19">
        <f>MIN($AQ$5,AO63+AP63)</f>
        <v>0.0</v>
      </c>
      <c r="AR63" s="19">
        <f>MAX(0,MIN(AO63+AP63-AQ63,MonthlyPayment-SUM(H63,M63,R63,W63,AB63,AG63,AL63,AQ63,AV63,BA63)-SUM(I63,N63,S63,X63,AC63,AH63,AM63)))</f>
        <v>0.0</v>
      </c>
      <c r="AS63" s="19">
        <f>ROUND(AO63+AP63-AQ63-AR63,2)</f>
        <v>0.0</v>
      </c>
      <c r="AT63" s="19">
        <f>AX62</f>
        <v>0.0</v>
      </c>
      <c r="AU63" s="19">
        <f>ROUND(AT63*$AU$5/12,2)</f>
        <v>0.0</v>
      </c>
      <c r="AV63" s="19">
        <f>MIN($AV$5,AT63+AU63)</f>
        <v>0.0</v>
      </c>
      <c r="AW63" s="19">
        <f>MAX(0,MIN(AT63+AU63-AV63,MonthlyPayment-SUM(H63,M63,R63,W63,AB63,AG63,AL63,AQ63,AV63,BA63)-SUM(I63,N63,S63,X63,AC63,AH63,AM63,AR63)))</f>
        <v>0.0</v>
      </c>
      <c r="AX63" s="19">
        <f>ROUND(AT63+AU63-AV63-AW63,2)</f>
        <v>0.0</v>
      </c>
      <c r="AY63" s="19">
        <f>BC62</f>
        <v>0.0</v>
      </c>
      <c r="AZ63" s="19">
        <f>ROUND(AY63*$AZ$5/12,2)</f>
        <v>0.0</v>
      </c>
      <c r="BA63" s="19">
        <f>MIN($BA$5,AY63+AZ63)</f>
        <v>0.0</v>
      </c>
      <c r="BB63" s="19">
        <f>MAX(0,MIN(AY63+AZ63-BA63,MonthlyPayment-SUM(H63,M63,R63,W63,AB63,AG63,AL63,AQ63,AV63,BA63)-SUM(I63,N63,S63,X63,AC63,AH63,AM63,AR63,AW63)))</f>
        <v>0.0</v>
      </c>
      <c r="BC63" s="19">
        <f>ROUND(AY63+AZ63-BA63-BB63,2)</f>
        <v>0.0</v>
      </c>
    </row>
    <row r="64" spans="1:55">
      <c r="A64" s="9">
        <v>58</v>
      </c>
      <c r="B64" s="15">
        <f>IF(FirstPayment="","",EDATE(FirstPayment,A64-1))</f>
        <v/>
      </c>
      <c r="C64" s="19">
        <f>SUM(H64,M64,R64,W64,AB64,AG64,AL64,AQ64,AV64,BA64,I64,N64,S64,X64,AC64,AH64,AM64,AR64,AW64,BB64)</f>
        <v>0.0</v>
      </c>
      <c r="D64" s="19">
        <f>SUM(J64,O64,T64,Y64,AD64,AI64,AN64,AS64,AX64,BC64)</f>
        <v>0.0</v>
      </c>
      <c r="E64" s="19">
        <f>SUM(G64,L64,Q64,V64,AA64,AF64,AK64,AP64,AU64,AZ64)</f>
        <v>0.0</v>
      </c>
      <c r="F64" s="19">
        <f>J63</f>
        <v>0.0</v>
      </c>
      <c r="G64" s="19">
        <f>ROUND(F64*$G$5/12,2)</f>
        <v>0.0</v>
      </c>
      <c r="H64" s="19">
        <f>MIN($H$5,F64+G64)</f>
        <v>0.0</v>
      </c>
      <c r="I64" s="19">
        <f>MAX(0,MIN(F64+G64-H64,MonthlyPayment-SUM(H64,M64,R64,W64,AB64,AG64,AL64,AQ64,AV64,BA64)))</f>
        <v>0.0</v>
      </c>
      <c r="J64" s="19">
        <f>ROUND(F64+G64-H64-I64,2)</f>
        <v>0.0</v>
      </c>
      <c r="K64" s="19">
        <f>O63</f>
        <v>0.0</v>
      </c>
      <c r="L64" s="19">
        <f>ROUND(K64*$L$5/12,2)</f>
        <v>0.0</v>
      </c>
      <c r="M64" s="19">
        <f>MIN($M$5,K64+L64)</f>
        <v>0.0</v>
      </c>
      <c r="N64" s="19">
        <f>MAX(0,MIN(K64+L64-M64,MonthlyPayment-SUM(H64,M64,R64,W64,AB64,AG64,AL64,AQ64,AV64,BA64)-SUM(I64)))</f>
        <v>0.0</v>
      </c>
      <c r="O64" s="19">
        <f>ROUND(K64+L64-M64-N64,2)</f>
        <v>0.0</v>
      </c>
      <c r="P64" s="19">
        <f>T63</f>
        <v>0.0</v>
      </c>
      <c r="Q64" s="19">
        <f>ROUND(P64*$Q$5/12,2)</f>
        <v>0.0</v>
      </c>
      <c r="R64" s="19">
        <f>MIN($R$5,P64+Q64)</f>
        <v>0.0</v>
      </c>
      <c r="S64" s="19">
        <f>MAX(0,MIN(P64+Q64-R64,MonthlyPayment-SUM(H64,M64,R64,W64,AB64,AG64,AL64,AQ64,AV64,BA64)-SUM(I64,N64)))</f>
        <v>0.0</v>
      </c>
      <c r="T64" s="19">
        <f>ROUND(P64+Q64-R64-S64,2)</f>
        <v>0.0</v>
      </c>
      <c r="U64" s="19">
        <f>Y63</f>
        <v>0.0</v>
      </c>
      <c r="V64" s="19">
        <f>ROUND(U64*$V$5/12,2)</f>
        <v>0.0</v>
      </c>
      <c r="W64" s="19">
        <f>MIN($W$5,U64+V64)</f>
        <v>0.0</v>
      </c>
      <c r="X64" s="19">
        <f>MAX(0,MIN(U64+V64-W64,MonthlyPayment-SUM(H64,M64,R64,W64,AB64,AG64,AL64,AQ64,AV64,BA64)-SUM(I64,N64,S64)))</f>
        <v>0.0</v>
      </c>
      <c r="Y64" s="19">
        <f>ROUND(U64+V64-W64-X64,2)</f>
        <v>0.0</v>
      </c>
      <c r="Z64" s="19">
        <f>AD63</f>
        <v>0.0</v>
      </c>
      <c r="AA64" s="19">
        <f>ROUND(Z64*$AA$5/12,2)</f>
        <v>0.0</v>
      </c>
      <c r="AB64" s="19">
        <f>MIN($AB$5,Z64+AA64)</f>
        <v>0.0</v>
      </c>
      <c r="AC64" s="19">
        <f>MAX(0,MIN(Z64+AA64-AB64,MonthlyPayment-SUM(H64,M64,R64,W64,AB64,AG64,AL64,AQ64,AV64,BA64)-SUM(I64,N64,S64,X64)))</f>
        <v>0.0</v>
      </c>
      <c r="AD64" s="19">
        <f>ROUND(Z64+AA64-AB64-AC64,2)</f>
        <v>0.0</v>
      </c>
      <c r="AE64" s="19">
        <f>AI63</f>
        <v>0.0</v>
      </c>
      <c r="AF64" s="19">
        <f>ROUND(AE64*$AF$5/12,2)</f>
        <v>0.0</v>
      </c>
      <c r="AG64" s="19">
        <f>MIN($AG$5,AE64+AF64)</f>
        <v>0.0</v>
      </c>
      <c r="AH64" s="19">
        <f>MAX(0,MIN(AE64+AF64-AG64,MonthlyPayment-SUM(H64,M64,R64,W64,AB64,AG64,AL64,AQ64,AV64,BA64)-SUM(I64,N64,S64,X64,AC64)))</f>
        <v>0.0</v>
      </c>
      <c r="AI64" s="19">
        <f>ROUND(AE64+AF64-AG64-AH64,2)</f>
        <v>0.0</v>
      </c>
      <c r="AJ64" s="19">
        <f>AN63</f>
        <v>0.0</v>
      </c>
      <c r="AK64" s="19">
        <f>ROUND(AJ64*$AK$5/12,2)</f>
        <v>0.0</v>
      </c>
      <c r="AL64" s="19">
        <f>MIN($AL$5,AJ64+AK64)</f>
        <v>0.0</v>
      </c>
      <c r="AM64" s="19">
        <f>MAX(0,MIN(AJ64+AK64-AL64,MonthlyPayment-SUM(H64,M64,R64,W64,AB64,AG64,AL64,AQ64,AV64,BA64)-SUM(I64,N64,S64,X64,AC64,AH64)))</f>
        <v>0.0</v>
      </c>
      <c r="AN64" s="19">
        <f>ROUND(AJ64+AK64-AL64-AM64,2)</f>
        <v>0.0</v>
      </c>
      <c r="AO64" s="19">
        <f>AS63</f>
        <v>0.0</v>
      </c>
      <c r="AP64" s="19">
        <f>ROUND(AO64*$AP$5/12,2)</f>
        <v>0.0</v>
      </c>
      <c r="AQ64" s="19">
        <f>MIN($AQ$5,AO64+AP64)</f>
        <v>0.0</v>
      </c>
      <c r="AR64" s="19">
        <f>MAX(0,MIN(AO64+AP64-AQ64,MonthlyPayment-SUM(H64,M64,R64,W64,AB64,AG64,AL64,AQ64,AV64,BA64)-SUM(I64,N64,S64,X64,AC64,AH64,AM64)))</f>
        <v>0.0</v>
      </c>
      <c r="AS64" s="19">
        <f>ROUND(AO64+AP64-AQ64-AR64,2)</f>
        <v>0.0</v>
      </c>
      <c r="AT64" s="19">
        <f>AX63</f>
        <v>0.0</v>
      </c>
      <c r="AU64" s="19">
        <f>ROUND(AT64*$AU$5/12,2)</f>
        <v>0.0</v>
      </c>
      <c r="AV64" s="19">
        <f>MIN($AV$5,AT64+AU64)</f>
        <v>0.0</v>
      </c>
      <c r="AW64" s="19">
        <f>MAX(0,MIN(AT64+AU64-AV64,MonthlyPayment-SUM(H64,M64,R64,W64,AB64,AG64,AL64,AQ64,AV64,BA64)-SUM(I64,N64,S64,X64,AC64,AH64,AM64,AR64)))</f>
        <v>0.0</v>
      </c>
      <c r="AX64" s="19">
        <f>ROUND(AT64+AU64-AV64-AW64,2)</f>
        <v>0.0</v>
      </c>
      <c r="AY64" s="19">
        <f>BC63</f>
        <v>0.0</v>
      </c>
      <c r="AZ64" s="19">
        <f>ROUND(AY64*$AZ$5/12,2)</f>
        <v>0.0</v>
      </c>
      <c r="BA64" s="19">
        <f>MIN($BA$5,AY64+AZ64)</f>
        <v>0.0</v>
      </c>
      <c r="BB64" s="19">
        <f>MAX(0,MIN(AY64+AZ64-BA64,MonthlyPayment-SUM(H64,M64,R64,W64,AB64,AG64,AL64,AQ64,AV64,BA64)-SUM(I64,N64,S64,X64,AC64,AH64,AM64,AR64,AW64)))</f>
        <v>0.0</v>
      </c>
      <c r="BC64" s="19">
        <f>ROUND(AY64+AZ64-BA64-BB64,2)</f>
        <v>0.0</v>
      </c>
    </row>
    <row r="65" spans="1:55">
      <c r="A65" s="9">
        <v>59</v>
      </c>
      <c r="B65" s="15">
        <f>IF(FirstPayment="","",EDATE(FirstPayment,A65-1))</f>
        <v/>
      </c>
      <c r="C65" s="19">
        <f>SUM(H65,M65,R65,W65,AB65,AG65,AL65,AQ65,AV65,BA65,I65,N65,S65,X65,AC65,AH65,AM65,AR65,AW65,BB65)</f>
        <v>0.0</v>
      </c>
      <c r="D65" s="19">
        <f>SUM(J65,O65,T65,Y65,AD65,AI65,AN65,AS65,AX65,BC65)</f>
        <v>0.0</v>
      </c>
      <c r="E65" s="19">
        <f>SUM(G65,L65,Q65,V65,AA65,AF65,AK65,AP65,AU65,AZ65)</f>
        <v>0.0</v>
      </c>
      <c r="F65" s="19">
        <f>J64</f>
        <v>0.0</v>
      </c>
      <c r="G65" s="19">
        <f>ROUND(F65*$G$5/12,2)</f>
        <v>0.0</v>
      </c>
      <c r="H65" s="19">
        <f>MIN($H$5,F65+G65)</f>
        <v>0.0</v>
      </c>
      <c r="I65" s="19">
        <f>MAX(0,MIN(F65+G65-H65,MonthlyPayment-SUM(H65,M65,R65,W65,AB65,AG65,AL65,AQ65,AV65,BA65)))</f>
        <v>0.0</v>
      </c>
      <c r="J65" s="19">
        <f>ROUND(F65+G65-H65-I65,2)</f>
        <v>0.0</v>
      </c>
      <c r="K65" s="19">
        <f>O64</f>
        <v>0.0</v>
      </c>
      <c r="L65" s="19">
        <f>ROUND(K65*$L$5/12,2)</f>
        <v>0.0</v>
      </c>
      <c r="M65" s="19">
        <f>MIN($M$5,K65+L65)</f>
        <v>0.0</v>
      </c>
      <c r="N65" s="19">
        <f>MAX(0,MIN(K65+L65-M65,MonthlyPayment-SUM(H65,M65,R65,W65,AB65,AG65,AL65,AQ65,AV65,BA65)-SUM(I65)))</f>
        <v>0.0</v>
      </c>
      <c r="O65" s="19">
        <f>ROUND(K65+L65-M65-N65,2)</f>
        <v>0.0</v>
      </c>
      <c r="P65" s="19">
        <f>T64</f>
        <v>0.0</v>
      </c>
      <c r="Q65" s="19">
        <f>ROUND(P65*$Q$5/12,2)</f>
        <v>0.0</v>
      </c>
      <c r="R65" s="19">
        <f>MIN($R$5,P65+Q65)</f>
        <v>0.0</v>
      </c>
      <c r="S65" s="19">
        <f>MAX(0,MIN(P65+Q65-R65,MonthlyPayment-SUM(H65,M65,R65,W65,AB65,AG65,AL65,AQ65,AV65,BA65)-SUM(I65,N65)))</f>
        <v>0.0</v>
      </c>
      <c r="T65" s="19">
        <f>ROUND(P65+Q65-R65-S65,2)</f>
        <v>0.0</v>
      </c>
      <c r="U65" s="19">
        <f>Y64</f>
        <v>0.0</v>
      </c>
      <c r="V65" s="19">
        <f>ROUND(U65*$V$5/12,2)</f>
        <v>0.0</v>
      </c>
      <c r="W65" s="19">
        <f>MIN($W$5,U65+V65)</f>
        <v>0.0</v>
      </c>
      <c r="X65" s="19">
        <f>MAX(0,MIN(U65+V65-W65,MonthlyPayment-SUM(H65,M65,R65,W65,AB65,AG65,AL65,AQ65,AV65,BA65)-SUM(I65,N65,S65)))</f>
        <v>0.0</v>
      </c>
      <c r="Y65" s="19">
        <f>ROUND(U65+V65-W65-X65,2)</f>
        <v>0.0</v>
      </c>
      <c r="Z65" s="19">
        <f>AD64</f>
        <v>0.0</v>
      </c>
      <c r="AA65" s="19">
        <f>ROUND(Z65*$AA$5/12,2)</f>
        <v>0.0</v>
      </c>
      <c r="AB65" s="19">
        <f>MIN($AB$5,Z65+AA65)</f>
        <v>0.0</v>
      </c>
      <c r="AC65" s="19">
        <f>MAX(0,MIN(Z65+AA65-AB65,MonthlyPayment-SUM(H65,M65,R65,W65,AB65,AG65,AL65,AQ65,AV65,BA65)-SUM(I65,N65,S65,X65)))</f>
        <v>0.0</v>
      </c>
      <c r="AD65" s="19">
        <f>ROUND(Z65+AA65-AB65-AC65,2)</f>
        <v>0.0</v>
      </c>
      <c r="AE65" s="19">
        <f>AI64</f>
        <v>0.0</v>
      </c>
      <c r="AF65" s="19">
        <f>ROUND(AE65*$AF$5/12,2)</f>
        <v>0.0</v>
      </c>
      <c r="AG65" s="19">
        <f>MIN($AG$5,AE65+AF65)</f>
        <v>0.0</v>
      </c>
      <c r="AH65" s="19">
        <f>MAX(0,MIN(AE65+AF65-AG65,MonthlyPayment-SUM(H65,M65,R65,W65,AB65,AG65,AL65,AQ65,AV65,BA65)-SUM(I65,N65,S65,X65,AC65)))</f>
        <v>0.0</v>
      </c>
      <c r="AI65" s="19">
        <f>ROUND(AE65+AF65-AG65-AH65,2)</f>
        <v>0.0</v>
      </c>
      <c r="AJ65" s="19">
        <f>AN64</f>
        <v>0.0</v>
      </c>
      <c r="AK65" s="19">
        <f>ROUND(AJ65*$AK$5/12,2)</f>
        <v>0.0</v>
      </c>
      <c r="AL65" s="19">
        <f>MIN($AL$5,AJ65+AK65)</f>
        <v>0.0</v>
      </c>
      <c r="AM65" s="19">
        <f>MAX(0,MIN(AJ65+AK65-AL65,MonthlyPayment-SUM(H65,M65,R65,W65,AB65,AG65,AL65,AQ65,AV65,BA65)-SUM(I65,N65,S65,X65,AC65,AH65)))</f>
        <v>0.0</v>
      </c>
      <c r="AN65" s="19">
        <f>ROUND(AJ65+AK65-AL65-AM65,2)</f>
        <v>0.0</v>
      </c>
      <c r="AO65" s="19">
        <f>AS64</f>
        <v>0.0</v>
      </c>
      <c r="AP65" s="19">
        <f>ROUND(AO65*$AP$5/12,2)</f>
        <v>0.0</v>
      </c>
      <c r="AQ65" s="19">
        <f>MIN($AQ$5,AO65+AP65)</f>
        <v>0.0</v>
      </c>
      <c r="AR65" s="19">
        <f>MAX(0,MIN(AO65+AP65-AQ65,MonthlyPayment-SUM(H65,M65,R65,W65,AB65,AG65,AL65,AQ65,AV65,BA65)-SUM(I65,N65,S65,X65,AC65,AH65,AM65)))</f>
        <v>0.0</v>
      </c>
      <c r="AS65" s="19">
        <f>ROUND(AO65+AP65-AQ65-AR65,2)</f>
        <v>0.0</v>
      </c>
      <c r="AT65" s="19">
        <f>AX64</f>
        <v>0.0</v>
      </c>
      <c r="AU65" s="19">
        <f>ROUND(AT65*$AU$5/12,2)</f>
        <v>0.0</v>
      </c>
      <c r="AV65" s="19">
        <f>MIN($AV$5,AT65+AU65)</f>
        <v>0.0</v>
      </c>
      <c r="AW65" s="19">
        <f>MAX(0,MIN(AT65+AU65-AV65,MonthlyPayment-SUM(H65,M65,R65,W65,AB65,AG65,AL65,AQ65,AV65,BA65)-SUM(I65,N65,S65,X65,AC65,AH65,AM65,AR65)))</f>
        <v>0.0</v>
      </c>
      <c r="AX65" s="19">
        <f>ROUND(AT65+AU65-AV65-AW65,2)</f>
        <v>0.0</v>
      </c>
      <c r="AY65" s="19">
        <f>BC64</f>
        <v>0.0</v>
      </c>
      <c r="AZ65" s="19">
        <f>ROUND(AY65*$AZ$5/12,2)</f>
        <v>0.0</v>
      </c>
      <c r="BA65" s="19">
        <f>MIN($BA$5,AY65+AZ65)</f>
        <v>0.0</v>
      </c>
      <c r="BB65" s="19">
        <f>MAX(0,MIN(AY65+AZ65-BA65,MonthlyPayment-SUM(H65,M65,R65,W65,AB65,AG65,AL65,AQ65,AV65,BA65)-SUM(I65,N65,S65,X65,AC65,AH65,AM65,AR65,AW65)))</f>
        <v>0.0</v>
      </c>
      <c r="BC65" s="19">
        <f>ROUND(AY65+AZ65-BA65-BB65,2)</f>
        <v>0.0</v>
      </c>
    </row>
    <row r="66" spans="1:55">
      <c r="A66" s="9">
        <v>60</v>
      </c>
      <c r="B66" s="15">
        <f>IF(FirstPayment="","",EDATE(FirstPayment,A66-1))</f>
        <v/>
      </c>
      <c r="C66" s="19">
        <f>SUM(H66,M66,R66,W66,AB66,AG66,AL66,AQ66,AV66,BA66,I66,N66,S66,X66,AC66,AH66,AM66,AR66,AW66,BB66)</f>
        <v>0.0</v>
      </c>
      <c r="D66" s="19">
        <f>SUM(J66,O66,T66,Y66,AD66,AI66,AN66,AS66,AX66,BC66)</f>
        <v>0.0</v>
      </c>
      <c r="E66" s="19">
        <f>SUM(G66,L66,Q66,V66,AA66,AF66,AK66,AP66,AU66,AZ66)</f>
        <v>0.0</v>
      </c>
      <c r="F66" s="19">
        <f>J65</f>
        <v>0.0</v>
      </c>
      <c r="G66" s="19">
        <f>ROUND(F66*$G$5/12,2)</f>
        <v>0.0</v>
      </c>
      <c r="H66" s="19">
        <f>MIN($H$5,F66+G66)</f>
        <v>0.0</v>
      </c>
      <c r="I66" s="19">
        <f>MAX(0,MIN(F66+G66-H66,MonthlyPayment-SUM(H66,M66,R66,W66,AB66,AG66,AL66,AQ66,AV66,BA66)))</f>
        <v>0.0</v>
      </c>
      <c r="J66" s="19">
        <f>ROUND(F66+G66-H66-I66,2)</f>
        <v>0.0</v>
      </c>
      <c r="K66" s="19">
        <f>O65</f>
        <v>0.0</v>
      </c>
      <c r="L66" s="19">
        <f>ROUND(K66*$L$5/12,2)</f>
        <v>0.0</v>
      </c>
      <c r="M66" s="19">
        <f>MIN($M$5,K66+L66)</f>
        <v>0.0</v>
      </c>
      <c r="N66" s="19">
        <f>MAX(0,MIN(K66+L66-M66,MonthlyPayment-SUM(H66,M66,R66,W66,AB66,AG66,AL66,AQ66,AV66,BA66)-SUM(I66)))</f>
        <v>0.0</v>
      </c>
      <c r="O66" s="19">
        <f>ROUND(K66+L66-M66-N66,2)</f>
        <v>0.0</v>
      </c>
      <c r="P66" s="19">
        <f>T65</f>
        <v>0.0</v>
      </c>
      <c r="Q66" s="19">
        <f>ROUND(P66*$Q$5/12,2)</f>
        <v>0.0</v>
      </c>
      <c r="R66" s="19">
        <f>MIN($R$5,P66+Q66)</f>
        <v>0.0</v>
      </c>
      <c r="S66" s="19">
        <f>MAX(0,MIN(P66+Q66-R66,MonthlyPayment-SUM(H66,M66,R66,W66,AB66,AG66,AL66,AQ66,AV66,BA66)-SUM(I66,N66)))</f>
        <v>0.0</v>
      </c>
      <c r="T66" s="19">
        <f>ROUND(P66+Q66-R66-S66,2)</f>
        <v>0.0</v>
      </c>
      <c r="U66" s="19">
        <f>Y65</f>
        <v>0.0</v>
      </c>
      <c r="V66" s="19">
        <f>ROUND(U66*$V$5/12,2)</f>
        <v>0.0</v>
      </c>
      <c r="W66" s="19">
        <f>MIN($W$5,U66+V66)</f>
        <v>0.0</v>
      </c>
      <c r="X66" s="19">
        <f>MAX(0,MIN(U66+V66-W66,MonthlyPayment-SUM(H66,M66,R66,W66,AB66,AG66,AL66,AQ66,AV66,BA66)-SUM(I66,N66,S66)))</f>
        <v>0.0</v>
      </c>
      <c r="Y66" s="19">
        <f>ROUND(U66+V66-W66-X66,2)</f>
        <v>0.0</v>
      </c>
      <c r="Z66" s="19">
        <f>AD65</f>
        <v>0.0</v>
      </c>
      <c r="AA66" s="19">
        <f>ROUND(Z66*$AA$5/12,2)</f>
        <v>0.0</v>
      </c>
      <c r="AB66" s="19">
        <f>MIN($AB$5,Z66+AA66)</f>
        <v>0.0</v>
      </c>
      <c r="AC66" s="19">
        <f>MAX(0,MIN(Z66+AA66-AB66,MonthlyPayment-SUM(H66,M66,R66,W66,AB66,AG66,AL66,AQ66,AV66,BA66)-SUM(I66,N66,S66,X66)))</f>
        <v>0.0</v>
      </c>
      <c r="AD66" s="19">
        <f>ROUND(Z66+AA66-AB66-AC66,2)</f>
        <v>0.0</v>
      </c>
      <c r="AE66" s="19">
        <f>AI65</f>
        <v>0.0</v>
      </c>
      <c r="AF66" s="19">
        <f>ROUND(AE66*$AF$5/12,2)</f>
        <v>0.0</v>
      </c>
      <c r="AG66" s="19">
        <f>MIN($AG$5,AE66+AF66)</f>
        <v>0.0</v>
      </c>
      <c r="AH66" s="19">
        <f>MAX(0,MIN(AE66+AF66-AG66,MonthlyPayment-SUM(H66,M66,R66,W66,AB66,AG66,AL66,AQ66,AV66,BA66)-SUM(I66,N66,S66,X66,AC66)))</f>
        <v>0.0</v>
      </c>
      <c r="AI66" s="19">
        <f>ROUND(AE66+AF66-AG66-AH66,2)</f>
        <v>0.0</v>
      </c>
      <c r="AJ66" s="19">
        <f>AN65</f>
        <v>0.0</v>
      </c>
      <c r="AK66" s="19">
        <f>ROUND(AJ66*$AK$5/12,2)</f>
        <v>0.0</v>
      </c>
      <c r="AL66" s="19">
        <f>MIN($AL$5,AJ66+AK66)</f>
        <v>0.0</v>
      </c>
      <c r="AM66" s="19">
        <f>MAX(0,MIN(AJ66+AK66-AL66,MonthlyPayment-SUM(H66,M66,R66,W66,AB66,AG66,AL66,AQ66,AV66,BA66)-SUM(I66,N66,S66,X66,AC66,AH66)))</f>
        <v>0.0</v>
      </c>
      <c r="AN66" s="19">
        <f>ROUND(AJ66+AK66-AL66-AM66,2)</f>
        <v>0.0</v>
      </c>
      <c r="AO66" s="19">
        <f>AS65</f>
        <v>0.0</v>
      </c>
      <c r="AP66" s="19">
        <f>ROUND(AO66*$AP$5/12,2)</f>
        <v>0.0</v>
      </c>
      <c r="AQ66" s="19">
        <f>MIN($AQ$5,AO66+AP66)</f>
        <v>0.0</v>
      </c>
      <c r="AR66" s="19">
        <f>MAX(0,MIN(AO66+AP66-AQ66,MonthlyPayment-SUM(H66,M66,R66,W66,AB66,AG66,AL66,AQ66,AV66,BA66)-SUM(I66,N66,S66,X66,AC66,AH66,AM66)))</f>
        <v>0.0</v>
      </c>
      <c r="AS66" s="19">
        <f>ROUND(AO66+AP66-AQ66-AR66,2)</f>
        <v>0.0</v>
      </c>
      <c r="AT66" s="19">
        <f>AX65</f>
        <v>0.0</v>
      </c>
      <c r="AU66" s="19">
        <f>ROUND(AT66*$AU$5/12,2)</f>
        <v>0.0</v>
      </c>
      <c r="AV66" s="19">
        <f>MIN($AV$5,AT66+AU66)</f>
        <v>0.0</v>
      </c>
      <c r="AW66" s="19">
        <f>MAX(0,MIN(AT66+AU66-AV66,MonthlyPayment-SUM(H66,M66,R66,W66,AB66,AG66,AL66,AQ66,AV66,BA66)-SUM(I66,N66,S66,X66,AC66,AH66,AM66,AR66)))</f>
        <v>0.0</v>
      </c>
      <c r="AX66" s="19">
        <f>ROUND(AT66+AU66-AV66-AW66,2)</f>
        <v>0.0</v>
      </c>
      <c r="AY66" s="19">
        <f>BC65</f>
        <v>0.0</v>
      </c>
      <c r="AZ66" s="19">
        <f>ROUND(AY66*$AZ$5/12,2)</f>
        <v>0.0</v>
      </c>
      <c r="BA66" s="19">
        <f>MIN($BA$5,AY66+AZ66)</f>
        <v>0.0</v>
      </c>
      <c r="BB66" s="19">
        <f>MAX(0,MIN(AY66+AZ66-BA66,MonthlyPayment-SUM(H66,M66,R66,W66,AB66,AG66,AL66,AQ66,AV66,BA66)-SUM(I66,N66,S66,X66,AC66,AH66,AM66,AR66,AW66)))</f>
        <v>0.0</v>
      </c>
      <c r="BC66" s="19">
        <f>ROUND(AY66+AZ66-BA66-BB66,2)</f>
        <v>0.0</v>
      </c>
    </row>
    <row r="67" spans="1:55">
      <c r="A67" s="9">
        <v>61</v>
      </c>
      <c r="B67" s="15">
        <f>IF(FirstPayment="","",EDATE(FirstPayment,A67-1))</f>
        <v/>
      </c>
      <c r="C67" s="19">
        <f>SUM(H67,M67,R67,W67,AB67,AG67,AL67,AQ67,AV67,BA67,I67,N67,S67,X67,AC67,AH67,AM67,AR67,AW67,BB67)</f>
        <v>0.0</v>
      </c>
      <c r="D67" s="19">
        <f>SUM(J67,O67,T67,Y67,AD67,AI67,AN67,AS67,AX67,BC67)</f>
        <v>0.0</v>
      </c>
      <c r="E67" s="19">
        <f>SUM(G67,L67,Q67,V67,AA67,AF67,AK67,AP67,AU67,AZ67)</f>
        <v>0.0</v>
      </c>
      <c r="F67" s="19">
        <f>J66</f>
        <v>0.0</v>
      </c>
      <c r="G67" s="19">
        <f>ROUND(F67*$G$5/12,2)</f>
        <v>0.0</v>
      </c>
      <c r="H67" s="19">
        <f>MIN($H$5,F67+G67)</f>
        <v>0.0</v>
      </c>
      <c r="I67" s="19">
        <f>MAX(0,MIN(F67+G67-H67,MonthlyPayment-SUM(H67,M67,R67,W67,AB67,AG67,AL67,AQ67,AV67,BA67)))</f>
        <v>0.0</v>
      </c>
      <c r="J67" s="19">
        <f>ROUND(F67+G67-H67-I67,2)</f>
        <v>0.0</v>
      </c>
      <c r="K67" s="19">
        <f>O66</f>
        <v>0.0</v>
      </c>
      <c r="L67" s="19">
        <f>ROUND(K67*$L$5/12,2)</f>
        <v>0.0</v>
      </c>
      <c r="M67" s="19">
        <f>MIN($M$5,K67+L67)</f>
        <v>0.0</v>
      </c>
      <c r="N67" s="19">
        <f>MAX(0,MIN(K67+L67-M67,MonthlyPayment-SUM(H67,M67,R67,W67,AB67,AG67,AL67,AQ67,AV67,BA67)-SUM(I67)))</f>
        <v>0.0</v>
      </c>
      <c r="O67" s="19">
        <f>ROUND(K67+L67-M67-N67,2)</f>
        <v>0.0</v>
      </c>
      <c r="P67" s="19">
        <f>T66</f>
        <v>0.0</v>
      </c>
      <c r="Q67" s="19">
        <f>ROUND(P67*$Q$5/12,2)</f>
        <v>0.0</v>
      </c>
      <c r="R67" s="19">
        <f>MIN($R$5,P67+Q67)</f>
        <v>0.0</v>
      </c>
      <c r="S67" s="19">
        <f>MAX(0,MIN(P67+Q67-R67,MonthlyPayment-SUM(H67,M67,R67,W67,AB67,AG67,AL67,AQ67,AV67,BA67)-SUM(I67,N67)))</f>
        <v>0.0</v>
      </c>
      <c r="T67" s="19">
        <f>ROUND(P67+Q67-R67-S67,2)</f>
        <v>0.0</v>
      </c>
      <c r="U67" s="19">
        <f>Y66</f>
        <v>0.0</v>
      </c>
      <c r="V67" s="19">
        <f>ROUND(U67*$V$5/12,2)</f>
        <v>0.0</v>
      </c>
      <c r="W67" s="19">
        <f>MIN($W$5,U67+V67)</f>
        <v>0.0</v>
      </c>
      <c r="X67" s="19">
        <f>MAX(0,MIN(U67+V67-W67,MonthlyPayment-SUM(H67,M67,R67,W67,AB67,AG67,AL67,AQ67,AV67,BA67)-SUM(I67,N67,S67)))</f>
        <v>0.0</v>
      </c>
      <c r="Y67" s="19">
        <f>ROUND(U67+V67-W67-X67,2)</f>
        <v>0.0</v>
      </c>
      <c r="Z67" s="19">
        <f>AD66</f>
        <v>0.0</v>
      </c>
      <c r="AA67" s="19">
        <f>ROUND(Z67*$AA$5/12,2)</f>
        <v>0.0</v>
      </c>
      <c r="AB67" s="19">
        <f>MIN($AB$5,Z67+AA67)</f>
        <v>0.0</v>
      </c>
      <c r="AC67" s="19">
        <f>MAX(0,MIN(Z67+AA67-AB67,MonthlyPayment-SUM(H67,M67,R67,W67,AB67,AG67,AL67,AQ67,AV67,BA67)-SUM(I67,N67,S67,X67)))</f>
        <v>0.0</v>
      </c>
      <c r="AD67" s="19">
        <f>ROUND(Z67+AA67-AB67-AC67,2)</f>
        <v>0.0</v>
      </c>
      <c r="AE67" s="19">
        <f>AI66</f>
        <v>0.0</v>
      </c>
      <c r="AF67" s="19">
        <f>ROUND(AE67*$AF$5/12,2)</f>
        <v>0.0</v>
      </c>
      <c r="AG67" s="19">
        <f>MIN($AG$5,AE67+AF67)</f>
        <v>0.0</v>
      </c>
      <c r="AH67" s="19">
        <f>MAX(0,MIN(AE67+AF67-AG67,MonthlyPayment-SUM(H67,M67,R67,W67,AB67,AG67,AL67,AQ67,AV67,BA67)-SUM(I67,N67,S67,X67,AC67)))</f>
        <v>0.0</v>
      </c>
      <c r="AI67" s="19">
        <f>ROUND(AE67+AF67-AG67-AH67,2)</f>
        <v>0.0</v>
      </c>
      <c r="AJ67" s="19">
        <f>AN66</f>
        <v>0.0</v>
      </c>
      <c r="AK67" s="19">
        <f>ROUND(AJ67*$AK$5/12,2)</f>
        <v>0.0</v>
      </c>
      <c r="AL67" s="19">
        <f>MIN($AL$5,AJ67+AK67)</f>
        <v>0.0</v>
      </c>
      <c r="AM67" s="19">
        <f>MAX(0,MIN(AJ67+AK67-AL67,MonthlyPayment-SUM(H67,M67,R67,W67,AB67,AG67,AL67,AQ67,AV67,BA67)-SUM(I67,N67,S67,X67,AC67,AH67)))</f>
        <v>0.0</v>
      </c>
      <c r="AN67" s="19">
        <f>ROUND(AJ67+AK67-AL67-AM67,2)</f>
        <v>0.0</v>
      </c>
      <c r="AO67" s="19">
        <f>AS66</f>
        <v>0.0</v>
      </c>
      <c r="AP67" s="19">
        <f>ROUND(AO67*$AP$5/12,2)</f>
        <v>0.0</v>
      </c>
      <c r="AQ67" s="19">
        <f>MIN($AQ$5,AO67+AP67)</f>
        <v>0.0</v>
      </c>
      <c r="AR67" s="19">
        <f>MAX(0,MIN(AO67+AP67-AQ67,MonthlyPayment-SUM(H67,M67,R67,W67,AB67,AG67,AL67,AQ67,AV67,BA67)-SUM(I67,N67,S67,X67,AC67,AH67,AM67)))</f>
        <v>0.0</v>
      </c>
      <c r="AS67" s="19">
        <f>ROUND(AO67+AP67-AQ67-AR67,2)</f>
        <v>0.0</v>
      </c>
      <c r="AT67" s="19">
        <f>AX66</f>
        <v>0.0</v>
      </c>
      <c r="AU67" s="19">
        <f>ROUND(AT67*$AU$5/12,2)</f>
        <v>0.0</v>
      </c>
      <c r="AV67" s="19">
        <f>MIN($AV$5,AT67+AU67)</f>
        <v>0.0</v>
      </c>
      <c r="AW67" s="19">
        <f>MAX(0,MIN(AT67+AU67-AV67,MonthlyPayment-SUM(H67,M67,R67,W67,AB67,AG67,AL67,AQ67,AV67,BA67)-SUM(I67,N67,S67,X67,AC67,AH67,AM67,AR67)))</f>
        <v>0.0</v>
      </c>
      <c r="AX67" s="19">
        <f>ROUND(AT67+AU67-AV67-AW67,2)</f>
        <v>0.0</v>
      </c>
      <c r="AY67" s="19">
        <f>BC66</f>
        <v>0.0</v>
      </c>
      <c r="AZ67" s="19">
        <f>ROUND(AY67*$AZ$5/12,2)</f>
        <v>0.0</v>
      </c>
      <c r="BA67" s="19">
        <f>MIN($BA$5,AY67+AZ67)</f>
        <v>0.0</v>
      </c>
      <c r="BB67" s="19">
        <f>MAX(0,MIN(AY67+AZ67-BA67,MonthlyPayment-SUM(H67,M67,R67,W67,AB67,AG67,AL67,AQ67,AV67,BA67)-SUM(I67,N67,S67,X67,AC67,AH67,AM67,AR67,AW67)))</f>
        <v>0.0</v>
      </c>
      <c r="BC67" s="19">
        <f>ROUND(AY67+AZ67-BA67-BB67,2)</f>
        <v>0.0</v>
      </c>
    </row>
    <row r="68" spans="1:55">
      <c r="A68" s="9">
        <v>62</v>
      </c>
      <c r="B68" s="15">
        <f>IF(FirstPayment="","",EDATE(FirstPayment,A68-1))</f>
        <v/>
      </c>
      <c r="C68" s="19">
        <f>SUM(H68,M68,R68,W68,AB68,AG68,AL68,AQ68,AV68,BA68,I68,N68,S68,X68,AC68,AH68,AM68,AR68,AW68,BB68)</f>
        <v>0.0</v>
      </c>
      <c r="D68" s="19">
        <f>SUM(J68,O68,T68,Y68,AD68,AI68,AN68,AS68,AX68,BC68)</f>
        <v>0.0</v>
      </c>
      <c r="E68" s="19">
        <f>SUM(G68,L68,Q68,V68,AA68,AF68,AK68,AP68,AU68,AZ68)</f>
        <v>0.0</v>
      </c>
      <c r="F68" s="19">
        <f>J67</f>
        <v>0.0</v>
      </c>
      <c r="G68" s="19">
        <f>ROUND(F68*$G$5/12,2)</f>
        <v>0.0</v>
      </c>
      <c r="H68" s="19">
        <f>MIN($H$5,F68+G68)</f>
        <v>0.0</v>
      </c>
      <c r="I68" s="19">
        <f>MAX(0,MIN(F68+G68-H68,MonthlyPayment-SUM(H68,M68,R68,W68,AB68,AG68,AL68,AQ68,AV68,BA68)))</f>
        <v>0.0</v>
      </c>
      <c r="J68" s="19">
        <f>ROUND(F68+G68-H68-I68,2)</f>
        <v>0.0</v>
      </c>
      <c r="K68" s="19">
        <f>O67</f>
        <v>0.0</v>
      </c>
      <c r="L68" s="19">
        <f>ROUND(K68*$L$5/12,2)</f>
        <v>0.0</v>
      </c>
      <c r="M68" s="19">
        <f>MIN($M$5,K68+L68)</f>
        <v>0.0</v>
      </c>
      <c r="N68" s="19">
        <f>MAX(0,MIN(K68+L68-M68,MonthlyPayment-SUM(H68,M68,R68,W68,AB68,AG68,AL68,AQ68,AV68,BA68)-SUM(I68)))</f>
        <v>0.0</v>
      </c>
      <c r="O68" s="19">
        <f>ROUND(K68+L68-M68-N68,2)</f>
        <v>0.0</v>
      </c>
      <c r="P68" s="19">
        <f>T67</f>
        <v>0.0</v>
      </c>
      <c r="Q68" s="19">
        <f>ROUND(P68*$Q$5/12,2)</f>
        <v>0.0</v>
      </c>
      <c r="R68" s="19">
        <f>MIN($R$5,P68+Q68)</f>
        <v>0.0</v>
      </c>
      <c r="S68" s="19">
        <f>MAX(0,MIN(P68+Q68-R68,MonthlyPayment-SUM(H68,M68,R68,W68,AB68,AG68,AL68,AQ68,AV68,BA68)-SUM(I68,N68)))</f>
        <v>0.0</v>
      </c>
      <c r="T68" s="19">
        <f>ROUND(P68+Q68-R68-S68,2)</f>
        <v>0.0</v>
      </c>
      <c r="U68" s="19">
        <f>Y67</f>
        <v>0.0</v>
      </c>
      <c r="V68" s="19">
        <f>ROUND(U68*$V$5/12,2)</f>
        <v>0.0</v>
      </c>
      <c r="W68" s="19">
        <f>MIN($W$5,U68+V68)</f>
        <v>0.0</v>
      </c>
      <c r="X68" s="19">
        <f>MAX(0,MIN(U68+V68-W68,MonthlyPayment-SUM(H68,M68,R68,W68,AB68,AG68,AL68,AQ68,AV68,BA68)-SUM(I68,N68,S68)))</f>
        <v>0.0</v>
      </c>
      <c r="Y68" s="19">
        <f>ROUND(U68+V68-W68-X68,2)</f>
        <v>0.0</v>
      </c>
      <c r="Z68" s="19">
        <f>AD67</f>
        <v>0.0</v>
      </c>
      <c r="AA68" s="19">
        <f>ROUND(Z68*$AA$5/12,2)</f>
        <v>0.0</v>
      </c>
      <c r="AB68" s="19">
        <f>MIN($AB$5,Z68+AA68)</f>
        <v>0.0</v>
      </c>
      <c r="AC68" s="19">
        <f>MAX(0,MIN(Z68+AA68-AB68,MonthlyPayment-SUM(H68,M68,R68,W68,AB68,AG68,AL68,AQ68,AV68,BA68)-SUM(I68,N68,S68,X68)))</f>
        <v>0.0</v>
      </c>
      <c r="AD68" s="19">
        <f>ROUND(Z68+AA68-AB68-AC68,2)</f>
        <v>0.0</v>
      </c>
      <c r="AE68" s="19">
        <f>AI67</f>
        <v>0.0</v>
      </c>
      <c r="AF68" s="19">
        <f>ROUND(AE68*$AF$5/12,2)</f>
        <v>0.0</v>
      </c>
      <c r="AG68" s="19">
        <f>MIN($AG$5,AE68+AF68)</f>
        <v>0.0</v>
      </c>
      <c r="AH68" s="19">
        <f>MAX(0,MIN(AE68+AF68-AG68,MonthlyPayment-SUM(H68,M68,R68,W68,AB68,AG68,AL68,AQ68,AV68,BA68)-SUM(I68,N68,S68,X68,AC68)))</f>
        <v>0.0</v>
      </c>
      <c r="AI68" s="19">
        <f>ROUND(AE68+AF68-AG68-AH68,2)</f>
        <v>0.0</v>
      </c>
      <c r="AJ68" s="19">
        <f>AN67</f>
        <v>0.0</v>
      </c>
      <c r="AK68" s="19">
        <f>ROUND(AJ68*$AK$5/12,2)</f>
        <v>0.0</v>
      </c>
      <c r="AL68" s="19">
        <f>MIN($AL$5,AJ68+AK68)</f>
        <v>0.0</v>
      </c>
      <c r="AM68" s="19">
        <f>MAX(0,MIN(AJ68+AK68-AL68,MonthlyPayment-SUM(H68,M68,R68,W68,AB68,AG68,AL68,AQ68,AV68,BA68)-SUM(I68,N68,S68,X68,AC68,AH68)))</f>
        <v>0.0</v>
      </c>
      <c r="AN68" s="19">
        <f>ROUND(AJ68+AK68-AL68-AM68,2)</f>
        <v>0.0</v>
      </c>
      <c r="AO68" s="19">
        <f>AS67</f>
        <v>0.0</v>
      </c>
      <c r="AP68" s="19">
        <f>ROUND(AO68*$AP$5/12,2)</f>
        <v>0.0</v>
      </c>
      <c r="AQ68" s="19">
        <f>MIN($AQ$5,AO68+AP68)</f>
        <v>0.0</v>
      </c>
      <c r="AR68" s="19">
        <f>MAX(0,MIN(AO68+AP68-AQ68,MonthlyPayment-SUM(H68,M68,R68,W68,AB68,AG68,AL68,AQ68,AV68,BA68)-SUM(I68,N68,S68,X68,AC68,AH68,AM68)))</f>
        <v>0.0</v>
      </c>
      <c r="AS68" s="19">
        <f>ROUND(AO68+AP68-AQ68-AR68,2)</f>
        <v>0.0</v>
      </c>
      <c r="AT68" s="19">
        <f>AX67</f>
        <v>0.0</v>
      </c>
      <c r="AU68" s="19">
        <f>ROUND(AT68*$AU$5/12,2)</f>
        <v>0.0</v>
      </c>
      <c r="AV68" s="19">
        <f>MIN($AV$5,AT68+AU68)</f>
        <v>0.0</v>
      </c>
      <c r="AW68" s="19">
        <f>MAX(0,MIN(AT68+AU68-AV68,MonthlyPayment-SUM(H68,M68,R68,W68,AB68,AG68,AL68,AQ68,AV68,BA68)-SUM(I68,N68,S68,X68,AC68,AH68,AM68,AR68)))</f>
        <v>0.0</v>
      </c>
      <c r="AX68" s="19">
        <f>ROUND(AT68+AU68-AV68-AW68,2)</f>
        <v>0.0</v>
      </c>
      <c r="AY68" s="19">
        <f>BC67</f>
        <v>0.0</v>
      </c>
      <c r="AZ68" s="19">
        <f>ROUND(AY68*$AZ$5/12,2)</f>
        <v>0.0</v>
      </c>
      <c r="BA68" s="19">
        <f>MIN($BA$5,AY68+AZ68)</f>
        <v>0.0</v>
      </c>
      <c r="BB68" s="19">
        <f>MAX(0,MIN(AY68+AZ68-BA68,MonthlyPayment-SUM(H68,M68,R68,W68,AB68,AG68,AL68,AQ68,AV68,BA68)-SUM(I68,N68,S68,X68,AC68,AH68,AM68,AR68,AW68)))</f>
        <v>0.0</v>
      </c>
      <c r="BC68" s="19">
        <f>ROUND(AY68+AZ68-BA68-BB68,2)</f>
        <v>0.0</v>
      </c>
    </row>
    <row r="69" spans="1:55">
      <c r="A69" s="9">
        <v>63</v>
      </c>
      <c r="B69" s="15">
        <f>IF(FirstPayment="","",EDATE(FirstPayment,A69-1))</f>
        <v/>
      </c>
      <c r="C69" s="19">
        <f>SUM(H69,M69,R69,W69,AB69,AG69,AL69,AQ69,AV69,BA69,I69,N69,S69,X69,AC69,AH69,AM69,AR69,AW69,BB69)</f>
        <v>0.0</v>
      </c>
      <c r="D69" s="19">
        <f>SUM(J69,O69,T69,Y69,AD69,AI69,AN69,AS69,AX69,BC69)</f>
        <v>0.0</v>
      </c>
      <c r="E69" s="19">
        <f>SUM(G69,L69,Q69,V69,AA69,AF69,AK69,AP69,AU69,AZ69)</f>
        <v>0.0</v>
      </c>
      <c r="F69" s="19">
        <f>J68</f>
        <v>0.0</v>
      </c>
      <c r="G69" s="19">
        <f>ROUND(F69*$G$5/12,2)</f>
        <v>0.0</v>
      </c>
      <c r="H69" s="19">
        <f>MIN($H$5,F69+G69)</f>
        <v>0.0</v>
      </c>
      <c r="I69" s="19">
        <f>MAX(0,MIN(F69+G69-H69,MonthlyPayment-SUM(H69,M69,R69,W69,AB69,AG69,AL69,AQ69,AV69,BA69)))</f>
        <v>0.0</v>
      </c>
      <c r="J69" s="19">
        <f>ROUND(F69+G69-H69-I69,2)</f>
        <v>0.0</v>
      </c>
      <c r="K69" s="19">
        <f>O68</f>
        <v>0.0</v>
      </c>
      <c r="L69" s="19">
        <f>ROUND(K69*$L$5/12,2)</f>
        <v>0.0</v>
      </c>
      <c r="M69" s="19">
        <f>MIN($M$5,K69+L69)</f>
        <v>0.0</v>
      </c>
      <c r="N69" s="19">
        <f>MAX(0,MIN(K69+L69-M69,MonthlyPayment-SUM(H69,M69,R69,W69,AB69,AG69,AL69,AQ69,AV69,BA69)-SUM(I69)))</f>
        <v>0.0</v>
      </c>
      <c r="O69" s="19">
        <f>ROUND(K69+L69-M69-N69,2)</f>
        <v>0.0</v>
      </c>
      <c r="P69" s="19">
        <f>T68</f>
        <v>0.0</v>
      </c>
      <c r="Q69" s="19">
        <f>ROUND(P69*$Q$5/12,2)</f>
        <v>0.0</v>
      </c>
      <c r="R69" s="19">
        <f>MIN($R$5,P69+Q69)</f>
        <v>0.0</v>
      </c>
      <c r="S69" s="19">
        <f>MAX(0,MIN(P69+Q69-R69,MonthlyPayment-SUM(H69,M69,R69,W69,AB69,AG69,AL69,AQ69,AV69,BA69)-SUM(I69,N69)))</f>
        <v>0.0</v>
      </c>
      <c r="T69" s="19">
        <f>ROUND(P69+Q69-R69-S69,2)</f>
        <v>0.0</v>
      </c>
      <c r="U69" s="19">
        <f>Y68</f>
        <v>0.0</v>
      </c>
      <c r="V69" s="19">
        <f>ROUND(U69*$V$5/12,2)</f>
        <v>0.0</v>
      </c>
      <c r="W69" s="19">
        <f>MIN($W$5,U69+V69)</f>
        <v>0.0</v>
      </c>
      <c r="X69" s="19">
        <f>MAX(0,MIN(U69+V69-W69,MonthlyPayment-SUM(H69,M69,R69,W69,AB69,AG69,AL69,AQ69,AV69,BA69)-SUM(I69,N69,S69)))</f>
        <v>0.0</v>
      </c>
      <c r="Y69" s="19">
        <f>ROUND(U69+V69-W69-X69,2)</f>
        <v>0.0</v>
      </c>
      <c r="Z69" s="19">
        <f>AD68</f>
        <v>0.0</v>
      </c>
      <c r="AA69" s="19">
        <f>ROUND(Z69*$AA$5/12,2)</f>
        <v>0.0</v>
      </c>
      <c r="AB69" s="19">
        <f>MIN($AB$5,Z69+AA69)</f>
        <v>0.0</v>
      </c>
      <c r="AC69" s="19">
        <f>MAX(0,MIN(Z69+AA69-AB69,MonthlyPayment-SUM(H69,M69,R69,W69,AB69,AG69,AL69,AQ69,AV69,BA69)-SUM(I69,N69,S69,X69)))</f>
        <v>0.0</v>
      </c>
      <c r="AD69" s="19">
        <f>ROUND(Z69+AA69-AB69-AC69,2)</f>
        <v>0.0</v>
      </c>
      <c r="AE69" s="19">
        <f>AI68</f>
        <v>0.0</v>
      </c>
      <c r="AF69" s="19">
        <f>ROUND(AE69*$AF$5/12,2)</f>
        <v>0.0</v>
      </c>
      <c r="AG69" s="19">
        <f>MIN($AG$5,AE69+AF69)</f>
        <v>0.0</v>
      </c>
      <c r="AH69" s="19">
        <f>MAX(0,MIN(AE69+AF69-AG69,MonthlyPayment-SUM(H69,M69,R69,W69,AB69,AG69,AL69,AQ69,AV69,BA69)-SUM(I69,N69,S69,X69,AC69)))</f>
        <v>0.0</v>
      </c>
      <c r="AI69" s="19">
        <f>ROUND(AE69+AF69-AG69-AH69,2)</f>
        <v>0.0</v>
      </c>
      <c r="AJ69" s="19">
        <f>AN68</f>
        <v>0.0</v>
      </c>
      <c r="AK69" s="19">
        <f>ROUND(AJ69*$AK$5/12,2)</f>
        <v>0.0</v>
      </c>
      <c r="AL69" s="19">
        <f>MIN($AL$5,AJ69+AK69)</f>
        <v>0.0</v>
      </c>
      <c r="AM69" s="19">
        <f>MAX(0,MIN(AJ69+AK69-AL69,MonthlyPayment-SUM(H69,M69,R69,W69,AB69,AG69,AL69,AQ69,AV69,BA69)-SUM(I69,N69,S69,X69,AC69,AH69)))</f>
        <v>0.0</v>
      </c>
      <c r="AN69" s="19">
        <f>ROUND(AJ69+AK69-AL69-AM69,2)</f>
        <v>0.0</v>
      </c>
      <c r="AO69" s="19">
        <f>AS68</f>
        <v>0.0</v>
      </c>
      <c r="AP69" s="19">
        <f>ROUND(AO69*$AP$5/12,2)</f>
        <v>0.0</v>
      </c>
      <c r="AQ69" s="19">
        <f>MIN($AQ$5,AO69+AP69)</f>
        <v>0.0</v>
      </c>
      <c r="AR69" s="19">
        <f>MAX(0,MIN(AO69+AP69-AQ69,MonthlyPayment-SUM(H69,M69,R69,W69,AB69,AG69,AL69,AQ69,AV69,BA69)-SUM(I69,N69,S69,X69,AC69,AH69,AM69)))</f>
        <v>0.0</v>
      </c>
      <c r="AS69" s="19">
        <f>ROUND(AO69+AP69-AQ69-AR69,2)</f>
        <v>0.0</v>
      </c>
      <c r="AT69" s="19">
        <f>AX68</f>
        <v>0.0</v>
      </c>
      <c r="AU69" s="19">
        <f>ROUND(AT69*$AU$5/12,2)</f>
        <v>0.0</v>
      </c>
      <c r="AV69" s="19">
        <f>MIN($AV$5,AT69+AU69)</f>
        <v>0.0</v>
      </c>
      <c r="AW69" s="19">
        <f>MAX(0,MIN(AT69+AU69-AV69,MonthlyPayment-SUM(H69,M69,R69,W69,AB69,AG69,AL69,AQ69,AV69,BA69)-SUM(I69,N69,S69,X69,AC69,AH69,AM69,AR69)))</f>
        <v>0.0</v>
      </c>
      <c r="AX69" s="19">
        <f>ROUND(AT69+AU69-AV69-AW69,2)</f>
        <v>0.0</v>
      </c>
      <c r="AY69" s="19">
        <f>BC68</f>
        <v>0.0</v>
      </c>
      <c r="AZ69" s="19">
        <f>ROUND(AY69*$AZ$5/12,2)</f>
        <v>0.0</v>
      </c>
      <c r="BA69" s="19">
        <f>MIN($BA$5,AY69+AZ69)</f>
        <v>0.0</v>
      </c>
      <c r="BB69" s="19">
        <f>MAX(0,MIN(AY69+AZ69-BA69,MonthlyPayment-SUM(H69,M69,R69,W69,AB69,AG69,AL69,AQ69,AV69,BA69)-SUM(I69,N69,S69,X69,AC69,AH69,AM69,AR69,AW69)))</f>
        <v>0.0</v>
      </c>
      <c r="BC69" s="19">
        <f>ROUND(AY69+AZ69-BA69-BB69,2)</f>
        <v>0.0</v>
      </c>
    </row>
    <row r="70" spans="1:55">
      <c r="A70" s="9">
        <v>64</v>
      </c>
      <c r="B70" s="15">
        <f>IF(FirstPayment="","",EDATE(FirstPayment,A70-1))</f>
        <v/>
      </c>
      <c r="C70" s="19">
        <f>SUM(H70,M70,R70,W70,AB70,AG70,AL70,AQ70,AV70,BA70,I70,N70,S70,X70,AC70,AH70,AM70,AR70,AW70,BB70)</f>
        <v>0.0</v>
      </c>
      <c r="D70" s="19">
        <f>SUM(J70,O70,T70,Y70,AD70,AI70,AN70,AS70,AX70,BC70)</f>
        <v>0.0</v>
      </c>
      <c r="E70" s="19">
        <f>SUM(G70,L70,Q70,V70,AA70,AF70,AK70,AP70,AU70,AZ70)</f>
        <v>0.0</v>
      </c>
      <c r="F70" s="19">
        <f>J69</f>
        <v>0.0</v>
      </c>
      <c r="G70" s="19">
        <f>ROUND(F70*$G$5/12,2)</f>
        <v>0.0</v>
      </c>
      <c r="H70" s="19">
        <f>MIN($H$5,F70+G70)</f>
        <v>0.0</v>
      </c>
      <c r="I70" s="19">
        <f>MAX(0,MIN(F70+G70-H70,MonthlyPayment-SUM(H70,M70,R70,W70,AB70,AG70,AL70,AQ70,AV70,BA70)))</f>
        <v>0.0</v>
      </c>
      <c r="J70" s="19">
        <f>ROUND(F70+G70-H70-I70,2)</f>
        <v>0.0</v>
      </c>
      <c r="K70" s="19">
        <f>O69</f>
        <v>0.0</v>
      </c>
      <c r="L70" s="19">
        <f>ROUND(K70*$L$5/12,2)</f>
        <v>0.0</v>
      </c>
      <c r="M70" s="19">
        <f>MIN($M$5,K70+L70)</f>
        <v>0.0</v>
      </c>
      <c r="N70" s="19">
        <f>MAX(0,MIN(K70+L70-M70,MonthlyPayment-SUM(H70,M70,R70,W70,AB70,AG70,AL70,AQ70,AV70,BA70)-SUM(I70)))</f>
        <v>0.0</v>
      </c>
      <c r="O70" s="19">
        <f>ROUND(K70+L70-M70-N70,2)</f>
        <v>0.0</v>
      </c>
      <c r="P70" s="19">
        <f>T69</f>
        <v>0.0</v>
      </c>
      <c r="Q70" s="19">
        <f>ROUND(P70*$Q$5/12,2)</f>
        <v>0.0</v>
      </c>
      <c r="R70" s="19">
        <f>MIN($R$5,P70+Q70)</f>
        <v>0.0</v>
      </c>
      <c r="S70" s="19">
        <f>MAX(0,MIN(P70+Q70-R70,MonthlyPayment-SUM(H70,M70,R70,W70,AB70,AG70,AL70,AQ70,AV70,BA70)-SUM(I70,N70)))</f>
        <v>0.0</v>
      </c>
      <c r="T70" s="19">
        <f>ROUND(P70+Q70-R70-S70,2)</f>
        <v>0.0</v>
      </c>
      <c r="U70" s="19">
        <f>Y69</f>
        <v>0.0</v>
      </c>
      <c r="V70" s="19">
        <f>ROUND(U70*$V$5/12,2)</f>
        <v>0.0</v>
      </c>
      <c r="W70" s="19">
        <f>MIN($W$5,U70+V70)</f>
        <v>0.0</v>
      </c>
      <c r="X70" s="19">
        <f>MAX(0,MIN(U70+V70-W70,MonthlyPayment-SUM(H70,M70,R70,W70,AB70,AG70,AL70,AQ70,AV70,BA70)-SUM(I70,N70,S70)))</f>
        <v>0.0</v>
      </c>
      <c r="Y70" s="19">
        <f>ROUND(U70+V70-W70-X70,2)</f>
        <v>0.0</v>
      </c>
      <c r="Z70" s="19">
        <f>AD69</f>
        <v>0.0</v>
      </c>
      <c r="AA70" s="19">
        <f>ROUND(Z70*$AA$5/12,2)</f>
        <v>0.0</v>
      </c>
      <c r="AB70" s="19">
        <f>MIN($AB$5,Z70+AA70)</f>
        <v>0.0</v>
      </c>
      <c r="AC70" s="19">
        <f>MAX(0,MIN(Z70+AA70-AB70,MonthlyPayment-SUM(H70,M70,R70,W70,AB70,AG70,AL70,AQ70,AV70,BA70)-SUM(I70,N70,S70,X70)))</f>
        <v>0.0</v>
      </c>
      <c r="AD70" s="19">
        <f>ROUND(Z70+AA70-AB70-AC70,2)</f>
        <v>0.0</v>
      </c>
      <c r="AE70" s="19">
        <f>AI69</f>
        <v>0.0</v>
      </c>
      <c r="AF70" s="19">
        <f>ROUND(AE70*$AF$5/12,2)</f>
        <v>0.0</v>
      </c>
      <c r="AG70" s="19">
        <f>MIN($AG$5,AE70+AF70)</f>
        <v>0.0</v>
      </c>
      <c r="AH70" s="19">
        <f>MAX(0,MIN(AE70+AF70-AG70,MonthlyPayment-SUM(H70,M70,R70,W70,AB70,AG70,AL70,AQ70,AV70,BA70)-SUM(I70,N70,S70,X70,AC70)))</f>
        <v>0.0</v>
      </c>
      <c r="AI70" s="19">
        <f>ROUND(AE70+AF70-AG70-AH70,2)</f>
        <v>0.0</v>
      </c>
      <c r="AJ70" s="19">
        <f>AN69</f>
        <v>0.0</v>
      </c>
      <c r="AK70" s="19">
        <f>ROUND(AJ70*$AK$5/12,2)</f>
        <v>0.0</v>
      </c>
      <c r="AL70" s="19">
        <f>MIN($AL$5,AJ70+AK70)</f>
        <v>0.0</v>
      </c>
      <c r="AM70" s="19">
        <f>MAX(0,MIN(AJ70+AK70-AL70,MonthlyPayment-SUM(H70,M70,R70,W70,AB70,AG70,AL70,AQ70,AV70,BA70)-SUM(I70,N70,S70,X70,AC70,AH70)))</f>
        <v>0.0</v>
      </c>
      <c r="AN70" s="19">
        <f>ROUND(AJ70+AK70-AL70-AM70,2)</f>
        <v>0.0</v>
      </c>
      <c r="AO70" s="19">
        <f>AS69</f>
        <v>0.0</v>
      </c>
      <c r="AP70" s="19">
        <f>ROUND(AO70*$AP$5/12,2)</f>
        <v>0.0</v>
      </c>
      <c r="AQ70" s="19">
        <f>MIN($AQ$5,AO70+AP70)</f>
        <v>0.0</v>
      </c>
      <c r="AR70" s="19">
        <f>MAX(0,MIN(AO70+AP70-AQ70,MonthlyPayment-SUM(H70,M70,R70,W70,AB70,AG70,AL70,AQ70,AV70,BA70)-SUM(I70,N70,S70,X70,AC70,AH70,AM70)))</f>
        <v>0.0</v>
      </c>
      <c r="AS70" s="19">
        <f>ROUND(AO70+AP70-AQ70-AR70,2)</f>
        <v>0.0</v>
      </c>
      <c r="AT70" s="19">
        <f>AX69</f>
        <v>0.0</v>
      </c>
      <c r="AU70" s="19">
        <f>ROUND(AT70*$AU$5/12,2)</f>
        <v>0.0</v>
      </c>
      <c r="AV70" s="19">
        <f>MIN($AV$5,AT70+AU70)</f>
        <v>0.0</v>
      </c>
      <c r="AW70" s="19">
        <f>MAX(0,MIN(AT70+AU70-AV70,MonthlyPayment-SUM(H70,M70,R70,W70,AB70,AG70,AL70,AQ70,AV70,BA70)-SUM(I70,N70,S70,X70,AC70,AH70,AM70,AR70)))</f>
        <v>0.0</v>
      </c>
      <c r="AX70" s="19">
        <f>ROUND(AT70+AU70-AV70-AW70,2)</f>
        <v>0.0</v>
      </c>
      <c r="AY70" s="19">
        <f>BC69</f>
        <v>0.0</v>
      </c>
      <c r="AZ70" s="19">
        <f>ROUND(AY70*$AZ$5/12,2)</f>
        <v>0.0</v>
      </c>
      <c r="BA70" s="19">
        <f>MIN($BA$5,AY70+AZ70)</f>
        <v>0.0</v>
      </c>
      <c r="BB70" s="19">
        <f>MAX(0,MIN(AY70+AZ70-BA70,MonthlyPayment-SUM(H70,M70,R70,W70,AB70,AG70,AL70,AQ70,AV70,BA70)-SUM(I70,N70,S70,X70,AC70,AH70,AM70,AR70,AW70)))</f>
        <v>0.0</v>
      </c>
      <c r="BC70" s="19">
        <f>ROUND(AY70+AZ70-BA70-BB70,2)</f>
        <v>0.0</v>
      </c>
    </row>
    <row r="71" spans="1:55">
      <c r="A71" s="9">
        <v>65</v>
      </c>
      <c r="B71" s="15">
        <f>IF(FirstPayment="","",EDATE(FirstPayment,A71-1))</f>
        <v/>
      </c>
      <c r="C71" s="19">
        <f>SUM(H71,M71,R71,W71,AB71,AG71,AL71,AQ71,AV71,BA71,I71,N71,S71,X71,AC71,AH71,AM71,AR71,AW71,BB71)</f>
        <v>0.0</v>
      </c>
      <c r="D71" s="19">
        <f>SUM(J71,O71,T71,Y71,AD71,AI71,AN71,AS71,AX71,BC71)</f>
        <v>0.0</v>
      </c>
      <c r="E71" s="19">
        <f>SUM(G71,L71,Q71,V71,AA71,AF71,AK71,AP71,AU71,AZ71)</f>
        <v>0.0</v>
      </c>
      <c r="F71" s="19">
        <f>J70</f>
        <v>0.0</v>
      </c>
      <c r="G71" s="19">
        <f>ROUND(F71*$G$5/12,2)</f>
        <v>0.0</v>
      </c>
      <c r="H71" s="19">
        <f>MIN($H$5,F71+G71)</f>
        <v>0.0</v>
      </c>
      <c r="I71" s="19">
        <f>MAX(0,MIN(F71+G71-H71,MonthlyPayment-SUM(H71,M71,R71,W71,AB71,AG71,AL71,AQ71,AV71,BA71)))</f>
        <v>0.0</v>
      </c>
      <c r="J71" s="19">
        <f>ROUND(F71+G71-H71-I71,2)</f>
        <v>0.0</v>
      </c>
      <c r="K71" s="19">
        <f>O70</f>
        <v>0.0</v>
      </c>
      <c r="L71" s="19">
        <f>ROUND(K71*$L$5/12,2)</f>
        <v>0.0</v>
      </c>
      <c r="M71" s="19">
        <f>MIN($M$5,K71+L71)</f>
        <v>0.0</v>
      </c>
      <c r="N71" s="19">
        <f>MAX(0,MIN(K71+L71-M71,MonthlyPayment-SUM(H71,M71,R71,W71,AB71,AG71,AL71,AQ71,AV71,BA71)-SUM(I71)))</f>
        <v>0.0</v>
      </c>
      <c r="O71" s="19">
        <f>ROUND(K71+L71-M71-N71,2)</f>
        <v>0.0</v>
      </c>
      <c r="P71" s="19">
        <f>T70</f>
        <v>0.0</v>
      </c>
      <c r="Q71" s="19">
        <f>ROUND(P71*$Q$5/12,2)</f>
        <v>0.0</v>
      </c>
      <c r="R71" s="19">
        <f>MIN($R$5,P71+Q71)</f>
        <v>0.0</v>
      </c>
      <c r="S71" s="19">
        <f>MAX(0,MIN(P71+Q71-R71,MonthlyPayment-SUM(H71,M71,R71,W71,AB71,AG71,AL71,AQ71,AV71,BA71)-SUM(I71,N71)))</f>
        <v>0.0</v>
      </c>
      <c r="T71" s="19">
        <f>ROUND(P71+Q71-R71-S71,2)</f>
        <v>0.0</v>
      </c>
      <c r="U71" s="19">
        <f>Y70</f>
        <v>0.0</v>
      </c>
      <c r="V71" s="19">
        <f>ROUND(U71*$V$5/12,2)</f>
        <v>0.0</v>
      </c>
      <c r="W71" s="19">
        <f>MIN($W$5,U71+V71)</f>
        <v>0.0</v>
      </c>
      <c r="X71" s="19">
        <f>MAX(0,MIN(U71+V71-W71,MonthlyPayment-SUM(H71,M71,R71,W71,AB71,AG71,AL71,AQ71,AV71,BA71)-SUM(I71,N71,S71)))</f>
        <v>0.0</v>
      </c>
      <c r="Y71" s="19">
        <f>ROUND(U71+V71-W71-X71,2)</f>
        <v>0.0</v>
      </c>
      <c r="Z71" s="19">
        <f>AD70</f>
        <v>0.0</v>
      </c>
      <c r="AA71" s="19">
        <f>ROUND(Z71*$AA$5/12,2)</f>
        <v>0.0</v>
      </c>
      <c r="AB71" s="19">
        <f>MIN($AB$5,Z71+AA71)</f>
        <v>0.0</v>
      </c>
      <c r="AC71" s="19">
        <f>MAX(0,MIN(Z71+AA71-AB71,MonthlyPayment-SUM(H71,M71,R71,W71,AB71,AG71,AL71,AQ71,AV71,BA71)-SUM(I71,N71,S71,X71)))</f>
        <v>0.0</v>
      </c>
      <c r="AD71" s="19">
        <f>ROUND(Z71+AA71-AB71-AC71,2)</f>
        <v>0.0</v>
      </c>
      <c r="AE71" s="19">
        <f>AI70</f>
        <v>0.0</v>
      </c>
      <c r="AF71" s="19">
        <f>ROUND(AE71*$AF$5/12,2)</f>
        <v>0.0</v>
      </c>
      <c r="AG71" s="19">
        <f>MIN($AG$5,AE71+AF71)</f>
        <v>0.0</v>
      </c>
      <c r="AH71" s="19">
        <f>MAX(0,MIN(AE71+AF71-AG71,MonthlyPayment-SUM(H71,M71,R71,W71,AB71,AG71,AL71,AQ71,AV71,BA71)-SUM(I71,N71,S71,X71,AC71)))</f>
        <v>0.0</v>
      </c>
      <c r="AI71" s="19">
        <f>ROUND(AE71+AF71-AG71-AH71,2)</f>
        <v>0.0</v>
      </c>
      <c r="AJ71" s="19">
        <f>AN70</f>
        <v>0.0</v>
      </c>
      <c r="AK71" s="19">
        <f>ROUND(AJ71*$AK$5/12,2)</f>
        <v>0.0</v>
      </c>
      <c r="AL71" s="19">
        <f>MIN($AL$5,AJ71+AK71)</f>
        <v>0.0</v>
      </c>
      <c r="AM71" s="19">
        <f>MAX(0,MIN(AJ71+AK71-AL71,MonthlyPayment-SUM(H71,M71,R71,W71,AB71,AG71,AL71,AQ71,AV71,BA71)-SUM(I71,N71,S71,X71,AC71,AH71)))</f>
        <v>0.0</v>
      </c>
      <c r="AN71" s="19">
        <f>ROUND(AJ71+AK71-AL71-AM71,2)</f>
        <v>0.0</v>
      </c>
      <c r="AO71" s="19">
        <f>AS70</f>
        <v>0.0</v>
      </c>
      <c r="AP71" s="19">
        <f>ROUND(AO71*$AP$5/12,2)</f>
        <v>0.0</v>
      </c>
      <c r="AQ71" s="19">
        <f>MIN($AQ$5,AO71+AP71)</f>
        <v>0.0</v>
      </c>
      <c r="AR71" s="19">
        <f>MAX(0,MIN(AO71+AP71-AQ71,MonthlyPayment-SUM(H71,M71,R71,W71,AB71,AG71,AL71,AQ71,AV71,BA71)-SUM(I71,N71,S71,X71,AC71,AH71,AM71)))</f>
        <v>0.0</v>
      </c>
      <c r="AS71" s="19">
        <f>ROUND(AO71+AP71-AQ71-AR71,2)</f>
        <v>0.0</v>
      </c>
      <c r="AT71" s="19">
        <f>AX70</f>
        <v>0.0</v>
      </c>
      <c r="AU71" s="19">
        <f>ROUND(AT71*$AU$5/12,2)</f>
        <v>0.0</v>
      </c>
      <c r="AV71" s="19">
        <f>MIN($AV$5,AT71+AU71)</f>
        <v>0.0</v>
      </c>
      <c r="AW71" s="19">
        <f>MAX(0,MIN(AT71+AU71-AV71,MonthlyPayment-SUM(H71,M71,R71,W71,AB71,AG71,AL71,AQ71,AV71,BA71)-SUM(I71,N71,S71,X71,AC71,AH71,AM71,AR71)))</f>
        <v>0.0</v>
      </c>
      <c r="AX71" s="19">
        <f>ROUND(AT71+AU71-AV71-AW71,2)</f>
        <v>0.0</v>
      </c>
      <c r="AY71" s="19">
        <f>BC70</f>
        <v>0.0</v>
      </c>
      <c r="AZ71" s="19">
        <f>ROUND(AY71*$AZ$5/12,2)</f>
        <v>0.0</v>
      </c>
      <c r="BA71" s="19">
        <f>MIN($BA$5,AY71+AZ71)</f>
        <v>0.0</v>
      </c>
      <c r="BB71" s="19">
        <f>MAX(0,MIN(AY71+AZ71-BA71,MonthlyPayment-SUM(H71,M71,R71,W71,AB71,AG71,AL71,AQ71,AV71,BA71)-SUM(I71,N71,S71,X71,AC71,AH71,AM71,AR71,AW71)))</f>
        <v>0.0</v>
      </c>
      <c r="BC71" s="19">
        <f>ROUND(AY71+AZ71-BA71-BB71,2)</f>
        <v>0.0</v>
      </c>
    </row>
    <row r="72" spans="1:55">
      <c r="A72" s="9">
        <v>66</v>
      </c>
      <c r="B72" s="15">
        <f>IF(FirstPayment="","",EDATE(FirstPayment,A72-1))</f>
        <v/>
      </c>
      <c r="C72" s="19">
        <f>SUM(H72,M72,R72,W72,AB72,AG72,AL72,AQ72,AV72,BA72,I72,N72,S72,X72,AC72,AH72,AM72,AR72,AW72,BB72)</f>
        <v>0.0</v>
      </c>
      <c r="D72" s="19">
        <f>SUM(J72,O72,T72,Y72,AD72,AI72,AN72,AS72,AX72,BC72)</f>
        <v>0.0</v>
      </c>
      <c r="E72" s="19">
        <f>SUM(G72,L72,Q72,V72,AA72,AF72,AK72,AP72,AU72,AZ72)</f>
        <v>0.0</v>
      </c>
      <c r="F72" s="19">
        <f>J71</f>
        <v>0.0</v>
      </c>
      <c r="G72" s="19">
        <f>ROUND(F72*$G$5/12,2)</f>
        <v>0.0</v>
      </c>
      <c r="H72" s="19">
        <f>MIN($H$5,F72+G72)</f>
        <v>0.0</v>
      </c>
      <c r="I72" s="19">
        <f>MAX(0,MIN(F72+G72-H72,MonthlyPayment-SUM(H72,M72,R72,W72,AB72,AG72,AL72,AQ72,AV72,BA72)))</f>
        <v>0.0</v>
      </c>
      <c r="J72" s="19">
        <f>ROUND(F72+G72-H72-I72,2)</f>
        <v>0.0</v>
      </c>
      <c r="K72" s="19">
        <f>O71</f>
        <v>0.0</v>
      </c>
      <c r="L72" s="19">
        <f>ROUND(K72*$L$5/12,2)</f>
        <v>0.0</v>
      </c>
      <c r="M72" s="19">
        <f>MIN($M$5,K72+L72)</f>
        <v>0.0</v>
      </c>
      <c r="N72" s="19">
        <f>MAX(0,MIN(K72+L72-M72,MonthlyPayment-SUM(H72,M72,R72,W72,AB72,AG72,AL72,AQ72,AV72,BA72)-SUM(I72)))</f>
        <v>0.0</v>
      </c>
      <c r="O72" s="19">
        <f>ROUND(K72+L72-M72-N72,2)</f>
        <v>0.0</v>
      </c>
      <c r="P72" s="19">
        <f>T71</f>
        <v>0.0</v>
      </c>
      <c r="Q72" s="19">
        <f>ROUND(P72*$Q$5/12,2)</f>
        <v>0.0</v>
      </c>
      <c r="R72" s="19">
        <f>MIN($R$5,P72+Q72)</f>
        <v>0.0</v>
      </c>
      <c r="S72" s="19">
        <f>MAX(0,MIN(P72+Q72-R72,MonthlyPayment-SUM(H72,M72,R72,W72,AB72,AG72,AL72,AQ72,AV72,BA72)-SUM(I72,N72)))</f>
        <v>0.0</v>
      </c>
      <c r="T72" s="19">
        <f>ROUND(P72+Q72-R72-S72,2)</f>
        <v>0.0</v>
      </c>
      <c r="U72" s="19">
        <f>Y71</f>
        <v>0.0</v>
      </c>
      <c r="V72" s="19">
        <f>ROUND(U72*$V$5/12,2)</f>
        <v>0.0</v>
      </c>
      <c r="W72" s="19">
        <f>MIN($W$5,U72+V72)</f>
        <v>0.0</v>
      </c>
      <c r="X72" s="19">
        <f>MAX(0,MIN(U72+V72-W72,MonthlyPayment-SUM(H72,M72,R72,W72,AB72,AG72,AL72,AQ72,AV72,BA72)-SUM(I72,N72,S72)))</f>
        <v>0.0</v>
      </c>
      <c r="Y72" s="19">
        <f>ROUND(U72+V72-W72-X72,2)</f>
        <v>0.0</v>
      </c>
      <c r="Z72" s="19">
        <f>AD71</f>
        <v>0.0</v>
      </c>
      <c r="AA72" s="19">
        <f>ROUND(Z72*$AA$5/12,2)</f>
        <v>0.0</v>
      </c>
      <c r="AB72" s="19">
        <f>MIN($AB$5,Z72+AA72)</f>
        <v>0.0</v>
      </c>
      <c r="AC72" s="19">
        <f>MAX(0,MIN(Z72+AA72-AB72,MonthlyPayment-SUM(H72,M72,R72,W72,AB72,AG72,AL72,AQ72,AV72,BA72)-SUM(I72,N72,S72,X72)))</f>
        <v>0.0</v>
      </c>
      <c r="AD72" s="19">
        <f>ROUND(Z72+AA72-AB72-AC72,2)</f>
        <v>0.0</v>
      </c>
      <c r="AE72" s="19">
        <f>AI71</f>
        <v>0.0</v>
      </c>
      <c r="AF72" s="19">
        <f>ROUND(AE72*$AF$5/12,2)</f>
        <v>0.0</v>
      </c>
      <c r="AG72" s="19">
        <f>MIN($AG$5,AE72+AF72)</f>
        <v>0.0</v>
      </c>
      <c r="AH72" s="19">
        <f>MAX(0,MIN(AE72+AF72-AG72,MonthlyPayment-SUM(H72,M72,R72,W72,AB72,AG72,AL72,AQ72,AV72,BA72)-SUM(I72,N72,S72,X72,AC72)))</f>
        <v>0.0</v>
      </c>
      <c r="AI72" s="19">
        <f>ROUND(AE72+AF72-AG72-AH72,2)</f>
        <v>0.0</v>
      </c>
      <c r="AJ72" s="19">
        <f>AN71</f>
        <v>0.0</v>
      </c>
      <c r="AK72" s="19">
        <f>ROUND(AJ72*$AK$5/12,2)</f>
        <v>0.0</v>
      </c>
      <c r="AL72" s="19">
        <f>MIN($AL$5,AJ72+AK72)</f>
        <v>0.0</v>
      </c>
      <c r="AM72" s="19">
        <f>MAX(0,MIN(AJ72+AK72-AL72,MonthlyPayment-SUM(H72,M72,R72,W72,AB72,AG72,AL72,AQ72,AV72,BA72)-SUM(I72,N72,S72,X72,AC72,AH72)))</f>
        <v>0.0</v>
      </c>
      <c r="AN72" s="19">
        <f>ROUND(AJ72+AK72-AL72-AM72,2)</f>
        <v>0.0</v>
      </c>
      <c r="AO72" s="19">
        <f>AS71</f>
        <v>0.0</v>
      </c>
      <c r="AP72" s="19">
        <f>ROUND(AO72*$AP$5/12,2)</f>
        <v>0.0</v>
      </c>
      <c r="AQ72" s="19">
        <f>MIN($AQ$5,AO72+AP72)</f>
        <v>0.0</v>
      </c>
      <c r="AR72" s="19">
        <f>MAX(0,MIN(AO72+AP72-AQ72,MonthlyPayment-SUM(H72,M72,R72,W72,AB72,AG72,AL72,AQ72,AV72,BA72)-SUM(I72,N72,S72,X72,AC72,AH72,AM72)))</f>
        <v>0.0</v>
      </c>
      <c r="AS72" s="19">
        <f>ROUND(AO72+AP72-AQ72-AR72,2)</f>
        <v>0.0</v>
      </c>
      <c r="AT72" s="19">
        <f>AX71</f>
        <v>0.0</v>
      </c>
      <c r="AU72" s="19">
        <f>ROUND(AT72*$AU$5/12,2)</f>
        <v>0.0</v>
      </c>
      <c r="AV72" s="19">
        <f>MIN($AV$5,AT72+AU72)</f>
        <v>0.0</v>
      </c>
      <c r="AW72" s="19">
        <f>MAX(0,MIN(AT72+AU72-AV72,MonthlyPayment-SUM(H72,M72,R72,W72,AB72,AG72,AL72,AQ72,AV72,BA72)-SUM(I72,N72,S72,X72,AC72,AH72,AM72,AR72)))</f>
        <v>0.0</v>
      </c>
      <c r="AX72" s="19">
        <f>ROUND(AT72+AU72-AV72-AW72,2)</f>
        <v>0.0</v>
      </c>
      <c r="AY72" s="19">
        <f>BC71</f>
        <v>0.0</v>
      </c>
      <c r="AZ72" s="19">
        <f>ROUND(AY72*$AZ$5/12,2)</f>
        <v>0.0</v>
      </c>
      <c r="BA72" s="19">
        <f>MIN($BA$5,AY72+AZ72)</f>
        <v>0.0</v>
      </c>
      <c r="BB72" s="19">
        <f>MAX(0,MIN(AY72+AZ72-BA72,MonthlyPayment-SUM(H72,M72,R72,W72,AB72,AG72,AL72,AQ72,AV72,BA72)-SUM(I72,N72,S72,X72,AC72,AH72,AM72,AR72,AW72)))</f>
        <v>0.0</v>
      </c>
      <c r="BC72" s="19">
        <f>ROUND(AY72+AZ72-BA72-BB72,2)</f>
        <v>0.0</v>
      </c>
    </row>
    <row r="73" spans="1:55">
      <c r="A73" s="9">
        <v>67</v>
      </c>
      <c r="B73" s="15">
        <f>IF(FirstPayment="","",EDATE(FirstPayment,A73-1))</f>
        <v/>
      </c>
      <c r="C73" s="19">
        <f>SUM(H73,M73,R73,W73,AB73,AG73,AL73,AQ73,AV73,BA73,I73,N73,S73,X73,AC73,AH73,AM73,AR73,AW73,BB73)</f>
        <v>0.0</v>
      </c>
      <c r="D73" s="19">
        <f>SUM(J73,O73,T73,Y73,AD73,AI73,AN73,AS73,AX73,BC73)</f>
        <v>0.0</v>
      </c>
      <c r="E73" s="19">
        <f>SUM(G73,L73,Q73,V73,AA73,AF73,AK73,AP73,AU73,AZ73)</f>
        <v>0.0</v>
      </c>
      <c r="F73" s="19">
        <f>J72</f>
        <v>0.0</v>
      </c>
      <c r="G73" s="19">
        <f>ROUND(F73*$G$5/12,2)</f>
        <v>0.0</v>
      </c>
      <c r="H73" s="19">
        <f>MIN($H$5,F73+G73)</f>
        <v>0.0</v>
      </c>
      <c r="I73" s="19">
        <f>MAX(0,MIN(F73+G73-H73,MonthlyPayment-SUM(H73,M73,R73,W73,AB73,AG73,AL73,AQ73,AV73,BA73)))</f>
        <v>0.0</v>
      </c>
      <c r="J73" s="19">
        <f>ROUND(F73+G73-H73-I73,2)</f>
        <v>0.0</v>
      </c>
      <c r="K73" s="19">
        <f>O72</f>
        <v>0.0</v>
      </c>
      <c r="L73" s="19">
        <f>ROUND(K73*$L$5/12,2)</f>
        <v>0.0</v>
      </c>
      <c r="M73" s="19">
        <f>MIN($M$5,K73+L73)</f>
        <v>0.0</v>
      </c>
      <c r="N73" s="19">
        <f>MAX(0,MIN(K73+L73-M73,MonthlyPayment-SUM(H73,M73,R73,W73,AB73,AG73,AL73,AQ73,AV73,BA73)-SUM(I73)))</f>
        <v>0.0</v>
      </c>
      <c r="O73" s="19">
        <f>ROUND(K73+L73-M73-N73,2)</f>
        <v>0.0</v>
      </c>
      <c r="P73" s="19">
        <f>T72</f>
        <v>0.0</v>
      </c>
      <c r="Q73" s="19">
        <f>ROUND(P73*$Q$5/12,2)</f>
        <v>0.0</v>
      </c>
      <c r="R73" s="19">
        <f>MIN($R$5,P73+Q73)</f>
        <v>0.0</v>
      </c>
      <c r="S73" s="19">
        <f>MAX(0,MIN(P73+Q73-R73,MonthlyPayment-SUM(H73,M73,R73,W73,AB73,AG73,AL73,AQ73,AV73,BA73)-SUM(I73,N73)))</f>
        <v>0.0</v>
      </c>
      <c r="T73" s="19">
        <f>ROUND(P73+Q73-R73-S73,2)</f>
        <v>0.0</v>
      </c>
      <c r="U73" s="19">
        <f>Y72</f>
        <v>0.0</v>
      </c>
      <c r="V73" s="19">
        <f>ROUND(U73*$V$5/12,2)</f>
        <v>0.0</v>
      </c>
      <c r="W73" s="19">
        <f>MIN($W$5,U73+V73)</f>
        <v>0.0</v>
      </c>
      <c r="X73" s="19">
        <f>MAX(0,MIN(U73+V73-W73,MonthlyPayment-SUM(H73,M73,R73,W73,AB73,AG73,AL73,AQ73,AV73,BA73)-SUM(I73,N73,S73)))</f>
        <v>0.0</v>
      </c>
      <c r="Y73" s="19">
        <f>ROUND(U73+V73-W73-X73,2)</f>
        <v>0.0</v>
      </c>
      <c r="Z73" s="19">
        <f>AD72</f>
        <v>0.0</v>
      </c>
      <c r="AA73" s="19">
        <f>ROUND(Z73*$AA$5/12,2)</f>
        <v>0.0</v>
      </c>
      <c r="AB73" s="19">
        <f>MIN($AB$5,Z73+AA73)</f>
        <v>0.0</v>
      </c>
      <c r="AC73" s="19">
        <f>MAX(0,MIN(Z73+AA73-AB73,MonthlyPayment-SUM(H73,M73,R73,W73,AB73,AG73,AL73,AQ73,AV73,BA73)-SUM(I73,N73,S73,X73)))</f>
        <v>0.0</v>
      </c>
      <c r="AD73" s="19">
        <f>ROUND(Z73+AA73-AB73-AC73,2)</f>
        <v>0.0</v>
      </c>
      <c r="AE73" s="19">
        <f>AI72</f>
        <v>0.0</v>
      </c>
      <c r="AF73" s="19">
        <f>ROUND(AE73*$AF$5/12,2)</f>
        <v>0.0</v>
      </c>
      <c r="AG73" s="19">
        <f>MIN($AG$5,AE73+AF73)</f>
        <v>0.0</v>
      </c>
      <c r="AH73" s="19">
        <f>MAX(0,MIN(AE73+AF73-AG73,MonthlyPayment-SUM(H73,M73,R73,W73,AB73,AG73,AL73,AQ73,AV73,BA73)-SUM(I73,N73,S73,X73,AC73)))</f>
        <v>0.0</v>
      </c>
      <c r="AI73" s="19">
        <f>ROUND(AE73+AF73-AG73-AH73,2)</f>
        <v>0.0</v>
      </c>
      <c r="AJ73" s="19">
        <f>AN72</f>
        <v>0.0</v>
      </c>
      <c r="AK73" s="19">
        <f>ROUND(AJ73*$AK$5/12,2)</f>
        <v>0.0</v>
      </c>
      <c r="AL73" s="19">
        <f>MIN($AL$5,AJ73+AK73)</f>
        <v>0.0</v>
      </c>
      <c r="AM73" s="19">
        <f>MAX(0,MIN(AJ73+AK73-AL73,MonthlyPayment-SUM(H73,M73,R73,W73,AB73,AG73,AL73,AQ73,AV73,BA73)-SUM(I73,N73,S73,X73,AC73,AH73)))</f>
        <v>0.0</v>
      </c>
      <c r="AN73" s="19">
        <f>ROUND(AJ73+AK73-AL73-AM73,2)</f>
        <v>0.0</v>
      </c>
      <c r="AO73" s="19">
        <f>AS72</f>
        <v>0.0</v>
      </c>
      <c r="AP73" s="19">
        <f>ROUND(AO73*$AP$5/12,2)</f>
        <v>0.0</v>
      </c>
      <c r="AQ73" s="19">
        <f>MIN($AQ$5,AO73+AP73)</f>
        <v>0.0</v>
      </c>
      <c r="AR73" s="19">
        <f>MAX(0,MIN(AO73+AP73-AQ73,MonthlyPayment-SUM(H73,M73,R73,W73,AB73,AG73,AL73,AQ73,AV73,BA73)-SUM(I73,N73,S73,X73,AC73,AH73,AM73)))</f>
        <v>0.0</v>
      </c>
      <c r="AS73" s="19">
        <f>ROUND(AO73+AP73-AQ73-AR73,2)</f>
        <v>0.0</v>
      </c>
      <c r="AT73" s="19">
        <f>AX72</f>
        <v>0.0</v>
      </c>
      <c r="AU73" s="19">
        <f>ROUND(AT73*$AU$5/12,2)</f>
        <v>0.0</v>
      </c>
      <c r="AV73" s="19">
        <f>MIN($AV$5,AT73+AU73)</f>
        <v>0.0</v>
      </c>
      <c r="AW73" s="19">
        <f>MAX(0,MIN(AT73+AU73-AV73,MonthlyPayment-SUM(H73,M73,R73,W73,AB73,AG73,AL73,AQ73,AV73,BA73)-SUM(I73,N73,S73,X73,AC73,AH73,AM73,AR73)))</f>
        <v>0.0</v>
      </c>
      <c r="AX73" s="19">
        <f>ROUND(AT73+AU73-AV73-AW73,2)</f>
        <v>0.0</v>
      </c>
      <c r="AY73" s="19">
        <f>BC72</f>
        <v>0.0</v>
      </c>
      <c r="AZ73" s="19">
        <f>ROUND(AY73*$AZ$5/12,2)</f>
        <v>0.0</v>
      </c>
      <c r="BA73" s="19">
        <f>MIN($BA$5,AY73+AZ73)</f>
        <v>0.0</v>
      </c>
      <c r="BB73" s="19">
        <f>MAX(0,MIN(AY73+AZ73-BA73,MonthlyPayment-SUM(H73,M73,R73,W73,AB73,AG73,AL73,AQ73,AV73,BA73)-SUM(I73,N73,S73,X73,AC73,AH73,AM73,AR73,AW73)))</f>
        <v>0.0</v>
      </c>
      <c r="BC73" s="19">
        <f>ROUND(AY73+AZ73-BA73-BB73,2)</f>
        <v>0.0</v>
      </c>
    </row>
    <row r="74" spans="1:55">
      <c r="A74" s="9">
        <v>68</v>
      </c>
      <c r="B74" s="15">
        <f>IF(FirstPayment="","",EDATE(FirstPayment,A74-1))</f>
        <v/>
      </c>
      <c r="C74" s="19">
        <f>SUM(H74,M74,R74,W74,AB74,AG74,AL74,AQ74,AV74,BA74,I74,N74,S74,X74,AC74,AH74,AM74,AR74,AW74,BB74)</f>
        <v>0.0</v>
      </c>
      <c r="D74" s="19">
        <f>SUM(J74,O74,T74,Y74,AD74,AI74,AN74,AS74,AX74,BC74)</f>
        <v>0.0</v>
      </c>
      <c r="E74" s="19">
        <f>SUM(G74,L74,Q74,V74,AA74,AF74,AK74,AP74,AU74,AZ74)</f>
        <v>0.0</v>
      </c>
      <c r="F74" s="19">
        <f>J73</f>
        <v>0.0</v>
      </c>
      <c r="G74" s="19">
        <f>ROUND(F74*$G$5/12,2)</f>
        <v>0.0</v>
      </c>
      <c r="H74" s="19">
        <f>MIN($H$5,F74+G74)</f>
        <v>0.0</v>
      </c>
      <c r="I74" s="19">
        <f>MAX(0,MIN(F74+G74-H74,MonthlyPayment-SUM(H74,M74,R74,W74,AB74,AG74,AL74,AQ74,AV74,BA74)))</f>
        <v>0.0</v>
      </c>
      <c r="J74" s="19">
        <f>ROUND(F74+G74-H74-I74,2)</f>
        <v>0.0</v>
      </c>
      <c r="K74" s="19">
        <f>O73</f>
        <v>0.0</v>
      </c>
      <c r="L74" s="19">
        <f>ROUND(K74*$L$5/12,2)</f>
        <v>0.0</v>
      </c>
      <c r="M74" s="19">
        <f>MIN($M$5,K74+L74)</f>
        <v>0.0</v>
      </c>
      <c r="N74" s="19">
        <f>MAX(0,MIN(K74+L74-M74,MonthlyPayment-SUM(H74,M74,R74,W74,AB74,AG74,AL74,AQ74,AV74,BA74)-SUM(I74)))</f>
        <v>0.0</v>
      </c>
      <c r="O74" s="19">
        <f>ROUND(K74+L74-M74-N74,2)</f>
        <v>0.0</v>
      </c>
      <c r="P74" s="19">
        <f>T73</f>
        <v>0.0</v>
      </c>
      <c r="Q74" s="19">
        <f>ROUND(P74*$Q$5/12,2)</f>
        <v>0.0</v>
      </c>
      <c r="R74" s="19">
        <f>MIN($R$5,P74+Q74)</f>
        <v>0.0</v>
      </c>
      <c r="S74" s="19">
        <f>MAX(0,MIN(P74+Q74-R74,MonthlyPayment-SUM(H74,M74,R74,W74,AB74,AG74,AL74,AQ74,AV74,BA74)-SUM(I74,N74)))</f>
        <v>0.0</v>
      </c>
      <c r="T74" s="19">
        <f>ROUND(P74+Q74-R74-S74,2)</f>
        <v>0.0</v>
      </c>
      <c r="U74" s="19">
        <f>Y73</f>
        <v>0.0</v>
      </c>
      <c r="V74" s="19">
        <f>ROUND(U74*$V$5/12,2)</f>
        <v>0.0</v>
      </c>
      <c r="W74" s="19">
        <f>MIN($W$5,U74+V74)</f>
        <v>0.0</v>
      </c>
      <c r="X74" s="19">
        <f>MAX(0,MIN(U74+V74-W74,MonthlyPayment-SUM(H74,M74,R74,W74,AB74,AG74,AL74,AQ74,AV74,BA74)-SUM(I74,N74,S74)))</f>
        <v>0.0</v>
      </c>
      <c r="Y74" s="19">
        <f>ROUND(U74+V74-W74-X74,2)</f>
        <v>0.0</v>
      </c>
      <c r="Z74" s="19">
        <f>AD73</f>
        <v>0.0</v>
      </c>
      <c r="AA74" s="19">
        <f>ROUND(Z74*$AA$5/12,2)</f>
        <v>0.0</v>
      </c>
      <c r="AB74" s="19">
        <f>MIN($AB$5,Z74+AA74)</f>
        <v>0.0</v>
      </c>
      <c r="AC74" s="19">
        <f>MAX(0,MIN(Z74+AA74-AB74,MonthlyPayment-SUM(H74,M74,R74,W74,AB74,AG74,AL74,AQ74,AV74,BA74)-SUM(I74,N74,S74,X74)))</f>
        <v>0.0</v>
      </c>
      <c r="AD74" s="19">
        <f>ROUND(Z74+AA74-AB74-AC74,2)</f>
        <v>0.0</v>
      </c>
      <c r="AE74" s="19">
        <f>AI73</f>
        <v>0.0</v>
      </c>
      <c r="AF74" s="19">
        <f>ROUND(AE74*$AF$5/12,2)</f>
        <v>0.0</v>
      </c>
      <c r="AG74" s="19">
        <f>MIN($AG$5,AE74+AF74)</f>
        <v>0.0</v>
      </c>
      <c r="AH74" s="19">
        <f>MAX(0,MIN(AE74+AF74-AG74,MonthlyPayment-SUM(H74,M74,R74,W74,AB74,AG74,AL74,AQ74,AV74,BA74)-SUM(I74,N74,S74,X74,AC74)))</f>
        <v>0.0</v>
      </c>
      <c r="AI74" s="19">
        <f>ROUND(AE74+AF74-AG74-AH74,2)</f>
        <v>0.0</v>
      </c>
      <c r="AJ74" s="19">
        <f>AN73</f>
        <v>0.0</v>
      </c>
      <c r="AK74" s="19">
        <f>ROUND(AJ74*$AK$5/12,2)</f>
        <v>0.0</v>
      </c>
      <c r="AL74" s="19">
        <f>MIN($AL$5,AJ74+AK74)</f>
        <v>0.0</v>
      </c>
      <c r="AM74" s="19">
        <f>MAX(0,MIN(AJ74+AK74-AL74,MonthlyPayment-SUM(H74,M74,R74,W74,AB74,AG74,AL74,AQ74,AV74,BA74)-SUM(I74,N74,S74,X74,AC74,AH74)))</f>
        <v>0.0</v>
      </c>
      <c r="AN74" s="19">
        <f>ROUND(AJ74+AK74-AL74-AM74,2)</f>
        <v>0.0</v>
      </c>
      <c r="AO74" s="19">
        <f>AS73</f>
        <v>0.0</v>
      </c>
      <c r="AP74" s="19">
        <f>ROUND(AO74*$AP$5/12,2)</f>
        <v>0.0</v>
      </c>
      <c r="AQ74" s="19">
        <f>MIN($AQ$5,AO74+AP74)</f>
        <v>0.0</v>
      </c>
      <c r="AR74" s="19">
        <f>MAX(0,MIN(AO74+AP74-AQ74,MonthlyPayment-SUM(H74,M74,R74,W74,AB74,AG74,AL74,AQ74,AV74,BA74)-SUM(I74,N74,S74,X74,AC74,AH74,AM74)))</f>
        <v>0.0</v>
      </c>
      <c r="AS74" s="19">
        <f>ROUND(AO74+AP74-AQ74-AR74,2)</f>
        <v>0.0</v>
      </c>
      <c r="AT74" s="19">
        <f>AX73</f>
        <v>0.0</v>
      </c>
      <c r="AU74" s="19">
        <f>ROUND(AT74*$AU$5/12,2)</f>
        <v>0.0</v>
      </c>
      <c r="AV74" s="19">
        <f>MIN($AV$5,AT74+AU74)</f>
        <v>0.0</v>
      </c>
      <c r="AW74" s="19">
        <f>MAX(0,MIN(AT74+AU74-AV74,MonthlyPayment-SUM(H74,M74,R74,W74,AB74,AG74,AL74,AQ74,AV74,BA74)-SUM(I74,N74,S74,X74,AC74,AH74,AM74,AR74)))</f>
        <v>0.0</v>
      </c>
      <c r="AX74" s="19">
        <f>ROUND(AT74+AU74-AV74-AW74,2)</f>
        <v>0.0</v>
      </c>
      <c r="AY74" s="19">
        <f>BC73</f>
        <v>0.0</v>
      </c>
      <c r="AZ74" s="19">
        <f>ROUND(AY74*$AZ$5/12,2)</f>
        <v>0.0</v>
      </c>
      <c r="BA74" s="19">
        <f>MIN($BA$5,AY74+AZ74)</f>
        <v>0.0</v>
      </c>
      <c r="BB74" s="19">
        <f>MAX(0,MIN(AY74+AZ74-BA74,MonthlyPayment-SUM(H74,M74,R74,W74,AB74,AG74,AL74,AQ74,AV74,BA74)-SUM(I74,N74,S74,X74,AC74,AH74,AM74,AR74,AW74)))</f>
        <v>0.0</v>
      </c>
      <c r="BC74" s="19">
        <f>ROUND(AY74+AZ74-BA74-BB74,2)</f>
        <v>0.0</v>
      </c>
    </row>
    <row r="75" spans="1:55">
      <c r="A75" s="9">
        <v>69</v>
      </c>
      <c r="B75" s="15">
        <f>IF(FirstPayment="","",EDATE(FirstPayment,A75-1))</f>
        <v/>
      </c>
      <c r="C75" s="19">
        <f>SUM(H75,M75,R75,W75,AB75,AG75,AL75,AQ75,AV75,BA75,I75,N75,S75,X75,AC75,AH75,AM75,AR75,AW75,BB75)</f>
        <v>0.0</v>
      </c>
      <c r="D75" s="19">
        <f>SUM(J75,O75,T75,Y75,AD75,AI75,AN75,AS75,AX75,BC75)</f>
        <v>0.0</v>
      </c>
      <c r="E75" s="19">
        <f>SUM(G75,L75,Q75,V75,AA75,AF75,AK75,AP75,AU75,AZ75)</f>
        <v>0.0</v>
      </c>
      <c r="F75" s="19">
        <f>J74</f>
        <v>0.0</v>
      </c>
      <c r="G75" s="19">
        <f>ROUND(F75*$G$5/12,2)</f>
        <v>0.0</v>
      </c>
      <c r="H75" s="19">
        <f>MIN($H$5,F75+G75)</f>
        <v>0.0</v>
      </c>
      <c r="I75" s="19">
        <f>MAX(0,MIN(F75+G75-H75,MonthlyPayment-SUM(H75,M75,R75,W75,AB75,AG75,AL75,AQ75,AV75,BA75)))</f>
        <v>0.0</v>
      </c>
      <c r="J75" s="19">
        <f>ROUND(F75+G75-H75-I75,2)</f>
        <v>0.0</v>
      </c>
      <c r="K75" s="19">
        <f>O74</f>
        <v>0.0</v>
      </c>
      <c r="L75" s="19">
        <f>ROUND(K75*$L$5/12,2)</f>
        <v>0.0</v>
      </c>
      <c r="M75" s="19">
        <f>MIN($M$5,K75+L75)</f>
        <v>0.0</v>
      </c>
      <c r="N75" s="19">
        <f>MAX(0,MIN(K75+L75-M75,MonthlyPayment-SUM(H75,M75,R75,W75,AB75,AG75,AL75,AQ75,AV75,BA75)-SUM(I75)))</f>
        <v>0.0</v>
      </c>
      <c r="O75" s="19">
        <f>ROUND(K75+L75-M75-N75,2)</f>
        <v>0.0</v>
      </c>
      <c r="P75" s="19">
        <f>T74</f>
        <v>0.0</v>
      </c>
      <c r="Q75" s="19">
        <f>ROUND(P75*$Q$5/12,2)</f>
        <v>0.0</v>
      </c>
      <c r="R75" s="19">
        <f>MIN($R$5,P75+Q75)</f>
        <v>0.0</v>
      </c>
      <c r="S75" s="19">
        <f>MAX(0,MIN(P75+Q75-R75,MonthlyPayment-SUM(H75,M75,R75,W75,AB75,AG75,AL75,AQ75,AV75,BA75)-SUM(I75,N75)))</f>
        <v>0.0</v>
      </c>
      <c r="T75" s="19">
        <f>ROUND(P75+Q75-R75-S75,2)</f>
        <v>0.0</v>
      </c>
      <c r="U75" s="19">
        <f>Y74</f>
        <v>0.0</v>
      </c>
      <c r="V75" s="19">
        <f>ROUND(U75*$V$5/12,2)</f>
        <v>0.0</v>
      </c>
      <c r="W75" s="19">
        <f>MIN($W$5,U75+V75)</f>
        <v>0.0</v>
      </c>
      <c r="X75" s="19">
        <f>MAX(0,MIN(U75+V75-W75,MonthlyPayment-SUM(H75,M75,R75,W75,AB75,AG75,AL75,AQ75,AV75,BA75)-SUM(I75,N75,S75)))</f>
        <v>0.0</v>
      </c>
      <c r="Y75" s="19">
        <f>ROUND(U75+V75-W75-X75,2)</f>
        <v>0.0</v>
      </c>
      <c r="Z75" s="19">
        <f>AD74</f>
        <v>0.0</v>
      </c>
      <c r="AA75" s="19">
        <f>ROUND(Z75*$AA$5/12,2)</f>
        <v>0.0</v>
      </c>
      <c r="AB75" s="19">
        <f>MIN($AB$5,Z75+AA75)</f>
        <v>0.0</v>
      </c>
      <c r="AC75" s="19">
        <f>MAX(0,MIN(Z75+AA75-AB75,MonthlyPayment-SUM(H75,M75,R75,W75,AB75,AG75,AL75,AQ75,AV75,BA75)-SUM(I75,N75,S75,X75)))</f>
        <v>0.0</v>
      </c>
      <c r="AD75" s="19">
        <f>ROUND(Z75+AA75-AB75-AC75,2)</f>
        <v>0.0</v>
      </c>
      <c r="AE75" s="19">
        <f>AI74</f>
        <v>0.0</v>
      </c>
      <c r="AF75" s="19">
        <f>ROUND(AE75*$AF$5/12,2)</f>
        <v>0.0</v>
      </c>
      <c r="AG75" s="19">
        <f>MIN($AG$5,AE75+AF75)</f>
        <v>0.0</v>
      </c>
      <c r="AH75" s="19">
        <f>MAX(0,MIN(AE75+AF75-AG75,MonthlyPayment-SUM(H75,M75,R75,W75,AB75,AG75,AL75,AQ75,AV75,BA75)-SUM(I75,N75,S75,X75,AC75)))</f>
        <v>0.0</v>
      </c>
      <c r="AI75" s="19">
        <f>ROUND(AE75+AF75-AG75-AH75,2)</f>
        <v>0.0</v>
      </c>
      <c r="AJ75" s="19">
        <f>AN74</f>
        <v>0.0</v>
      </c>
      <c r="AK75" s="19">
        <f>ROUND(AJ75*$AK$5/12,2)</f>
        <v>0.0</v>
      </c>
      <c r="AL75" s="19">
        <f>MIN($AL$5,AJ75+AK75)</f>
        <v>0.0</v>
      </c>
      <c r="AM75" s="19">
        <f>MAX(0,MIN(AJ75+AK75-AL75,MonthlyPayment-SUM(H75,M75,R75,W75,AB75,AG75,AL75,AQ75,AV75,BA75)-SUM(I75,N75,S75,X75,AC75,AH75)))</f>
        <v>0.0</v>
      </c>
      <c r="AN75" s="19">
        <f>ROUND(AJ75+AK75-AL75-AM75,2)</f>
        <v>0.0</v>
      </c>
      <c r="AO75" s="19">
        <f>AS74</f>
        <v>0.0</v>
      </c>
      <c r="AP75" s="19">
        <f>ROUND(AO75*$AP$5/12,2)</f>
        <v>0.0</v>
      </c>
      <c r="AQ75" s="19">
        <f>MIN($AQ$5,AO75+AP75)</f>
        <v>0.0</v>
      </c>
      <c r="AR75" s="19">
        <f>MAX(0,MIN(AO75+AP75-AQ75,MonthlyPayment-SUM(H75,M75,R75,W75,AB75,AG75,AL75,AQ75,AV75,BA75)-SUM(I75,N75,S75,X75,AC75,AH75,AM75)))</f>
        <v>0.0</v>
      </c>
      <c r="AS75" s="19">
        <f>ROUND(AO75+AP75-AQ75-AR75,2)</f>
        <v>0.0</v>
      </c>
      <c r="AT75" s="19">
        <f>AX74</f>
        <v>0.0</v>
      </c>
      <c r="AU75" s="19">
        <f>ROUND(AT75*$AU$5/12,2)</f>
        <v>0.0</v>
      </c>
      <c r="AV75" s="19">
        <f>MIN($AV$5,AT75+AU75)</f>
        <v>0.0</v>
      </c>
      <c r="AW75" s="19">
        <f>MAX(0,MIN(AT75+AU75-AV75,MonthlyPayment-SUM(H75,M75,R75,W75,AB75,AG75,AL75,AQ75,AV75,BA75)-SUM(I75,N75,S75,X75,AC75,AH75,AM75,AR75)))</f>
        <v>0.0</v>
      </c>
      <c r="AX75" s="19">
        <f>ROUND(AT75+AU75-AV75-AW75,2)</f>
        <v>0.0</v>
      </c>
      <c r="AY75" s="19">
        <f>BC74</f>
        <v>0.0</v>
      </c>
      <c r="AZ75" s="19">
        <f>ROUND(AY75*$AZ$5/12,2)</f>
        <v>0.0</v>
      </c>
      <c r="BA75" s="19">
        <f>MIN($BA$5,AY75+AZ75)</f>
        <v>0.0</v>
      </c>
      <c r="BB75" s="19">
        <f>MAX(0,MIN(AY75+AZ75-BA75,MonthlyPayment-SUM(H75,M75,R75,W75,AB75,AG75,AL75,AQ75,AV75,BA75)-SUM(I75,N75,S75,X75,AC75,AH75,AM75,AR75,AW75)))</f>
        <v>0.0</v>
      </c>
      <c r="BC75" s="19">
        <f>ROUND(AY75+AZ75-BA75-BB75,2)</f>
        <v>0.0</v>
      </c>
    </row>
    <row r="76" spans="1:55">
      <c r="A76" s="9">
        <v>70</v>
      </c>
      <c r="B76" s="15">
        <f>IF(FirstPayment="","",EDATE(FirstPayment,A76-1))</f>
        <v/>
      </c>
      <c r="C76" s="19">
        <f>SUM(H76,M76,R76,W76,AB76,AG76,AL76,AQ76,AV76,BA76,I76,N76,S76,X76,AC76,AH76,AM76,AR76,AW76,BB76)</f>
        <v>0.0</v>
      </c>
      <c r="D76" s="19">
        <f>SUM(J76,O76,T76,Y76,AD76,AI76,AN76,AS76,AX76,BC76)</f>
        <v>0.0</v>
      </c>
      <c r="E76" s="19">
        <f>SUM(G76,L76,Q76,V76,AA76,AF76,AK76,AP76,AU76,AZ76)</f>
        <v>0.0</v>
      </c>
      <c r="F76" s="19">
        <f>J75</f>
        <v>0.0</v>
      </c>
      <c r="G76" s="19">
        <f>ROUND(F76*$G$5/12,2)</f>
        <v>0.0</v>
      </c>
      <c r="H76" s="19">
        <f>MIN($H$5,F76+G76)</f>
        <v>0.0</v>
      </c>
      <c r="I76" s="19">
        <f>MAX(0,MIN(F76+G76-H76,MonthlyPayment-SUM(H76,M76,R76,W76,AB76,AG76,AL76,AQ76,AV76,BA76)))</f>
        <v>0.0</v>
      </c>
      <c r="J76" s="19">
        <f>ROUND(F76+G76-H76-I76,2)</f>
        <v>0.0</v>
      </c>
      <c r="K76" s="19">
        <f>O75</f>
        <v>0.0</v>
      </c>
      <c r="L76" s="19">
        <f>ROUND(K76*$L$5/12,2)</f>
        <v>0.0</v>
      </c>
      <c r="M76" s="19">
        <f>MIN($M$5,K76+L76)</f>
        <v>0.0</v>
      </c>
      <c r="N76" s="19">
        <f>MAX(0,MIN(K76+L76-M76,MonthlyPayment-SUM(H76,M76,R76,W76,AB76,AG76,AL76,AQ76,AV76,BA76)-SUM(I76)))</f>
        <v>0.0</v>
      </c>
      <c r="O76" s="19">
        <f>ROUND(K76+L76-M76-N76,2)</f>
        <v>0.0</v>
      </c>
      <c r="P76" s="19">
        <f>T75</f>
        <v>0.0</v>
      </c>
      <c r="Q76" s="19">
        <f>ROUND(P76*$Q$5/12,2)</f>
        <v>0.0</v>
      </c>
      <c r="R76" s="19">
        <f>MIN($R$5,P76+Q76)</f>
        <v>0.0</v>
      </c>
      <c r="S76" s="19">
        <f>MAX(0,MIN(P76+Q76-R76,MonthlyPayment-SUM(H76,M76,R76,W76,AB76,AG76,AL76,AQ76,AV76,BA76)-SUM(I76,N76)))</f>
        <v>0.0</v>
      </c>
      <c r="T76" s="19">
        <f>ROUND(P76+Q76-R76-S76,2)</f>
        <v>0.0</v>
      </c>
      <c r="U76" s="19">
        <f>Y75</f>
        <v>0.0</v>
      </c>
      <c r="V76" s="19">
        <f>ROUND(U76*$V$5/12,2)</f>
        <v>0.0</v>
      </c>
      <c r="W76" s="19">
        <f>MIN($W$5,U76+V76)</f>
        <v>0.0</v>
      </c>
      <c r="X76" s="19">
        <f>MAX(0,MIN(U76+V76-W76,MonthlyPayment-SUM(H76,M76,R76,W76,AB76,AG76,AL76,AQ76,AV76,BA76)-SUM(I76,N76,S76)))</f>
        <v>0.0</v>
      </c>
      <c r="Y76" s="19">
        <f>ROUND(U76+V76-W76-X76,2)</f>
        <v>0.0</v>
      </c>
      <c r="Z76" s="19">
        <f>AD75</f>
        <v>0.0</v>
      </c>
      <c r="AA76" s="19">
        <f>ROUND(Z76*$AA$5/12,2)</f>
        <v>0.0</v>
      </c>
      <c r="AB76" s="19">
        <f>MIN($AB$5,Z76+AA76)</f>
        <v>0.0</v>
      </c>
      <c r="AC76" s="19">
        <f>MAX(0,MIN(Z76+AA76-AB76,MonthlyPayment-SUM(H76,M76,R76,W76,AB76,AG76,AL76,AQ76,AV76,BA76)-SUM(I76,N76,S76,X76)))</f>
        <v>0.0</v>
      </c>
      <c r="AD76" s="19">
        <f>ROUND(Z76+AA76-AB76-AC76,2)</f>
        <v>0.0</v>
      </c>
      <c r="AE76" s="19">
        <f>AI75</f>
        <v>0.0</v>
      </c>
      <c r="AF76" s="19">
        <f>ROUND(AE76*$AF$5/12,2)</f>
        <v>0.0</v>
      </c>
      <c r="AG76" s="19">
        <f>MIN($AG$5,AE76+AF76)</f>
        <v>0.0</v>
      </c>
      <c r="AH76" s="19">
        <f>MAX(0,MIN(AE76+AF76-AG76,MonthlyPayment-SUM(H76,M76,R76,W76,AB76,AG76,AL76,AQ76,AV76,BA76)-SUM(I76,N76,S76,X76,AC76)))</f>
        <v>0.0</v>
      </c>
      <c r="AI76" s="19">
        <f>ROUND(AE76+AF76-AG76-AH76,2)</f>
        <v>0.0</v>
      </c>
      <c r="AJ76" s="19">
        <f>AN75</f>
        <v>0.0</v>
      </c>
      <c r="AK76" s="19">
        <f>ROUND(AJ76*$AK$5/12,2)</f>
        <v>0.0</v>
      </c>
      <c r="AL76" s="19">
        <f>MIN($AL$5,AJ76+AK76)</f>
        <v>0.0</v>
      </c>
      <c r="AM76" s="19">
        <f>MAX(0,MIN(AJ76+AK76-AL76,MonthlyPayment-SUM(H76,M76,R76,W76,AB76,AG76,AL76,AQ76,AV76,BA76)-SUM(I76,N76,S76,X76,AC76,AH76)))</f>
        <v>0.0</v>
      </c>
      <c r="AN76" s="19">
        <f>ROUND(AJ76+AK76-AL76-AM76,2)</f>
        <v>0.0</v>
      </c>
      <c r="AO76" s="19">
        <f>AS75</f>
        <v>0.0</v>
      </c>
      <c r="AP76" s="19">
        <f>ROUND(AO76*$AP$5/12,2)</f>
        <v>0.0</v>
      </c>
      <c r="AQ76" s="19">
        <f>MIN($AQ$5,AO76+AP76)</f>
        <v>0.0</v>
      </c>
      <c r="AR76" s="19">
        <f>MAX(0,MIN(AO76+AP76-AQ76,MonthlyPayment-SUM(H76,M76,R76,W76,AB76,AG76,AL76,AQ76,AV76,BA76)-SUM(I76,N76,S76,X76,AC76,AH76,AM76)))</f>
        <v>0.0</v>
      </c>
      <c r="AS76" s="19">
        <f>ROUND(AO76+AP76-AQ76-AR76,2)</f>
        <v>0.0</v>
      </c>
      <c r="AT76" s="19">
        <f>AX75</f>
        <v>0.0</v>
      </c>
      <c r="AU76" s="19">
        <f>ROUND(AT76*$AU$5/12,2)</f>
        <v>0.0</v>
      </c>
      <c r="AV76" s="19">
        <f>MIN($AV$5,AT76+AU76)</f>
        <v>0.0</v>
      </c>
      <c r="AW76" s="19">
        <f>MAX(0,MIN(AT76+AU76-AV76,MonthlyPayment-SUM(H76,M76,R76,W76,AB76,AG76,AL76,AQ76,AV76,BA76)-SUM(I76,N76,S76,X76,AC76,AH76,AM76,AR76)))</f>
        <v>0.0</v>
      </c>
      <c r="AX76" s="19">
        <f>ROUND(AT76+AU76-AV76-AW76,2)</f>
        <v>0.0</v>
      </c>
      <c r="AY76" s="19">
        <f>BC75</f>
        <v>0.0</v>
      </c>
      <c r="AZ76" s="19">
        <f>ROUND(AY76*$AZ$5/12,2)</f>
        <v>0.0</v>
      </c>
      <c r="BA76" s="19">
        <f>MIN($BA$5,AY76+AZ76)</f>
        <v>0.0</v>
      </c>
      <c r="BB76" s="19">
        <f>MAX(0,MIN(AY76+AZ76-BA76,MonthlyPayment-SUM(H76,M76,R76,W76,AB76,AG76,AL76,AQ76,AV76,BA76)-SUM(I76,N76,S76,X76,AC76,AH76,AM76,AR76,AW76)))</f>
        <v>0.0</v>
      </c>
      <c r="BC76" s="19">
        <f>ROUND(AY76+AZ76-BA76-BB76,2)</f>
        <v>0.0</v>
      </c>
    </row>
    <row r="77" spans="1:55">
      <c r="A77" s="9">
        <v>71</v>
      </c>
      <c r="B77" s="15">
        <f>IF(FirstPayment="","",EDATE(FirstPayment,A77-1))</f>
        <v/>
      </c>
      <c r="C77" s="19">
        <f>SUM(H77,M77,R77,W77,AB77,AG77,AL77,AQ77,AV77,BA77,I77,N77,S77,X77,AC77,AH77,AM77,AR77,AW77,BB77)</f>
        <v>0.0</v>
      </c>
      <c r="D77" s="19">
        <f>SUM(J77,O77,T77,Y77,AD77,AI77,AN77,AS77,AX77,BC77)</f>
        <v>0.0</v>
      </c>
      <c r="E77" s="19">
        <f>SUM(G77,L77,Q77,V77,AA77,AF77,AK77,AP77,AU77,AZ77)</f>
        <v>0.0</v>
      </c>
      <c r="F77" s="19">
        <f>J76</f>
        <v>0.0</v>
      </c>
      <c r="G77" s="19">
        <f>ROUND(F77*$G$5/12,2)</f>
        <v>0.0</v>
      </c>
      <c r="H77" s="19">
        <f>MIN($H$5,F77+G77)</f>
        <v>0.0</v>
      </c>
      <c r="I77" s="19">
        <f>MAX(0,MIN(F77+G77-H77,MonthlyPayment-SUM(H77,M77,R77,W77,AB77,AG77,AL77,AQ77,AV77,BA77)))</f>
        <v>0.0</v>
      </c>
      <c r="J77" s="19">
        <f>ROUND(F77+G77-H77-I77,2)</f>
        <v>0.0</v>
      </c>
      <c r="K77" s="19">
        <f>O76</f>
        <v>0.0</v>
      </c>
      <c r="L77" s="19">
        <f>ROUND(K77*$L$5/12,2)</f>
        <v>0.0</v>
      </c>
      <c r="M77" s="19">
        <f>MIN($M$5,K77+L77)</f>
        <v>0.0</v>
      </c>
      <c r="N77" s="19">
        <f>MAX(0,MIN(K77+L77-M77,MonthlyPayment-SUM(H77,M77,R77,W77,AB77,AG77,AL77,AQ77,AV77,BA77)-SUM(I77)))</f>
        <v>0.0</v>
      </c>
      <c r="O77" s="19">
        <f>ROUND(K77+L77-M77-N77,2)</f>
        <v>0.0</v>
      </c>
      <c r="P77" s="19">
        <f>T76</f>
        <v>0.0</v>
      </c>
      <c r="Q77" s="19">
        <f>ROUND(P77*$Q$5/12,2)</f>
        <v>0.0</v>
      </c>
      <c r="R77" s="19">
        <f>MIN($R$5,P77+Q77)</f>
        <v>0.0</v>
      </c>
      <c r="S77" s="19">
        <f>MAX(0,MIN(P77+Q77-R77,MonthlyPayment-SUM(H77,M77,R77,W77,AB77,AG77,AL77,AQ77,AV77,BA77)-SUM(I77,N77)))</f>
        <v>0.0</v>
      </c>
      <c r="T77" s="19">
        <f>ROUND(P77+Q77-R77-S77,2)</f>
        <v>0.0</v>
      </c>
      <c r="U77" s="19">
        <f>Y76</f>
        <v>0.0</v>
      </c>
      <c r="V77" s="19">
        <f>ROUND(U77*$V$5/12,2)</f>
        <v>0.0</v>
      </c>
      <c r="W77" s="19">
        <f>MIN($W$5,U77+V77)</f>
        <v>0.0</v>
      </c>
      <c r="X77" s="19">
        <f>MAX(0,MIN(U77+V77-W77,MonthlyPayment-SUM(H77,M77,R77,W77,AB77,AG77,AL77,AQ77,AV77,BA77)-SUM(I77,N77,S77)))</f>
        <v>0.0</v>
      </c>
      <c r="Y77" s="19">
        <f>ROUND(U77+V77-W77-X77,2)</f>
        <v>0.0</v>
      </c>
      <c r="Z77" s="19">
        <f>AD76</f>
        <v>0.0</v>
      </c>
      <c r="AA77" s="19">
        <f>ROUND(Z77*$AA$5/12,2)</f>
        <v>0.0</v>
      </c>
      <c r="AB77" s="19">
        <f>MIN($AB$5,Z77+AA77)</f>
        <v>0.0</v>
      </c>
      <c r="AC77" s="19">
        <f>MAX(0,MIN(Z77+AA77-AB77,MonthlyPayment-SUM(H77,M77,R77,W77,AB77,AG77,AL77,AQ77,AV77,BA77)-SUM(I77,N77,S77,X77)))</f>
        <v>0.0</v>
      </c>
      <c r="AD77" s="19">
        <f>ROUND(Z77+AA77-AB77-AC77,2)</f>
        <v>0.0</v>
      </c>
      <c r="AE77" s="19">
        <f>AI76</f>
        <v>0.0</v>
      </c>
      <c r="AF77" s="19">
        <f>ROUND(AE77*$AF$5/12,2)</f>
        <v>0.0</v>
      </c>
      <c r="AG77" s="19">
        <f>MIN($AG$5,AE77+AF77)</f>
        <v>0.0</v>
      </c>
      <c r="AH77" s="19">
        <f>MAX(0,MIN(AE77+AF77-AG77,MonthlyPayment-SUM(H77,M77,R77,W77,AB77,AG77,AL77,AQ77,AV77,BA77)-SUM(I77,N77,S77,X77,AC77)))</f>
        <v>0.0</v>
      </c>
      <c r="AI77" s="19">
        <f>ROUND(AE77+AF77-AG77-AH77,2)</f>
        <v>0.0</v>
      </c>
      <c r="AJ77" s="19">
        <f>AN76</f>
        <v>0.0</v>
      </c>
      <c r="AK77" s="19">
        <f>ROUND(AJ77*$AK$5/12,2)</f>
        <v>0.0</v>
      </c>
      <c r="AL77" s="19">
        <f>MIN($AL$5,AJ77+AK77)</f>
        <v>0.0</v>
      </c>
      <c r="AM77" s="19">
        <f>MAX(0,MIN(AJ77+AK77-AL77,MonthlyPayment-SUM(H77,M77,R77,W77,AB77,AG77,AL77,AQ77,AV77,BA77)-SUM(I77,N77,S77,X77,AC77,AH77)))</f>
        <v>0.0</v>
      </c>
      <c r="AN77" s="19">
        <f>ROUND(AJ77+AK77-AL77-AM77,2)</f>
        <v>0.0</v>
      </c>
      <c r="AO77" s="19">
        <f>AS76</f>
        <v>0.0</v>
      </c>
      <c r="AP77" s="19">
        <f>ROUND(AO77*$AP$5/12,2)</f>
        <v>0.0</v>
      </c>
      <c r="AQ77" s="19">
        <f>MIN($AQ$5,AO77+AP77)</f>
        <v>0.0</v>
      </c>
      <c r="AR77" s="19">
        <f>MAX(0,MIN(AO77+AP77-AQ77,MonthlyPayment-SUM(H77,M77,R77,W77,AB77,AG77,AL77,AQ77,AV77,BA77)-SUM(I77,N77,S77,X77,AC77,AH77,AM77)))</f>
        <v>0.0</v>
      </c>
      <c r="AS77" s="19">
        <f>ROUND(AO77+AP77-AQ77-AR77,2)</f>
        <v>0.0</v>
      </c>
      <c r="AT77" s="19">
        <f>AX76</f>
        <v>0.0</v>
      </c>
      <c r="AU77" s="19">
        <f>ROUND(AT77*$AU$5/12,2)</f>
        <v>0.0</v>
      </c>
      <c r="AV77" s="19">
        <f>MIN($AV$5,AT77+AU77)</f>
        <v>0.0</v>
      </c>
      <c r="AW77" s="19">
        <f>MAX(0,MIN(AT77+AU77-AV77,MonthlyPayment-SUM(H77,M77,R77,W77,AB77,AG77,AL77,AQ77,AV77,BA77)-SUM(I77,N77,S77,X77,AC77,AH77,AM77,AR77)))</f>
        <v>0.0</v>
      </c>
      <c r="AX77" s="19">
        <f>ROUND(AT77+AU77-AV77-AW77,2)</f>
        <v>0.0</v>
      </c>
      <c r="AY77" s="19">
        <f>BC76</f>
        <v>0.0</v>
      </c>
      <c r="AZ77" s="19">
        <f>ROUND(AY77*$AZ$5/12,2)</f>
        <v>0.0</v>
      </c>
      <c r="BA77" s="19">
        <f>MIN($BA$5,AY77+AZ77)</f>
        <v>0.0</v>
      </c>
      <c r="BB77" s="19">
        <f>MAX(0,MIN(AY77+AZ77-BA77,MonthlyPayment-SUM(H77,M77,R77,W77,AB77,AG77,AL77,AQ77,AV77,BA77)-SUM(I77,N77,S77,X77,AC77,AH77,AM77,AR77,AW77)))</f>
        <v>0.0</v>
      </c>
      <c r="BC77" s="19">
        <f>ROUND(AY77+AZ77-BA77-BB77,2)</f>
        <v>0.0</v>
      </c>
    </row>
    <row r="78" spans="1:55">
      <c r="A78" s="9">
        <v>72</v>
      </c>
      <c r="B78" s="15">
        <f>IF(FirstPayment="","",EDATE(FirstPayment,A78-1))</f>
        <v/>
      </c>
      <c r="C78" s="19">
        <f>SUM(H78,M78,R78,W78,AB78,AG78,AL78,AQ78,AV78,BA78,I78,N78,S78,X78,AC78,AH78,AM78,AR78,AW78,BB78)</f>
        <v>0.0</v>
      </c>
      <c r="D78" s="19">
        <f>SUM(J78,O78,T78,Y78,AD78,AI78,AN78,AS78,AX78,BC78)</f>
        <v>0.0</v>
      </c>
      <c r="E78" s="19">
        <f>SUM(G78,L78,Q78,V78,AA78,AF78,AK78,AP78,AU78,AZ78)</f>
        <v>0.0</v>
      </c>
      <c r="F78" s="19">
        <f>J77</f>
        <v>0.0</v>
      </c>
      <c r="G78" s="19">
        <f>ROUND(F78*$G$5/12,2)</f>
        <v>0.0</v>
      </c>
      <c r="H78" s="19">
        <f>MIN($H$5,F78+G78)</f>
        <v>0.0</v>
      </c>
      <c r="I78" s="19">
        <f>MAX(0,MIN(F78+G78-H78,MonthlyPayment-SUM(H78,M78,R78,W78,AB78,AG78,AL78,AQ78,AV78,BA78)))</f>
        <v>0.0</v>
      </c>
      <c r="J78" s="19">
        <f>ROUND(F78+G78-H78-I78,2)</f>
        <v>0.0</v>
      </c>
      <c r="K78" s="19">
        <f>O77</f>
        <v>0.0</v>
      </c>
      <c r="L78" s="19">
        <f>ROUND(K78*$L$5/12,2)</f>
        <v>0.0</v>
      </c>
      <c r="M78" s="19">
        <f>MIN($M$5,K78+L78)</f>
        <v>0.0</v>
      </c>
      <c r="N78" s="19">
        <f>MAX(0,MIN(K78+L78-M78,MonthlyPayment-SUM(H78,M78,R78,W78,AB78,AG78,AL78,AQ78,AV78,BA78)-SUM(I78)))</f>
        <v>0.0</v>
      </c>
      <c r="O78" s="19">
        <f>ROUND(K78+L78-M78-N78,2)</f>
        <v>0.0</v>
      </c>
      <c r="P78" s="19">
        <f>T77</f>
        <v>0.0</v>
      </c>
      <c r="Q78" s="19">
        <f>ROUND(P78*$Q$5/12,2)</f>
        <v>0.0</v>
      </c>
      <c r="R78" s="19">
        <f>MIN($R$5,P78+Q78)</f>
        <v>0.0</v>
      </c>
      <c r="S78" s="19">
        <f>MAX(0,MIN(P78+Q78-R78,MonthlyPayment-SUM(H78,M78,R78,W78,AB78,AG78,AL78,AQ78,AV78,BA78)-SUM(I78,N78)))</f>
        <v>0.0</v>
      </c>
      <c r="T78" s="19">
        <f>ROUND(P78+Q78-R78-S78,2)</f>
        <v>0.0</v>
      </c>
      <c r="U78" s="19">
        <f>Y77</f>
        <v>0.0</v>
      </c>
      <c r="V78" s="19">
        <f>ROUND(U78*$V$5/12,2)</f>
        <v>0.0</v>
      </c>
      <c r="W78" s="19">
        <f>MIN($W$5,U78+V78)</f>
        <v>0.0</v>
      </c>
      <c r="X78" s="19">
        <f>MAX(0,MIN(U78+V78-W78,MonthlyPayment-SUM(H78,M78,R78,W78,AB78,AG78,AL78,AQ78,AV78,BA78)-SUM(I78,N78,S78)))</f>
        <v>0.0</v>
      </c>
      <c r="Y78" s="19">
        <f>ROUND(U78+V78-W78-X78,2)</f>
        <v>0.0</v>
      </c>
      <c r="Z78" s="19">
        <f>AD77</f>
        <v>0.0</v>
      </c>
      <c r="AA78" s="19">
        <f>ROUND(Z78*$AA$5/12,2)</f>
        <v>0.0</v>
      </c>
      <c r="AB78" s="19">
        <f>MIN($AB$5,Z78+AA78)</f>
        <v>0.0</v>
      </c>
      <c r="AC78" s="19">
        <f>MAX(0,MIN(Z78+AA78-AB78,MonthlyPayment-SUM(H78,M78,R78,W78,AB78,AG78,AL78,AQ78,AV78,BA78)-SUM(I78,N78,S78,X78)))</f>
        <v>0.0</v>
      </c>
      <c r="AD78" s="19">
        <f>ROUND(Z78+AA78-AB78-AC78,2)</f>
        <v>0.0</v>
      </c>
      <c r="AE78" s="19">
        <f>AI77</f>
        <v>0.0</v>
      </c>
      <c r="AF78" s="19">
        <f>ROUND(AE78*$AF$5/12,2)</f>
        <v>0.0</v>
      </c>
      <c r="AG78" s="19">
        <f>MIN($AG$5,AE78+AF78)</f>
        <v>0.0</v>
      </c>
      <c r="AH78" s="19">
        <f>MAX(0,MIN(AE78+AF78-AG78,MonthlyPayment-SUM(H78,M78,R78,W78,AB78,AG78,AL78,AQ78,AV78,BA78)-SUM(I78,N78,S78,X78,AC78)))</f>
        <v>0.0</v>
      </c>
      <c r="AI78" s="19">
        <f>ROUND(AE78+AF78-AG78-AH78,2)</f>
        <v>0.0</v>
      </c>
      <c r="AJ78" s="19">
        <f>AN77</f>
        <v>0.0</v>
      </c>
      <c r="AK78" s="19">
        <f>ROUND(AJ78*$AK$5/12,2)</f>
        <v>0.0</v>
      </c>
      <c r="AL78" s="19">
        <f>MIN($AL$5,AJ78+AK78)</f>
        <v>0.0</v>
      </c>
      <c r="AM78" s="19">
        <f>MAX(0,MIN(AJ78+AK78-AL78,MonthlyPayment-SUM(H78,M78,R78,W78,AB78,AG78,AL78,AQ78,AV78,BA78)-SUM(I78,N78,S78,X78,AC78,AH78)))</f>
        <v>0.0</v>
      </c>
      <c r="AN78" s="19">
        <f>ROUND(AJ78+AK78-AL78-AM78,2)</f>
        <v>0.0</v>
      </c>
      <c r="AO78" s="19">
        <f>AS77</f>
        <v>0.0</v>
      </c>
      <c r="AP78" s="19">
        <f>ROUND(AO78*$AP$5/12,2)</f>
        <v>0.0</v>
      </c>
      <c r="AQ78" s="19">
        <f>MIN($AQ$5,AO78+AP78)</f>
        <v>0.0</v>
      </c>
      <c r="AR78" s="19">
        <f>MAX(0,MIN(AO78+AP78-AQ78,MonthlyPayment-SUM(H78,M78,R78,W78,AB78,AG78,AL78,AQ78,AV78,BA78)-SUM(I78,N78,S78,X78,AC78,AH78,AM78)))</f>
        <v>0.0</v>
      </c>
      <c r="AS78" s="19">
        <f>ROUND(AO78+AP78-AQ78-AR78,2)</f>
        <v>0.0</v>
      </c>
      <c r="AT78" s="19">
        <f>AX77</f>
        <v>0.0</v>
      </c>
      <c r="AU78" s="19">
        <f>ROUND(AT78*$AU$5/12,2)</f>
        <v>0.0</v>
      </c>
      <c r="AV78" s="19">
        <f>MIN($AV$5,AT78+AU78)</f>
        <v>0.0</v>
      </c>
      <c r="AW78" s="19">
        <f>MAX(0,MIN(AT78+AU78-AV78,MonthlyPayment-SUM(H78,M78,R78,W78,AB78,AG78,AL78,AQ78,AV78,BA78)-SUM(I78,N78,S78,X78,AC78,AH78,AM78,AR78)))</f>
        <v>0.0</v>
      </c>
      <c r="AX78" s="19">
        <f>ROUND(AT78+AU78-AV78-AW78,2)</f>
        <v>0.0</v>
      </c>
      <c r="AY78" s="19">
        <f>BC77</f>
        <v>0.0</v>
      </c>
      <c r="AZ78" s="19">
        <f>ROUND(AY78*$AZ$5/12,2)</f>
        <v>0.0</v>
      </c>
      <c r="BA78" s="19">
        <f>MIN($BA$5,AY78+AZ78)</f>
        <v>0.0</v>
      </c>
      <c r="BB78" s="19">
        <f>MAX(0,MIN(AY78+AZ78-BA78,MonthlyPayment-SUM(H78,M78,R78,W78,AB78,AG78,AL78,AQ78,AV78,BA78)-SUM(I78,N78,S78,X78,AC78,AH78,AM78,AR78,AW78)))</f>
        <v>0.0</v>
      </c>
      <c r="BC78" s="19">
        <f>ROUND(AY78+AZ78-BA78-BB78,2)</f>
        <v>0.0</v>
      </c>
    </row>
    <row r="79" spans="1:55">
      <c r="A79" s="9">
        <v>73</v>
      </c>
      <c r="B79" s="15">
        <f>IF(FirstPayment="","",EDATE(FirstPayment,A79-1))</f>
        <v/>
      </c>
      <c r="C79" s="19">
        <f>SUM(H79,M79,R79,W79,AB79,AG79,AL79,AQ79,AV79,BA79,I79,N79,S79,X79,AC79,AH79,AM79,AR79,AW79,BB79)</f>
        <v>0.0</v>
      </c>
      <c r="D79" s="19">
        <f>SUM(J79,O79,T79,Y79,AD79,AI79,AN79,AS79,AX79,BC79)</f>
        <v>0.0</v>
      </c>
      <c r="E79" s="19">
        <f>SUM(G79,L79,Q79,V79,AA79,AF79,AK79,AP79,AU79,AZ79)</f>
        <v>0.0</v>
      </c>
      <c r="F79" s="19">
        <f>J78</f>
        <v>0.0</v>
      </c>
      <c r="G79" s="19">
        <f>ROUND(F79*$G$5/12,2)</f>
        <v>0.0</v>
      </c>
      <c r="H79" s="19">
        <f>MIN($H$5,F79+G79)</f>
        <v>0.0</v>
      </c>
      <c r="I79" s="19">
        <f>MAX(0,MIN(F79+G79-H79,MonthlyPayment-SUM(H79,M79,R79,W79,AB79,AG79,AL79,AQ79,AV79,BA79)))</f>
        <v>0.0</v>
      </c>
      <c r="J79" s="19">
        <f>ROUND(F79+G79-H79-I79,2)</f>
        <v>0.0</v>
      </c>
      <c r="K79" s="19">
        <f>O78</f>
        <v>0.0</v>
      </c>
      <c r="L79" s="19">
        <f>ROUND(K79*$L$5/12,2)</f>
        <v>0.0</v>
      </c>
      <c r="M79" s="19">
        <f>MIN($M$5,K79+L79)</f>
        <v>0.0</v>
      </c>
      <c r="N79" s="19">
        <f>MAX(0,MIN(K79+L79-M79,MonthlyPayment-SUM(H79,M79,R79,W79,AB79,AG79,AL79,AQ79,AV79,BA79)-SUM(I79)))</f>
        <v>0.0</v>
      </c>
      <c r="O79" s="19">
        <f>ROUND(K79+L79-M79-N79,2)</f>
        <v>0.0</v>
      </c>
      <c r="P79" s="19">
        <f>T78</f>
        <v>0.0</v>
      </c>
      <c r="Q79" s="19">
        <f>ROUND(P79*$Q$5/12,2)</f>
        <v>0.0</v>
      </c>
      <c r="R79" s="19">
        <f>MIN($R$5,P79+Q79)</f>
        <v>0.0</v>
      </c>
      <c r="S79" s="19">
        <f>MAX(0,MIN(P79+Q79-R79,MonthlyPayment-SUM(H79,M79,R79,W79,AB79,AG79,AL79,AQ79,AV79,BA79)-SUM(I79,N79)))</f>
        <v>0.0</v>
      </c>
      <c r="T79" s="19">
        <f>ROUND(P79+Q79-R79-S79,2)</f>
        <v>0.0</v>
      </c>
      <c r="U79" s="19">
        <f>Y78</f>
        <v>0.0</v>
      </c>
      <c r="V79" s="19">
        <f>ROUND(U79*$V$5/12,2)</f>
        <v>0.0</v>
      </c>
      <c r="W79" s="19">
        <f>MIN($W$5,U79+V79)</f>
        <v>0.0</v>
      </c>
      <c r="X79" s="19">
        <f>MAX(0,MIN(U79+V79-W79,MonthlyPayment-SUM(H79,M79,R79,W79,AB79,AG79,AL79,AQ79,AV79,BA79)-SUM(I79,N79,S79)))</f>
        <v>0.0</v>
      </c>
      <c r="Y79" s="19">
        <f>ROUND(U79+V79-W79-X79,2)</f>
        <v>0.0</v>
      </c>
      <c r="Z79" s="19">
        <f>AD78</f>
        <v>0.0</v>
      </c>
      <c r="AA79" s="19">
        <f>ROUND(Z79*$AA$5/12,2)</f>
        <v>0.0</v>
      </c>
      <c r="AB79" s="19">
        <f>MIN($AB$5,Z79+AA79)</f>
        <v>0.0</v>
      </c>
      <c r="AC79" s="19">
        <f>MAX(0,MIN(Z79+AA79-AB79,MonthlyPayment-SUM(H79,M79,R79,W79,AB79,AG79,AL79,AQ79,AV79,BA79)-SUM(I79,N79,S79,X79)))</f>
        <v>0.0</v>
      </c>
      <c r="AD79" s="19">
        <f>ROUND(Z79+AA79-AB79-AC79,2)</f>
        <v>0.0</v>
      </c>
      <c r="AE79" s="19">
        <f>AI78</f>
        <v>0.0</v>
      </c>
      <c r="AF79" s="19">
        <f>ROUND(AE79*$AF$5/12,2)</f>
        <v>0.0</v>
      </c>
      <c r="AG79" s="19">
        <f>MIN($AG$5,AE79+AF79)</f>
        <v>0.0</v>
      </c>
      <c r="AH79" s="19">
        <f>MAX(0,MIN(AE79+AF79-AG79,MonthlyPayment-SUM(H79,M79,R79,W79,AB79,AG79,AL79,AQ79,AV79,BA79)-SUM(I79,N79,S79,X79,AC79)))</f>
        <v>0.0</v>
      </c>
      <c r="AI79" s="19">
        <f>ROUND(AE79+AF79-AG79-AH79,2)</f>
        <v>0.0</v>
      </c>
      <c r="AJ79" s="19">
        <f>AN78</f>
        <v>0.0</v>
      </c>
      <c r="AK79" s="19">
        <f>ROUND(AJ79*$AK$5/12,2)</f>
        <v>0.0</v>
      </c>
      <c r="AL79" s="19">
        <f>MIN($AL$5,AJ79+AK79)</f>
        <v>0.0</v>
      </c>
      <c r="AM79" s="19">
        <f>MAX(0,MIN(AJ79+AK79-AL79,MonthlyPayment-SUM(H79,M79,R79,W79,AB79,AG79,AL79,AQ79,AV79,BA79)-SUM(I79,N79,S79,X79,AC79,AH79)))</f>
        <v>0.0</v>
      </c>
      <c r="AN79" s="19">
        <f>ROUND(AJ79+AK79-AL79-AM79,2)</f>
        <v>0.0</v>
      </c>
      <c r="AO79" s="19">
        <f>AS78</f>
        <v>0.0</v>
      </c>
      <c r="AP79" s="19">
        <f>ROUND(AO79*$AP$5/12,2)</f>
        <v>0.0</v>
      </c>
      <c r="AQ79" s="19">
        <f>MIN($AQ$5,AO79+AP79)</f>
        <v>0.0</v>
      </c>
      <c r="AR79" s="19">
        <f>MAX(0,MIN(AO79+AP79-AQ79,MonthlyPayment-SUM(H79,M79,R79,W79,AB79,AG79,AL79,AQ79,AV79,BA79)-SUM(I79,N79,S79,X79,AC79,AH79,AM79)))</f>
        <v>0.0</v>
      </c>
      <c r="AS79" s="19">
        <f>ROUND(AO79+AP79-AQ79-AR79,2)</f>
        <v>0.0</v>
      </c>
      <c r="AT79" s="19">
        <f>AX78</f>
        <v>0.0</v>
      </c>
      <c r="AU79" s="19">
        <f>ROUND(AT79*$AU$5/12,2)</f>
        <v>0.0</v>
      </c>
      <c r="AV79" s="19">
        <f>MIN($AV$5,AT79+AU79)</f>
        <v>0.0</v>
      </c>
      <c r="AW79" s="19">
        <f>MAX(0,MIN(AT79+AU79-AV79,MonthlyPayment-SUM(H79,M79,R79,W79,AB79,AG79,AL79,AQ79,AV79,BA79)-SUM(I79,N79,S79,X79,AC79,AH79,AM79,AR79)))</f>
        <v>0.0</v>
      </c>
      <c r="AX79" s="19">
        <f>ROUND(AT79+AU79-AV79-AW79,2)</f>
        <v>0.0</v>
      </c>
      <c r="AY79" s="19">
        <f>BC78</f>
        <v>0.0</v>
      </c>
      <c r="AZ79" s="19">
        <f>ROUND(AY79*$AZ$5/12,2)</f>
        <v>0.0</v>
      </c>
      <c r="BA79" s="19">
        <f>MIN($BA$5,AY79+AZ79)</f>
        <v>0.0</v>
      </c>
      <c r="BB79" s="19">
        <f>MAX(0,MIN(AY79+AZ79-BA79,MonthlyPayment-SUM(H79,M79,R79,W79,AB79,AG79,AL79,AQ79,AV79,BA79)-SUM(I79,N79,S79,X79,AC79,AH79,AM79,AR79,AW79)))</f>
        <v>0.0</v>
      </c>
      <c r="BC79" s="19">
        <f>ROUND(AY79+AZ79-BA79-BB79,2)</f>
        <v>0.0</v>
      </c>
    </row>
    <row r="80" spans="1:55">
      <c r="A80" s="9">
        <v>74</v>
      </c>
      <c r="B80" s="15">
        <f>IF(FirstPayment="","",EDATE(FirstPayment,A80-1))</f>
        <v/>
      </c>
      <c r="C80" s="19">
        <f>SUM(H80,M80,R80,W80,AB80,AG80,AL80,AQ80,AV80,BA80,I80,N80,S80,X80,AC80,AH80,AM80,AR80,AW80,BB80)</f>
        <v>0.0</v>
      </c>
      <c r="D80" s="19">
        <f>SUM(J80,O80,T80,Y80,AD80,AI80,AN80,AS80,AX80,BC80)</f>
        <v>0.0</v>
      </c>
      <c r="E80" s="19">
        <f>SUM(G80,L80,Q80,V80,AA80,AF80,AK80,AP80,AU80,AZ80)</f>
        <v>0.0</v>
      </c>
      <c r="F80" s="19">
        <f>J79</f>
        <v>0.0</v>
      </c>
      <c r="G80" s="19">
        <f>ROUND(F80*$G$5/12,2)</f>
        <v>0.0</v>
      </c>
      <c r="H80" s="19">
        <f>MIN($H$5,F80+G80)</f>
        <v>0.0</v>
      </c>
      <c r="I80" s="19">
        <f>MAX(0,MIN(F80+G80-H80,MonthlyPayment-SUM(H80,M80,R80,W80,AB80,AG80,AL80,AQ80,AV80,BA80)))</f>
        <v>0.0</v>
      </c>
      <c r="J80" s="19">
        <f>ROUND(F80+G80-H80-I80,2)</f>
        <v>0.0</v>
      </c>
      <c r="K80" s="19">
        <f>O79</f>
        <v>0.0</v>
      </c>
      <c r="L80" s="19">
        <f>ROUND(K80*$L$5/12,2)</f>
        <v>0.0</v>
      </c>
      <c r="M80" s="19">
        <f>MIN($M$5,K80+L80)</f>
        <v>0.0</v>
      </c>
      <c r="N80" s="19">
        <f>MAX(0,MIN(K80+L80-M80,MonthlyPayment-SUM(H80,M80,R80,W80,AB80,AG80,AL80,AQ80,AV80,BA80)-SUM(I80)))</f>
        <v>0.0</v>
      </c>
      <c r="O80" s="19">
        <f>ROUND(K80+L80-M80-N80,2)</f>
        <v>0.0</v>
      </c>
      <c r="P80" s="19">
        <f>T79</f>
        <v>0.0</v>
      </c>
      <c r="Q80" s="19">
        <f>ROUND(P80*$Q$5/12,2)</f>
        <v>0.0</v>
      </c>
      <c r="R80" s="19">
        <f>MIN($R$5,P80+Q80)</f>
        <v>0.0</v>
      </c>
      <c r="S80" s="19">
        <f>MAX(0,MIN(P80+Q80-R80,MonthlyPayment-SUM(H80,M80,R80,W80,AB80,AG80,AL80,AQ80,AV80,BA80)-SUM(I80,N80)))</f>
        <v>0.0</v>
      </c>
      <c r="T80" s="19">
        <f>ROUND(P80+Q80-R80-S80,2)</f>
        <v>0.0</v>
      </c>
      <c r="U80" s="19">
        <f>Y79</f>
        <v>0.0</v>
      </c>
      <c r="V80" s="19">
        <f>ROUND(U80*$V$5/12,2)</f>
        <v>0.0</v>
      </c>
      <c r="W80" s="19">
        <f>MIN($W$5,U80+V80)</f>
        <v>0.0</v>
      </c>
      <c r="X80" s="19">
        <f>MAX(0,MIN(U80+V80-W80,MonthlyPayment-SUM(H80,M80,R80,W80,AB80,AG80,AL80,AQ80,AV80,BA80)-SUM(I80,N80,S80)))</f>
        <v>0.0</v>
      </c>
      <c r="Y80" s="19">
        <f>ROUND(U80+V80-W80-X80,2)</f>
        <v>0.0</v>
      </c>
      <c r="Z80" s="19">
        <f>AD79</f>
        <v>0.0</v>
      </c>
      <c r="AA80" s="19">
        <f>ROUND(Z80*$AA$5/12,2)</f>
        <v>0.0</v>
      </c>
      <c r="AB80" s="19">
        <f>MIN($AB$5,Z80+AA80)</f>
        <v>0.0</v>
      </c>
      <c r="AC80" s="19">
        <f>MAX(0,MIN(Z80+AA80-AB80,MonthlyPayment-SUM(H80,M80,R80,W80,AB80,AG80,AL80,AQ80,AV80,BA80)-SUM(I80,N80,S80,X80)))</f>
        <v>0.0</v>
      </c>
      <c r="AD80" s="19">
        <f>ROUND(Z80+AA80-AB80-AC80,2)</f>
        <v>0.0</v>
      </c>
      <c r="AE80" s="19">
        <f>AI79</f>
        <v>0.0</v>
      </c>
      <c r="AF80" s="19">
        <f>ROUND(AE80*$AF$5/12,2)</f>
        <v>0.0</v>
      </c>
      <c r="AG80" s="19">
        <f>MIN($AG$5,AE80+AF80)</f>
        <v>0.0</v>
      </c>
      <c r="AH80" s="19">
        <f>MAX(0,MIN(AE80+AF80-AG80,MonthlyPayment-SUM(H80,M80,R80,W80,AB80,AG80,AL80,AQ80,AV80,BA80)-SUM(I80,N80,S80,X80,AC80)))</f>
        <v>0.0</v>
      </c>
      <c r="AI80" s="19">
        <f>ROUND(AE80+AF80-AG80-AH80,2)</f>
        <v>0.0</v>
      </c>
      <c r="AJ80" s="19">
        <f>AN79</f>
        <v>0.0</v>
      </c>
      <c r="AK80" s="19">
        <f>ROUND(AJ80*$AK$5/12,2)</f>
        <v>0.0</v>
      </c>
      <c r="AL80" s="19">
        <f>MIN($AL$5,AJ80+AK80)</f>
        <v>0.0</v>
      </c>
      <c r="AM80" s="19">
        <f>MAX(0,MIN(AJ80+AK80-AL80,MonthlyPayment-SUM(H80,M80,R80,W80,AB80,AG80,AL80,AQ80,AV80,BA80)-SUM(I80,N80,S80,X80,AC80,AH80)))</f>
        <v>0.0</v>
      </c>
      <c r="AN80" s="19">
        <f>ROUND(AJ80+AK80-AL80-AM80,2)</f>
        <v>0.0</v>
      </c>
      <c r="AO80" s="19">
        <f>AS79</f>
        <v>0.0</v>
      </c>
      <c r="AP80" s="19">
        <f>ROUND(AO80*$AP$5/12,2)</f>
        <v>0.0</v>
      </c>
      <c r="AQ80" s="19">
        <f>MIN($AQ$5,AO80+AP80)</f>
        <v>0.0</v>
      </c>
      <c r="AR80" s="19">
        <f>MAX(0,MIN(AO80+AP80-AQ80,MonthlyPayment-SUM(H80,M80,R80,W80,AB80,AG80,AL80,AQ80,AV80,BA80)-SUM(I80,N80,S80,X80,AC80,AH80,AM80)))</f>
        <v>0.0</v>
      </c>
      <c r="AS80" s="19">
        <f>ROUND(AO80+AP80-AQ80-AR80,2)</f>
        <v>0.0</v>
      </c>
      <c r="AT80" s="19">
        <f>AX79</f>
        <v>0.0</v>
      </c>
      <c r="AU80" s="19">
        <f>ROUND(AT80*$AU$5/12,2)</f>
        <v>0.0</v>
      </c>
      <c r="AV80" s="19">
        <f>MIN($AV$5,AT80+AU80)</f>
        <v>0.0</v>
      </c>
      <c r="AW80" s="19">
        <f>MAX(0,MIN(AT80+AU80-AV80,MonthlyPayment-SUM(H80,M80,R80,W80,AB80,AG80,AL80,AQ80,AV80,BA80)-SUM(I80,N80,S80,X80,AC80,AH80,AM80,AR80)))</f>
        <v>0.0</v>
      </c>
      <c r="AX80" s="19">
        <f>ROUND(AT80+AU80-AV80-AW80,2)</f>
        <v>0.0</v>
      </c>
      <c r="AY80" s="19">
        <f>BC79</f>
        <v>0.0</v>
      </c>
      <c r="AZ80" s="19">
        <f>ROUND(AY80*$AZ$5/12,2)</f>
        <v>0.0</v>
      </c>
      <c r="BA80" s="19">
        <f>MIN($BA$5,AY80+AZ80)</f>
        <v>0.0</v>
      </c>
      <c r="BB80" s="19">
        <f>MAX(0,MIN(AY80+AZ80-BA80,MonthlyPayment-SUM(H80,M80,R80,W80,AB80,AG80,AL80,AQ80,AV80,BA80)-SUM(I80,N80,S80,X80,AC80,AH80,AM80,AR80,AW80)))</f>
        <v>0.0</v>
      </c>
      <c r="BC80" s="19">
        <f>ROUND(AY80+AZ80-BA80-BB80,2)</f>
        <v>0.0</v>
      </c>
    </row>
    <row r="81" spans="1:55">
      <c r="A81" s="9">
        <v>75</v>
      </c>
      <c r="B81" s="15">
        <f>IF(FirstPayment="","",EDATE(FirstPayment,A81-1))</f>
        <v/>
      </c>
      <c r="C81" s="19">
        <f>SUM(H81,M81,R81,W81,AB81,AG81,AL81,AQ81,AV81,BA81,I81,N81,S81,X81,AC81,AH81,AM81,AR81,AW81,BB81)</f>
        <v>0.0</v>
      </c>
      <c r="D81" s="19">
        <f>SUM(J81,O81,T81,Y81,AD81,AI81,AN81,AS81,AX81,BC81)</f>
        <v>0.0</v>
      </c>
      <c r="E81" s="19">
        <f>SUM(G81,L81,Q81,V81,AA81,AF81,AK81,AP81,AU81,AZ81)</f>
        <v>0.0</v>
      </c>
      <c r="F81" s="19">
        <f>J80</f>
        <v>0.0</v>
      </c>
      <c r="G81" s="19">
        <f>ROUND(F81*$G$5/12,2)</f>
        <v>0.0</v>
      </c>
      <c r="H81" s="19">
        <f>MIN($H$5,F81+G81)</f>
        <v>0.0</v>
      </c>
      <c r="I81" s="19">
        <f>MAX(0,MIN(F81+G81-H81,MonthlyPayment-SUM(H81,M81,R81,W81,AB81,AG81,AL81,AQ81,AV81,BA81)))</f>
        <v>0.0</v>
      </c>
      <c r="J81" s="19">
        <f>ROUND(F81+G81-H81-I81,2)</f>
        <v>0.0</v>
      </c>
      <c r="K81" s="19">
        <f>O80</f>
        <v>0.0</v>
      </c>
      <c r="L81" s="19">
        <f>ROUND(K81*$L$5/12,2)</f>
        <v>0.0</v>
      </c>
      <c r="M81" s="19">
        <f>MIN($M$5,K81+L81)</f>
        <v>0.0</v>
      </c>
      <c r="N81" s="19">
        <f>MAX(0,MIN(K81+L81-M81,MonthlyPayment-SUM(H81,M81,R81,W81,AB81,AG81,AL81,AQ81,AV81,BA81)-SUM(I81)))</f>
        <v>0.0</v>
      </c>
      <c r="O81" s="19">
        <f>ROUND(K81+L81-M81-N81,2)</f>
        <v>0.0</v>
      </c>
      <c r="P81" s="19">
        <f>T80</f>
        <v>0.0</v>
      </c>
      <c r="Q81" s="19">
        <f>ROUND(P81*$Q$5/12,2)</f>
        <v>0.0</v>
      </c>
      <c r="R81" s="19">
        <f>MIN($R$5,P81+Q81)</f>
        <v>0.0</v>
      </c>
      <c r="S81" s="19">
        <f>MAX(0,MIN(P81+Q81-R81,MonthlyPayment-SUM(H81,M81,R81,W81,AB81,AG81,AL81,AQ81,AV81,BA81)-SUM(I81,N81)))</f>
        <v>0.0</v>
      </c>
      <c r="T81" s="19">
        <f>ROUND(P81+Q81-R81-S81,2)</f>
        <v>0.0</v>
      </c>
      <c r="U81" s="19">
        <f>Y80</f>
        <v>0.0</v>
      </c>
      <c r="V81" s="19">
        <f>ROUND(U81*$V$5/12,2)</f>
        <v>0.0</v>
      </c>
      <c r="W81" s="19">
        <f>MIN($W$5,U81+V81)</f>
        <v>0.0</v>
      </c>
      <c r="X81" s="19">
        <f>MAX(0,MIN(U81+V81-W81,MonthlyPayment-SUM(H81,M81,R81,W81,AB81,AG81,AL81,AQ81,AV81,BA81)-SUM(I81,N81,S81)))</f>
        <v>0.0</v>
      </c>
      <c r="Y81" s="19">
        <f>ROUND(U81+V81-W81-X81,2)</f>
        <v>0.0</v>
      </c>
      <c r="Z81" s="19">
        <f>AD80</f>
        <v>0.0</v>
      </c>
      <c r="AA81" s="19">
        <f>ROUND(Z81*$AA$5/12,2)</f>
        <v>0.0</v>
      </c>
      <c r="AB81" s="19">
        <f>MIN($AB$5,Z81+AA81)</f>
        <v>0.0</v>
      </c>
      <c r="AC81" s="19">
        <f>MAX(0,MIN(Z81+AA81-AB81,MonthlyPayment-SUM(H81,M81,R81,W81,AB81,AG81,AL81,AQ81,AV81,BA81)-SUM(I81,N81,S81,X81)))</f>
        <v>0.0</v>
      </c>
      <c r="AD81" s="19">
        <f>ROUND(Z81+AA81-AB81-AC81,2)</f>
        <v>0.0</v>
      </c>
      <c r="AE81" s="19">
        <f>AI80</f>
        <v>0.0</v>
      </c>
      <c r="AF81" s="19">
        <f>ROUND(AE81*$AF$5/12,2)</f>
        <v>0.0</v>
      </c>
      <c r="AG81" s="19">
        <f>MIN($AG$5,AE81+AF81)</f>
        <v>0.0</v>
      </c>
      <c r="AH81" s="19">
        <f>MAX(0,MIN(AE81+AF81-AG81,MonthlyPayment-SUM(H81,M81,R81,W81,AB81,AG81,AL81,AQ81,AV81,BA81)-SUM(I81,N81,S81,X81,AC81)))</f>
        <v>0.0</v>
      </c>
      <c r="AI81" s="19">
        <f>ROUND(AE81+AF81-AG81-AH81,2)</f>
        <v>0.0</v>
      </c>
      <c r="AJ81" s="19">
        <f>AN80</f>
        <v>0.0</v>
      </c>
      <c r="AK81" s="19">
        <f>ROUND(AJ81*$AK$5/12,2)</f>
        <v>0.0</v>
      </c>
      <c r="AL81" s="19">
        <f>MIN($AL$5,AJ81+AK81)</f>
        <v>0.0</v>
      </c>
      <c r="AM81" s="19">
        <f>MAX(0,MIN(AJ81+AK81-AL81,MonthlyPayment-SUM(H81,M81,R81,W81,AB81,AG81,AL81,AQ81,AV81,BA81)-SUM(I81,N81,S81,X81,AC81,AH81)))</f>
        <v>0.0</v>
      </c>
      <c r="AN81" s="19">
        <f>ROUND(AJ81+AK81-AL81-AM81,2)</f>
        <v>0.0</v>
      </c>
      <c r="AO81" s="19">
        <f>AS80</f>
        <v>0.0</v>
      </c>
      <c r="AP81" s="19">
        <f>ROUND(AO81*$AP$5/12,2)</f>
        <v>0.0</v>
      </c>
      <c r="AQ81" s="19">
        <f>MIN($AQ$5,AO81+AP81)</f>
        <v>0.0</v>
      </c>
      <c r="AR81" s="19">
        <f>MAX(0,MIN(AO81+AP81-AQ81,MonthlyPayment-SUM(H81,M81,R81,W81,AB81,AG81,AL81,AQ81,AV81,BA81)-SUM(I81,N81,S81,X81,AC81,AH81,AM81)))</f>
        <v>0.0</v>
      </c>
      <c r="AS81" s="19">
        <f>ROUND(AO81+AP81-AQ81-AR81,2)</f>
        <v>0.0</v>
      </c>
      <c r="AT81" s="19">
        <f>AX80</f>
        <v>0.0</v>
      </c>
      <c r="AU81" s="19">
        <f>ROUND(AT81*$AU$5/12,2)</f>
        <v>0.0</v>
      </c>
      <c r="AV81" s="19">
        <f>MIN($AV$5,AT81+AU81)</f>
        <v>0.0</v>
      </c>
      <c r="AW81" s="19">
        <f>MAX(0,MIN(AT81+AU81-AV81,MonthlyPayment-SUM(H81,M81,R81,W81,AB81,AG81,AL81,AQ81,AV81,BA81)-SUM(I81,N81,S81,X81,AC81,AH81,AM81,AR81)))</f>
        <v>0.0</v>
      </c>
      <c r="AX81" s="19">
        <f>ROUND(AT81+AU81-AV81-AW81,2)</f>
        <v>0.0</v>
      </c>
      <c r="AY81" s="19">
        <f>BC80</f>
        <v>0.0</v>
      </c>
      <c r="AZ81" s="19">
        <f>ROUND(AY81*$AZ$5/12,2)</f>
        <v>0.0</v>
      </c>
      <c r="BA81" s="19">
        <f>MIN($BA$5,AY81+AZ81)</f>
        <v>0.0</v>
      </c>
      <c r="BB81" s="19">
        <f>MAX(0,MIN(AY81+AZ81-BA81,MonthlyPayment-SUM(H81,M81,R81,W81,AB81,AG81,AL81,AQ81,AV81,BA81)-SUM(I81,N81,S81,X81,AC81,AH81,AM81,AR81,AW81)))</f>
        <v>0.0</v>
      </c>
      <c r="BC81" s="19">
        <f>ROUND(AY81+AZ81-BA81-BB81,2)</f>
        <v>0.0</v>
      </c>
    </row>
    <row r="82" spans="1:55">
      <c r="A82" s="9">
        <v>76</v>
      </c>
      <c r="B82" s="15">
        <f>IF(FirstPayment="","",EDATE(FirstPayment,A82-1))</f>
        <v/>
      </c>
      <c r="C82" s="19">
        <f>SUM(H82,M82,R82,W82,AB82,AG82,AL82,AQ82,AV82,BA82,I82,N82,S82,X82,AC82,AH82,AM82,AR82,AW82,BB82)</f>
        <v>0.0</v>
      </c>
      <c r="D82" s="19">
        <f>SUM(J82,O82,T82,Y82,AD82,AI82,AN82,AS82,AX82,BC82)</f>
        <v>0.0</v>
      </c>
      <c r="E82" s="19">
        <f>SUM(G82,L82,Q82,V82,AA82,AF82,AK82,AP82,AU82,AZ82)</f>
        <v>0.0</v>
      </c>
      <c r="F82" s="19">
        <f>J81</f>
        <v>0.0</v>
      </c>
      <c r="G82" s="19">
        <f>ROUND(F82*$G$5/12,2)</f>
        <v>0.0</v>
      </c>
      <c r="H82" s="19">
        <f>MIN($H$5,F82+G82)</f>
        <v>0.0</v>
      </c>
      <c r="I82" s="19">
        <f>MAX(0,MIN(F82+G82-H82,MonthlyPayment-SUM(H82,M82,R82,W82,AB82,AG82,AL82,AQ82,AV82,BA82)))</f>
        <v>0.0</v>
      </c>
      <c r="J82" s="19">
        <f>ROUND(F82+G82-H82-I82,2)</f>
        <v>0.0</v>
      </c>
      <c r="K82" s="19">
        <f>O81</f>
        <v>0.0</v>
      </c>
      <c r="L82" s="19">
        <f>ROUND(K82*$L$5/12,2)</f>
        <v>0.0</v>
      </c>
      <c r="M82" s="19">
        <f>MIN($M$5,K82+L82)</f>
        <v>0.0</v>
      </c>
      <c r="N82" s="19">
        <f>MAX(0,MIN(K82+L82-M82,MonthlyPayment-SUM(H82,M82,R82,W82,AB82,AG82,AL82,AQ82,AV82,BA82)-SUM(I82)))</f>
        <v>0.0</v>
      </c>
      <c r="O82" s="19">
        <f>ROUND(K82+L82-M82-N82,2)</f>
        <v>0.0</v>
      </c>
      <c r="P82" s="19">
        <f>T81</f>
        <v>0.0</v>
      </c>
      <c r="Q82" s="19">
        <f>ROUND(P82*$Q$5/12,2)</f>
        <v>0.0</v>
      </c>
      <c r="R82" s="19">
        <f>MIN($R$5,P82+Q82)</f>
        <v>0.0</v>
      </c>
      <c r="S82" s="19">
        <f>MAX(0,MIN(P82+Q82-R82,MonthlyPayment-SUM(H82,M82,R82,W82,AB82,AG82,AL82,AQ82,AV82,BA82)-SUM(I82,N82)))</f>
        <v>0.0</v>
      </c>
      <c r="T82" s="19">
        <f>ROUND(P82+Q82-R82-S82,2)</f>
        <v>0.0</v>
      </c>
      <c r="U82" s="19">
        <f>Y81</f>
        <v>0.0</v>
      </c>
      <c r="V82" s="19">
        <f>ROUND(U82*$V$5/12,2)</f>
        <v>0.0</v>
      </c>
      <c r="W82" s="19">
        <f>MIN($W$5,U82+V82)</f>
        <v>0.0</v>
      </c>
      <c r="X82" s="19">
        <f>MAX(0,MIN(U82+V82-W82,MonthlyPayment-SUM(H82,M82,R82,W82,AB82,AG82,AL82,AQ82,AV82,BA82)-SUM(I82,N82,S82)))</f>
        <v>0.0</v>
      </c>
      <c r="Y82" s="19">
        <f>ROUND(U82+V82-W82-X82,2)</f>
        <v>0.0</v>
      </c>
      <c r="Z82" s="19">
        <f>AD81</f>
        <v>0.0</v>
      </c>
      <c r="AA82" s="19">
        <f>ROUND(Z82*$AA$5/12,2)</f>
        <v>0.0</v>
      </c>
      <c r="AB82" s="19">
        <f>MIN($AB$5,Z82+AA82)</f>
        <v>0.0</v>
      </c>
      <c r="AC82" s="19">
        <f>MAX(0,MIN(Z82+AA82-AB82,MonthlyPayment-SUM(H82,M82,R82,W82,AB82,AG82,AL82,AQ82,AV82,BA82)-SUM(I82,N82,S82,X82)))</f>
        <v>0.0</v>
      </c>
      <c r="AD82" s="19">
        <f>ROUND(Z82+AA82-AB82-AC82,2)</f>
        <v>0.0</v>
      </c>
      <c r="AE82" s="19">
        <f>AI81</f>
        <v>0.0</v>
      </c>
      <c r="AF82" s="19">
        <f>ROUND(AE82*$AF$5/12,2)</f>
        <v>0.0</v>
      </c>
      <c r="AG82" s="19">
        <f>MIN($AG$5,AE82+AF82)</f>
        <v>0.0</v>
      </c>
      <c r="AH82" s="19">
        <f>MAX(0,MIN(AE82+AF82-AG82,MonthlyPayment-SUM(H82,M82,R82,W82,AB82,AG82,AL82,AQ82,AV82,BA82)-SUM(I82,N82,S82,X82,AC82)))</f>
        <v>0.0</v>
      </c>
      <c r="AI82" s="19">
        <f>ROUND(AE82+AF82-AG82-AH82,2)</f>
        <v>0.0</v>
      </c>
      <c r="AJ82" s="19">
        <f>AN81</f>
        <v>0.0</v>
      </c>
      <c r="AK82" s="19">
        <f>ROUND(AJ82*$AK$5/12,2)</f>
        <v>0.0</v>
      </c>
      <c r="AL82" s="19">
        <f>MIN($AL$5,AJ82+AK82)</f>
        <v>0.0</v>
      </c>
      <c r="AM82" s="19">
        <f>MAX(0,MIN(AJ82+AK82-AL82,MonthlyPayment-SUM(H82,M82,R82,W82,AB82,AG82,AL82,AQ82,AV82,BA82)-SUM(I82,N82,S82,X82,AC82,AH82)))</f>
        <v>0.0</v>
      </c>
      <c r="AN82" s="19">
        <f>ROUND(AJ82+AK82-AL82-AM82,2)</f>
        <v>0.0</v>
      </c>
      <c r="AO82" s="19">
        <f>AS81</f>
        <v>0.0</v>
      </c>
      <c r="AP82" s="19">
        <f>ROUND(AO82*$AP$5/12,2)</f>
        <v>0.0</v>
      </c>
      <c r="AQ82" s="19">
        <f>MIN($AQ$5,AO82+AP82)</f>
        <v>0.0</v>
      </c>
      <c r="AR82" s="19">
        <f>MAX(0,MIN(AO82+AP82-AQ82,MonthlyPayment-SUM(H82,M82,R82,W82,AB82,AG82,AL82,AQ82,AV82,BA82)-SUM(I82,N82,S82,X82,AC82,AH82,AM82)))</f>
        <v>0.0</v>
      </c>
      <c r="AS82" s="19">
        <f>ROUND(AO82+AP82-AQ82-AR82,2)</f>
        <v>0.0</v>
      </c>
      <c r="AT82" s="19">
        <f>AX81</f>
        <v>0.0</v>
      </c>
      <c r="AU82" s="19">
        <f>ROUND(AT82*$AU$5/12,2)</f>
        <v>0.0</v>
      </c>
      <c r="AV82" s="19">
        <f>MIN($AV$5,AT82+AU82)</f>
        <v>0.0</v>
      </c>
      <c r="AW82" s="19">
        <f>MAX(0,MIN(AT82+AU82-AV82,MonthlyPayment-SUM(H82,M82,R82,W82,AB82,AG82,AL82,AQ82,AV82,BA82)-SUM(I82,N82,S82,X82,AC82,AH82,AM82,AR82)))</f>
        <v>0.0</v>
      </c>
      <c r="AX82" s="19">
        <f>ROUND(AT82+AU82-AV82-AW82,2)</f>
        <v>0.0</v>
      </c>
      <c r="AY82" s="19">
        <f>BC81</f>
        <v>0.0</v>
      </c>
      <c r="AZ82" s="19">
        <f>ROUND(AY82*$AZ$5/12,2)</f>
        <v>0.0</v>
      </c>
      <c r="BA82" s="19">
        <f>MIN($BA$5,AY82+AZ82)</f>
        <v>0.0</v>
      </c>
      <c r="BB82" s="19">
        <f>MAX(0,MIN(AY82+AZ82-BA82,MonthlyPayment-SUM(H82,M82,R82,W82,AB82,AG82,AL82,AQ82,AV82,BA82)-SUM(I82,N82,S82,X82,AC82,AH82,AM82,AR82,AW82)))</f>
        <v>0.0</v>
      </c>
      <c r="BC82" s="19">
        <f>ROUND(AY82+AZ82-BA82-BB82,2)</f>
        <v>0.0</v>
      </c>
    </row>
    <row r="83" spans="1:55">
      <c r="A83" s="9">
        <v>77</v>
      </c>
      <c r="B83" s="15">
        <f>IF(FirstPayment="","",EDATE(FirstPayment,A83-1))</f>
        <v/>
      </c>
      <c r="C83" s="19">
        <f>SUM(H83,M83,R83,W83,AB83,AG83,AL83,AQ83,AV83,BA83,I83,N83,S83,X83,AC83,AH83,AM83,AR83,AW83,BB83)</f>
        <v>0.0</v>
      </c>
      <c r="D83" s="19">
        <f>SUM(J83,O83,T83,Y83,AD83,AI83,AN83,AS83,AX83,BC83)</f>
        <v>0.0</v>
      </c>
      <c r="E83" s="19">
        <f>SUM(G83,L83,Q83,V83,AA83,AF83,AK83,AP83,AU83,AZ83)</f>
        <v>0.0</v>
      </c>
      <c r="F83" s="19">
        <f>J82</f>
        <v>0.0</v>
      </c>
      <c r="G83" s="19">
        <f>ROUND(F83*$G$5/12,2)</f>
        <v>0.0</v>
      </c>
      <c r="H83" s="19">
        <f>MIN($H$5,F83+G83)</f>
        <v>0.0</v>
      </c>
      <c r="I83" s="19">
        <f>MAX(0,MIN(F83+G83-H83,MonthlyPayment-SUM(H83,M83,R83,W83,AB83,AG83,AL83,AQ83,AV83,BA83)))</f>
        <v>0.0</v>
      </c>
      <c r="J83" s="19">
        <f>ROUND(F83+G83-H83-I83,2)</f>
        <v>0.0</v>
      </c>
      <c r="K83" s="19">
        <f>O82</f>
        <v>0.0</v>
      </c>
      <c r="L83" s="19">
        <f>ROUND(K83*$L$5/12,2)</f>
        <v>0.0</v>
      </c>
      <c r="M83" s="19">
        <f>MIN($M$5,K83+L83)</f>
        <v>0.0</v>
      </c>
      <c r="N83" s="19">
        <f>MAX(0,MIN(K83+L83-M83,MonthlyPayment-SUM(H83,M83,R83,W83,AB83,AG83,AL83,AQ83,AV83,BA83)-SUM(I83)))</f>
        <v>0.0</v>
      </c>
      <c r="O83" s="19">
        <f>ROUND(K83+L83-M83-N83,2)</f>
        <v>0.0</v>
      </c>
      <c r="P83" s="19">
        <f>T82</f>
        <v>0.0</v>
      </c>
      <c r="Q83" s="19">
        <f>ROUND(P83*$Q$5/12,2)</f>
        <v>0.0</v>
      </c>
      <c r="R83" s="19">
        <f>MIN($R$5,P83+Q83)</f>
        <v>0.0</v>
      </c>
      <c r="S83" s="19">
        <f>MAX(0,MIN(P83+Q83-R83,MonthlyPayment-SUM(H83,M83,R83,W83,AB83,AG83,AL83,AQ83,AV83,BA83)-SUM(I83,N83)))</f>
        <v>0.0</v>
      </c>
      <c r="T83" s="19">
        <f>ROUND(P83+Q83-R83-S83,2)</f>
        <v>0.0</v>
      </c>
      <c r="U83" s="19">
        <f>Y82</f>
        <v>0.0</v>
      </c>
      <c r="V83" s="19">
        <f>ROUND(U83*$V$5/12,2)</f>
        <v>0.0</v>
      </c>
      <c r="W83" s="19">
        <f>MIN($W$5,U83+V83)</f>
        <v>0.0</v>
      </c>
      <c r="X83" s="19">
        <f>MAX(0,MIN(U83+V83-W83,MonthlyPayment-SUM(H83,M83,R83,W83,AB83,AG83,AL83,AQ83,AV83,BA83)-SUM(I83,N83,S83)))</f>
        <v>0.0</v>
      </c>
      <c r="Y83" s="19">
        <f>ROUND(U83+V83-W83-X83,2)</f>
        <v>0.0</v>
      </c>
      <c r="Z83" s="19">
        <f>AD82</f>
        <v>0.0</v>
      </c>
      <c r="AA83" s="19">
        <f>ROUND(Z83*$AA$5/12,2)</f>
        <v>0.0</v>
      </c>
      <c r="AB83" s="19">
        <f>MIN($AB$5,Z83+AA83)</f>
        <v>0.0</v>
      </c>
      <c r="AC83" s="19">
        <f>MAX(0,MIN(Z83+AA83-AB83,MonthlyPayment-SUM(H83,M83,R83,W83,AB83,AG83,AL83,AQ83,AV83,BA83)-SUM(I83,N83,S83,X83)))</f>
        <v>0.0</v>
      </c>
      <c r="AD83" s="19">
        <f>ROUND(Z83+AA83-AB83-AC83,2)</f>
        <v>0.0</v>
      </c>
      <c r="AE83" s="19">
        <f>AI82</f>
        <v>0.0</v>
      </c>
      <c r="AF83" s="19">
        <f>ROUND(AE83*$AF$5/12,2)</f>
        <v>0.0</v>
      </c>
      <c r="AG83" s="19">
        <f>MIN($AG$5,AE83+AF83)</f>
        <v>0.0</v>
      </c>
      <c r="AH83" s="19">
        <f>MAX(0,MIN(AE83+AF83-AG83,MonthlyPayment-SUM(H83,M83,R83,W83,AB83,AG83,AL83,AQ83,AV83,BA83)-SUM(I83,N83,S83,X83,AC83)))</f>
        <v>0.0</v>
      </c>
      <c r="AI83" s="19">
        <f>ROUND(AE83+AF83-AG83-AH83,2)</f>
        <v>0.0</v>
      </c>
      <c r="AJ83" s="19">
        <f>AN82</f>
        <v>0.0</v>
      </c>
      <c r="AK83" s="19">
        <f>ROUND(AJ83*$AK$5/12,2)</f>
        <v>0.0</v>
      </c>
      <c r="AL83" s="19">
        <f>MIN($AL$5,AJ83+AK83)</f>
        <v>0.0</v>
      </c>
      <c r="AM83" s="19">
        <f>MAX(0,MIN(AJ83+AK83-AL83,MonthlyPayment-SUM(H83,M83,R83,W83,AB83,AG83,AL83,AQ83,AV83,BA83)-SUM(I83,N83,S83,X83,AC83,AH83)))</f>
        <v>0.0</v>
      </c>
      <c r="AN83" s="19">
        <f>ROUND(AJ83+AK83-AL83-AM83,2)</f>
        <v>0.0</v>
      </c>
      <c r="AO83" s="19">
        <f>AS82</f>
        <v>0.0</v>
      </c>
      <c r="AP83" s="19">
        <f>ROUND(AO83*$AP$5/12,2)</f>
        <v>0.0</v>
      </c>
      <c r="AQ83" s="19">
        <f>MIN($AQ$5,AO83+AP83)</f>
        <v>0.0</v>
      </c>
      <c r="AR83" s="19">
        <f>MAX(0,MIN(AO83+AP83-AQ83,MonthlyPayment-SUM(H83,M83,R83,W83,AB83,AG83,AL83,AQ83,AV83,BA83)-SUM(I83,N83,S83,X83,AC83,AH83,AM83)))</f>
        <v>0.0</v>
      </c>
      <c r="AS83" s="19">
        <f>ROUND(AO83+AP83-AQ83-AR83,2)</f>
        <v>0.0</v>
      </c>
      <c r="AT83" s="19">
        <f>AX82</f>
        <v>0.0</v>
      </c>
      <c r="AU83" s="19">
        <f>ROUND(AT83*$AU$5/12,2)</f>
        <v>0.0</v>
      </c>
      <c r="AV83" s="19">
        <f>MIN($AV$5,AT83+AU83)</f>
        <v>0.0</v>
      </c>
      <c r="AW83" s="19">
        <f>MAX(0,MIN(AT83+AU83-AV83,MonthlyPayment-SUM(H83,M83,R83,W83,AB83,AG83,AL83,AQ83,AV83,BA83)-SUM(I83,N83,S83,X83,AC83,AH83,AM83,AR83)))</f>
        <v>0.0</v>
      </c>
      <c r="AX83" s="19">
        <f>ROUND(AT83+AU83-AV83-AW83,2)</f>
        <v>0.0</v>
      </c>
      <c r="AY83" s="19">
        <f>BC82</f>
        <v>0.0</v>
      </c>
      <c r="AZ83" s="19">
        <f>ROUND(AY83*$AZ$5/12,2)</f>
        <v>0.0</v>
      </c>
      <c r="BA83" s="19">
        <f>MIN($BA$5,AY83+AZ83)</f>
        <v>0.0</v>
      </c>
      <c r="BB83" s="19">
        <f>MAX(0,MIN(AY83+AZ83-BA83,MonthlyPayment-SUM(H83,M83,R83,W83,AB83,AG83,AL83,AQ83,AV83,BA83)-SUM(I83,N83,S83,X83,AC83,AH83,AM83,AR83,AW83)))</f>
        <v>0.0</v>
      </c>
      <c r="BC83" s="19">
        <f>ROUND(AY83+AZ83-BA83-BB83,2)</f>
        <v>0.0</v>
      </c>
    </row>
    <row r="84" spans="1:55">
      <c r="A84" s="9">
        <v>78</v>
      </c>
      <c r="B84" s="15">
        <f>IF(FirstPayment="","",EDATE(FirstPayment,A84-1))</f>
        <v/>
      </c>
      <c r="C84" s="19">
        <f>SUM(H84,M84,R84,W84,AB84,AG84,AL84,AQ84,AV84,BA84,I84,N84,S84,X84,AC84,AH84,AM84,AR84,AW84,BB84)</f>
        <v>0.0</v>
      </c>
      <c r="D84" s="19">
        <f>SUM(J84,O84,T84,Y84,AD84,AI84,AN84,AS84,AX84,BC84)</f>
        <v>0.0</v>
      </c>
      <c r="E84" s="19">
        <f>SUM(G84,L84,Q84,V84,AA84,AF84,AK84,AP84,AU84,AZ84)</f>
        <v>0.0</v>
      </c>
      <c r="F84" s="19">
        <f>J83</f>
        <v>0.0</v>
      </c>
      <c r="G84" s="19">
        <f>ROUND(F84*$G$5/12,2)</f>
        <v>0.0</v>
      </c>
      <c r="H84" s="19">
        <f>MIN($H$5,F84+G84)</f>
        <v>0.0</v>
      </c>
      <c r="I84" s="19">
        <f>MAX(0,MIN(F84+G84-H84,MonthlyPayment-SUM(H84,M84,R84,W84,AB84,AG84,AL84,AQ84,AV84,BA84)))</f>
        <v>0.0</v>
      </c>
      <c r="J84" s="19">
        <f>ROUND(F84+G84-H84-I84,2)</f>
        <v>0.0</v>
      </c>
      <c r="K84" s="19">
        <f>O83</f>
        <v>0.0</v>
      </c>
      <c r="L84" s="19">
        <f>ROUND(K84*$L$5/12,2)</f>
        <v>0.0</v>
      </c>
      <c r="M84" s="19">
        <f>MIN($M$5,K84+L84)</f>
        <v>0.0</v>
      </c>
      <c r="N84" s="19">
        <f>MAX(0,MIN(K84+L84-M84,MonthlyPayment-SUM(H84,M84,R84,W84,AB84,AG84,AL84,AQ84,AV84,BA84)-SUM(I84)))</f>
        <v>0.0</v>
      </c>
      <c r="O84" s="19">
        <f>ROUND(K84+L84-M84-N84,2)</f>
        <v>0.0</v>
      </c>
      <c r="P84" s="19">
        <f>T83</f>
        <v>0.0</v>
      </c>
      <c r="Q84" s="19">
        <f>ROUND(P84*$Q$5/12,2)</f>
        <v>0.0</v>
      </c>
      <c r="R84" s="19">
        <f>MIN($R$5,P84+Q84)</f>
        <v>0.0</v>
      </c>
      <c r="S84" s="19">
        <f>MAX(0,MIN(P84+Q84-R84,MonthlyPayment-SUM(H84,M84,R84,W84,AB84,AG84,AL84,AQ84,AV84,BA84)-SUM(I84,N84)))</f>
        <v>0.0</v>
      </c>
      <c r="T84" s="19">
        <f>ROUND(P84+Q84-R84-S84,2)</f>
        <v>0.0</v>
      </c>
      <c r="U84" s="19">
        <f>Y83</f>
        <v>0.0</v>
      </c>
      <c r="V84" s="19">
        <f>ROUND(U84*$V$5/12,2)</f>
        <v>0.0</v>
      </c>
      <c r="W84" s="19">
        <f>MIN($W$5,U84+V84)</f>
        <v>0.0</v>
      </c>
      <c r="X84" s="19">
        <f>MAX(0,MIN(U84+V84-W84,MonthlyPayment-SUM(H84,M84,R84,W84,AB84,AG84,AL84,AQ84,AV84,BA84)-SUM(I84,N84,S84)))</f>
        <v>0.0</v>
      </c>
      <c r="Y84" s="19">
        <f>ROUND(U84+V84-W84-X84,2)</f>
        <v>0.0</v>
      </c>
      <c r="Z84" s="19">
        <f>AD83</f>
        <v>0.0</v>
      </c>
      <c r="AA84" s="19">
        <f>ROUND(Z84*$AA$5/12,2)</f>
        <v>0.0</v>
      </c>
      <c r="AB84" s="19">
        <f>MIN($AB$5,Z84+AA84)</f>
        <v>0.0</v>
      </c>
      <c r="AC84" s="19">
        <f>MAX(0,MIN(Z84+AA84-AB84,MonthlyPayment-SUM(H84,M84,R84,W84,AB84,AG84,AL84,AQ84,AV84,BA84)-SUM(I84,N84,S84,X84)))</f>
        <v>0.0</v>
      </c>
      <c r="AD84" s="19">
        <f>ROUND(Z84+AA84-AB84-AC84,2)</f>
        <v>0.0</v>
      </c>
      <c r="AE84" s="19">
        <f>AI83</f>
        <v>0.0</v>
      </c>
      <c r="AF84" s="19">
        <f>ROUND(AE84*$AF$5/12,2)</f>
        <v>0.0</v>
      </c>
      <c r="AG84" s="19">
        <f>MIN($AG$5,AE84+AF84)</f>
        <v>0.0</v>
      </c>
      <c r="AH84" s="19">
        <f>MAX(0,MIN(AE84+AF84-AG84,MonthlyPayment-SUM(H84,M84,R84,W84,AB84,AG84,AL84,AQ84,AV84,BA84)-SUM(I84,N84,S84,X84,AC84)))</f>
        <v>0.0</v>
      </c>
      <c r="AI84" s="19">
        <f>ROUND(AE84+AF84-AG84-AH84,2)</f>
        <v>0.0</v>
      </c>
      <c r="AJ84" s="19">
        <f>AN83</f>
        <v>0.0</v>
      </c>
      <c r="AK84" s="19">
        <f>ROUND(AJ84*$AK$5/12,2)</f>
        <v>0.0</v>
      </c>
      <c r="AL84" s="19">
        <f>MIN($AL$5,AJ84+AK84)</f>
        <v>0.0</v>
      </c>
      <c r="AM84" s="19">
        <f>MAX(0,MIN(AJ84+AK84-AL84,MonthlyPayment-SUM(H84,M84,R84,W84,AB84,AG84,AL84,AQ84,AV84,BA84)-SUM(I84,N84,S84,X84,AC84,AH84)))</f>
        <v>0.0</v>
      </c>
      <c r="AN84" s="19">
        <f>ROUND(AJ84+AK84-AL84-AM84,2)</f>
        <v>0.0</v>
      </c>
      <c r="AO84" s="19">
        <f>AS83</f>
        <v>0.0</v>
      </c>
      <c r="AP84" s="19">
        <f>ROUND(AO84*$AP$5/12,2)</f>
        <v>0.0</v>
      </c>
      <c r="AQ84" s="19">
        <f>MIN($AQ$5,AO84+AP84)</f>
        <v>0.0</v>
      </c>
      <c r="AR84" s="19">
        <f>MAX(0,MIN(AO84+AP84-AQ84,MonthlyPayment-SUM(H84,M84,R84,W84,AB84,AG84,AL84,AQ84,AV84,BA84)-SUM(I84,N84,S84,X84,AC84,AH84,AM84)))</f>
        <v>0.0</v>
      </c>
      <c r="AS84" s="19">
        <f>ROUND(AO84+AP84-AQ84-AR84,2)</f>
        <v>0.0</v>
      </c>
      <c r="AT84" s="19">
        <f>AX83</f>
        <v>0.0</v>
      </c>
      <c r="AU84" s="19">
        <f>ROUND(AT84*$AU$5/12,2)</f>
        <v>0.0</v>
      </c>
      <c r="AV84" s="19">
        <f>MIN($AV$5,AT84+AU84)</f>
        <v>0.0</v>
      </c>
      <c r="AW84" s="19">
        <f>MAX(0,MIN(AT84+AU84-AV84,MonthlyPayment-SUM(H84,M84,R84,W84,AB84,AG84,AL84,AQ84,AV84,BA84)-SUM(I84,N84,S84,X84,AC84,AH84,AM84,AR84)))</f>
        <v>0.0</v>
      </c>
      <c r="AX84" s="19">
        <f>ROUND(AT84+AU84-AV84-AW84,2)</f>
        <v>0.0</v>
      </c>
      <c r="AY84" s="19">
        <f>BC83</f>
        <v>0.0</v>
      </c>
      <c r="AZ84" s="19">
        <f>ROUND(AY84*$AZ$5/12,2)</f>
        <v>0.0</v>
      </c>
      <c r="BA84" s="19">
        <f>MIN($BA$5,AY84+AZ84)</f>
        <v>0.0</v>
      </c>
      <c r="BB84" s="19">
        <f>MAX(0,MIN(AY84+AZ84-BA84,MonthlyPayment-SUM(H84,M84,R84,W84,AB84,AG84,AL84,AQ84,AV84,BA84)-SUM(I84,N84,S84,X84,AC84,AH84,AM84,AR84,AW84)))</f>
        <v>0.0</v>
      </c>
      <c r="BC84" s="19">
        <f>ROUND(AY84+AZ84-BA84-BB84,2)</f>
        <v>0.0</v>
      </c>
    </row>
    <row r="85" spans="1:55">
      <c r="A85" s="9">
        <v>79</v>
      </c>
      <c r="B85" s="15">
        <f>IF(FirstPayment="","",EDATE(FirstPayment,A85-1))</f>
        <v/>
      </c>
      <c r="C85" s="19">
        <f>SUM(H85,M85,R85,W85,AB85,AG85,AL85,AQ85,AV85,BA85,I85,N85,S85,X85,AC85,AH85,AM85,AR85,AW85,BB85)</f>
        <v>0.0</v>
      </c>
      <c r="D85" s="19">
        <f>SUM(J85,O85,T85,Y85,AD85,AI85,AN85,AS85,AX85,BC85)</f>
        <v>0.0</v>
      </c>
      <c r="E85" s="19">
        <f>SUM(G85,L85,Q85,V85,AA85,AF85,AK85,AP85,AU85,AZ85)</f>
        <v>0.0</v>
      </c>
      <c r="F85" s="19">
        <f>J84</f>
        <v>0.0</v>
      </c>
      <c r="G85" s="19">
        <f>ROUND(F85*$G$5/12,2)</f>
        <v>0.0</v>
      </c>
      <c r="H85" s="19">
        <f>MIN($H$5,F85+G85)</f>
        <v>0.0</v>
      </c>
      <c r="I85" s="19">
        <f>MAX(0,MIN(F85+G85-H85,MonthlyPayment-SUM(H85,M85,R85,W85,AB85,AG85,AL85,AQ85,AV85,BA85)))</f>
        <v>0.0</v>
      </c>
      <c r="J85" s="19">
        <f>ROUND(F85+G85-H85-I85,2)</f>
        <v>0.0</v>
      </c>
      <c r="K85" s="19">
        <f>O84</f>
        <v>0.0</v>
      </c>
      <c r="L85" s="19">
        <f>ROUND(K85*$L$5/12,2)</f>
        <v>0.0</v>
      </c>
      <c r="M85" s="19">
        <f>MIN($M$5,K85+L85)</f>
        <v>0.0</v>
      </c>
      <c r="N85" s="19">
        <f>MAX(0,MIN(K85+L85-M85,MonthlyPayment-SUM(H85,M85,R85,W85,AB85,AG85,AL85,AQ85,AV85,BA85)-SUM(I85)))</f>
        <v>0.0</v>
      </c>
      <c r="O85" s="19">
        <f>ROUND(K85+L85-M85-N85,2)</f>
        <v>0.0</v>
      </c>
      <c r="P85" s="19">
        <f>T84</f>
        <v>0.0</v>
      </c>
      <c r="Q85" s="19">
        <f>ROUND(P85*$Q$5/12,2)</f>
        <v>0.0</v>
      </c>
      <c r="R85" s="19">
        <f>MIN($R$5,P85+Q85)</f>
        <v>0.0</v>
      </c>
      <c r="S85" s="19">
        <f>MAX(0,MIN(P85+Q85-R85,MonthlyPayment-SUM(H85,M85,R85,W85,AB85,AG85,AL85,AQ85,AV85,BA85)-SUM(I85,N85)))</f>
        <v>0.0</v>
      </c>
      <c r="T85" s="19">
        <f>ROUND(P85+Q85-R85-S85,2)</f>
        <v>0.0</v>
      </c>
      <c r="U85" s="19">
        <f>Y84</f>
        <v>0.0</v>
      </c>
      <c r="V85" s="19">
        <f>ROUND(U85*$V$5/12,2)</f>
        <v>0.0</v>
      </c>
      <c r="W85" s="19">
        <f>MIN($W$5,U85+V85)</f>
        <v>0.0</v>
      </c>
      <c r="X85" s="19">
        <f>MAX(0,MIN(U85+V85-W85,MonthlyPayment-SUM(H85,M85,R85,W85,AB85,AG85,AL85,AQ85,AV85,BA85)-SUM(I85,N85,S85)))</f>
        <v>0.0</v>
      </c>
      <c r="Y85" s="19">
        <f>ROUND(U85+V85-W85-X85,2)</f>
        <v>0.0</v>
      </c>
      <c r="Z85" s="19">
        <f>AD84</f>
        <v>0.0</v>
      </c>
      <c r="AA85" s="19">
        <f>ROUND(Z85*$AA$5/12,2)</f>
        <v>0.0</v>
      </c>
      <c r="AB85" s="19">
        <f>MIN($AB$5,Z85+AA85)</f>
        <v>0.0</v>
      </c>
      <c r="AC85" s="19">
        <f>MAX(0,MIN(Z85+AA85-AB85,MonthlyPayment-SUM(H85,M85,R85,W85,AB85,AG85,AL85,AQ85,AV85,BA85)-SUM(I85,N85,S85,X85)))</f>
        <v>0.0</v>
      </c>
      <c r="AD85" s="19">
        <f>ROUND(Z85+AA85-AB85-AC85,2)</f>
        <v>0.0</v>
      </c>
      <c r="AE85" s="19">
        <f>AI84</f>
        <v>0.0</v>
      </c>
      <c r="AF85" s="19">
        <f>ROUND(AE85*$AF$5/12,2)</f>
        <v>0.0</v>
      </c>
      <c r="AG85" s="19">
        <f>MIN($AG$5,AE85+AF85)</f>
        <v>0.0</v>
      </c>
      <c r="AH85" s="19">
        <f>MAX(0,MIN(AE85+AF85-AG85,MonthlyPayment-SUM(H85,M85,R85,W85,AB85,AG85,AL85,AQ85,AV85,BA85)-SUM(I85,N85,S85,X85,AC85)))</f>
        <v>0.0</v>
      </c>
      <c r="AI85" s="19">
        <f>ROUND(AE85+AF85-AG85-AH85,2)</f>
        <v>0.0</v>
      </c>
      <c r="AJ85" s="19">
        <f>AN84</f>
        <v>0.0</v>
      </c>
      <c r="AK85" s="19">
        <f>ROUND(AJ85*$AK$5/12,2)</f>
        <v>0.0</v>
      </c>
      <c r="AL85" s="19">
        <f>MIN($AL$5,AJ85+AK85)</f>
        <v>0.0</v>
      </c>
      <c r="AM85" s="19">
        <f>MAX(0,MIN(AJ85+AK85-AL85,MonthlyPayment-SUM(H85,M85,R85,W85,AB85,AG85,AL85,AQ85,AV85,BA85)-SUM(I85,N85,S85,X85,AC85,AH85)))</f>
        <v>0.0</v>
      </c>
      <c r="AN85" s="19">
        <f>ROUND(AJ85+AK85-AL85-AM85,2)</f>
        <v>0.0</v>
      </c>
      <c r="AO85" s="19">
        <f>AS84</f>
        <v>0.0</v>
      </c>
      <c r="AP85" s="19">
        <f>ROUND(AO85*$AP$5/12,2)</f>
        <v>0.0</v>
      </c>
      <c r="AQ85" s="19">
        <f>MIN($AQ$5,AO85+AP85)</f>
        <v>0.0</v>
      </c>
      <c r="AR85" s="19">
        <f>MAX(0,MIN(AO85+AP85-AQ85,MonthlyPayment-SUM(H85,M85,R85,W85,AB85,AG85,AL85,AQ85,AV85,BA85)-SUM(I85,N85,S85,X85,AC85,AH85,AM85)))</f>
        <v>0.0</v>
      </c>
      <c r="AS85" s="19">
        <f>ROUND(AO85+AP85-AQ85-AR85,2)</f>
        <v>0.0</v>
      </c>
      <c r="AT85" s="19">
        <f>AX84</f>
        <v>0.0</v>
      </c>
      <c r="AU85" s="19">
        <f>ROUND(AT85*$AU$5/12,2)</f>
        <v>0.0</v>
      </c>
      <c r="AV85" s="19">
        <f>MIN($AV$5,AT85+AU85)</f>
        <v>0.0</v>
      </c>
      <c r="AW85" s="19">
        <f>MAX(0,MIN(AT85+AU85-AV85,MonthlyPayment-SUM(H85,M85,R85,W85,AB85,AG85,AL85,AQ85,AV85,BA85)-SUM(I85,N85,S85,X85,AC85,AH85,AM85,AR85)))</f>
        <v>0.0</v>
      </c>
      <c r="AX85" s="19">
        <f>ROUND(AT85+AU85-AV85-AW85,2)</f>
        <v>0.0</v>
      </c>
      <c r="AY85" s="19">
        <f>BC84</f>
        <v>0.0</v>
      </c>
      <c r="AZ85" s="19">
        <f>ROUND(AY85*$AZ$5/12,2)</f>
        <v>0.0</v>
      </c>
      <c r="BA85" s="19">
        <f>MIN($BA$5,AY85+AZ85)</f>
        <v>0.0</v>
      </c>
      <c r="BB85" s="19">
        <f>MAX(0,MIN(AY85+AZ85-BA85,MonthlyPayment-SUM(H85,M85,R85,W85,AB85,AG85,AL85,AQ85,AV85,BA85)-SUM(I85,N85,S85,X85,AC85,AH85,AM85,AR85,AW85)))</f>
        <v>0.0</v>
      </c>
      <c r="BC85" s="19">
        <f>ROUND(AY85+AZ85-BA85-BB85,2)</f>
        <v>0.0</v>
      </c>
    </row>
    <row r="86" spans="1:55">
      <c r="A86" s="9">
        <v>80</v>
      </c>
      <c r="B86" s="15">
        <f>IF(FirstPayment="","",EDATE(FirstPayment,A86-1))</f>
        <v/>
      </c>
      <c r="C86" s="19">
        <f>SUM(H86,M86,R86,W86,AB86,AG86,AL86,AQ86,AV86,BA86,I86,N86,S86,X86,AC86,AH86,AM86,AR86,AW86,BB86)</f>
        <v>0.0</v>
      </c>
      <c r="D86" s="19">
        <f>SUM(J86,O86,T86,Y86,AD86,AI86,AN86,AS86,AX86,BC86)</f>
        <v>0.0</v>
      </c>
      <c r="E86" s="19">
        <f>SUM(G86,L86,Q86,V86,AA86,AF86,AK86,AP86,AU86,AZ86)</f>
        <v>0.0</v>
      </c>
      <c r="F86" s="19">
        <f>J85</f>
        <v>0.0</v>
      </c>
      <c r="G86" s="19">
        <f>ROUND(F86*$G$5/12,2)</f>
        <v>0.0</v>
      </c>
      <c r="H86" s="19">
        <f>MIN($H$5,F86+G86)</f>
        <v>0.0</v>
      </c>
      <c r="I86" s="19">
        <f>MAX(0,MIN(F86+G86-H86,MonthlyPayment-SUM(H86,M86,R86,W86,AB86,AG86,AL86,AQ86,AV86,BA86)))</f>
        <v>0.0</v>
      </c>
      <c r="J86" s="19">
        <f>ROUND(F86+G86-H86-I86,2)</f>
        <v>0.0</v>
      </c>
      <c r="K86" s="19">
        <f>O85</f>
        <v>0.0</v>
      </c>
      <c r="L86" s="19">
        <f>ROUND(K86*$L$5/12,2)</f>
        <v>0.0</v>
      </c>
      <c r="M86" s="19">
        <f>MIN($M$5,K86+L86)</f>
        <v>0.0</v>
      </c>
      <c r="N86" s="19">
        <f>MAX(0,MIN(K86+L86-M86,MonthlyPayment-SUM(H86,M86,R86,W86,AB86,AG86,AL86,AQ86,AV86,BA86)-SUM(I86)))</f>
        <v>0.0</v>
      </c>
      <c r="O86" s="19">
        <f>ROUND(K86+L86-M86-N86,2)</f>
        <v>0.0</v>
      </c>
      <c r="P86" s="19">
        <f>T85</f>
        <v>0.0</v>
      </c>
      <c r="Q86" s="19">
        <f>ROUND(P86*$Q$5/12,2)</f>
        <v>0.0</v>
      </c>
      <c r="R86" s="19">
        <f>MIN($R$5,P86+Q86)</f>
        <v>0.0</v>
      </c>
      <c r="S86" s="19">
        <f>MAX(0,MIN(P86+Q86-R86,MonthlyPayment-SUM(H86,M86,R86,W86,AB86,AG86,AL86,AQ86,AV86,BA86)-SUM(I86,N86)))</f>
        <v>0.0</v>
      </c>
      <c r="T86" s="19">
        <f>ROUND(P86+Q86-R86-S86,2)</f>
        <v>0.0</v>
      </c>
      <c r="U86" s="19">
        <f>Y85</f>
        <v>0.0</v>
      </c>
      <c r="V86" s="19">
        <f>ROUND(U86*$V$5/12,2)</f>
        <v>0.0</v>
      </c>
      <c r="W86" s="19">
        <f>MIN($W$5,U86+V86)</f>
        <v>0.0</v>
      </c>
      <c r="X86" s="19">
        <f>MAX(0,MIN(U86+V86-W86,MonthlyPayment-SUM(H86,M86,R86,W86,AB86,AG86,AL86,AQ86,AV86,BA86)-SUM(I86,N86,S86)))</f>
        <v>0.0</v>
      </c>
      <c r="Y86" s="19">
        <f>ROUND(U86+V86-W86-X86,2)</f>
        <v>0.0</v>
      </c>
      <c r="Z86" s="19">
        <f>AD85</f>
        <v>0.0</v>
      </c>
      <c r="AA86" s="19">
        <f>ROUND(Z86*$AA$5/12,2)</f>
        <v>0.0</v>
      </c>
      <c r="AB86" s="19">
        <f>MIN($AB$5,Z86+AA86)</f>
        <v>0.0</v>
      </c>
      <c r="AC86" s="19">
        <f>MAX(0,MIN(Z86+AA86-AB86,MonthlyPayment-SUM(H86,M86,R86,W86,AB86,AG86,AL86,AQ86,AV86,BA86)-SUM(I86,N86,S86,X86)))</f>
        <v>0.0</v>
      </c>
      <c r="AD86" s="19">
        <f>ROUND(Z86+AA86-AB86-AC86,2)</f>
        <v>0.0</v>
      </c>
      <c r="AE86" s="19">
        <f>AI85</f>
        <v>0.0</v>
      </c>
      <c r="AF86" s="19">
        <f>ROUND(AE86*$AF$5/12,2)</f>
        <v>0.0</v>
      </c>
      <c r="AG86" s="19">
        <f>MIN($AG$5,AE86+AF86)</f>
        <v>0.0</v>
      </c>
      <c r="AH86" s="19">
        <f>MAX(0,MIN(AE86+AF86-AG86,MonthlyPayment-SUM(H86,M86,R86,W86,AB86,AG86,AL86,AQ86,AV86,BA86)-SUM(I86,N86,S86,X86,AC86)))</f>
        <v>0.0</v>
      </c>
      <c r="AI86" s="19">
        <f>ROUND(AE86+AF86-AG86-AH86,2)</f>
        <v>0.0</v>
      </c>
      <c r="AJ86" s="19">
        <f>AN85</f>
        <v>0.0</v>
      </c>
      <c r="AK86" s="19">
        <f>ROUND(AJ86*$AK$5/12,2)</f>
        <v>0.0</v>
      </c>
      <c r="AL86" s="19">
        <f>MIN($AL$5,AJ86+AK86)</f>
        <v>0.0</v>
      </c>
      <c r="AM86" s="19">
        <f>MAX(0,MIN(AJ86+AK86-AL86,MonthlyPayment-SUM(H86,M86,R86,W86,AB86,AG86,AL86,AQ86,AV86,BA86)-SUM(I86,N86,S86,X86,AC86,AH86)))</f>
        <v>0.0</v>
      </c>
      <c r="AN86" s="19">
        <f>ROUND(AJ86+AK86-AL86-AM86,2)</f>
        <v>0.0</v>
      </c>
      <c r="AO86" s="19">
        <f>AS85</f>
        <v>0.0</v>
      </c>
      <c r="AP86" s="19">
        <f>ROUND(AO86*$AP$5/12,2)</f>
        <v>0.0</v>
      </c>
      <c r="AQ86" s="19">
        <f>MIN($AQ$5,AO86+AP86)</f>
        <v>0.0</v>
      </c>
      <c r="AR86" s="19">
        <f>MAX(0,MIN(AO86+AP86-AQ86,MonthlyPayment-SUM(H86,M86,R86,W86,AB86,AG86,AL86,AQ86,AV86,BA86)-SUM(I86,N86,S86,X86,AC86,AH86,AM86)))</f>
        <v>0.0</v>
      </c>
      <c r="AS86" s="19">
        <f>ROUND(AO86+AP86-AQ86-AR86,2)</f>
        <v>0.0</v>
      </c>
      <c r="AT86" s="19">
        <f>AX85</f>
        <v>0.0</v>
      </c>
      <c r="AU86" s="19">
        <f>ROUND(AT86*$AU$5/12,2)</f>
        <v>0.0</v>
      </c>
      <c r="AV86" s="19">
        <f>MIN($AV$5,AT86+AU86)</f>
        <v>0.0</v>
      </c>
      <c r="AW86" s="19">
        <f>MAX(0,MIN(AT86+AU86-AV86,MonthlyPayment-SUM(H86,M86,R86,W86,AB86,AG86,AL86,AQ86,AV86,BA86)-SUM(I86,N86,S86,X86,AC86,AH86,AM86,AR86)))</f>
        <v>0.0</v>
      </c>
      <c r="AX86" s="19">
        <f>ROUND(AT86+AU86-AV86-AW86,2)</f>
        <v>0.0</v>
      </c>
      <c r="AY86" s="19">
        <f>BC85</f>
        <v>0.0</v>
      </c>
      <c r="AZ86" s="19">
        <f>ROUND(AY86*$AZ$5/12,2)</f>
        <v>0.0</v>
      </c>
      <c r="BA86" s="19">
        <f>MIN($BA$5,AY86+AZ86)</f>
        <v>0.0</v>
      </c>
      <c r="BB86" s="19">
        <f>MAX(0,MIN(AY86+AZ86-BA86,MonthlyPayment-SUM(H86,M86,R86,W86,AB86,AG86,AL86,AQ86,AV86,BA86)-SUM(I86,N86,S86,X86,AC86,AH86,AM86,AR86,AW86)))</f>
        <v>0.0</v>
      </c>
      <c r="BC86" s="19">
        <f>ROUND(AY86+AZ86-BA86-BB86,2)</f>
        <v>0.0</v>
      </c>
    </row>
    <row r="87" spans="1:55">
      <c r="A87" s="9">
        <v>81</v>
      </c>
      <c r="B87" s="15">
        <f>IF(FirstPayment="","",EDATE(FirstPayment,A87-1))</f>
        <v/>
      </c>
      <c r="C87" s="19">
        <f>SUM(H87,M87,R87,W87,AB87,AG87,AL87,AQ87,AV87,BA87,I87,N87,S87,X87,AC87,AH87,AM87,AR87,AW87,BB87)</f>
        <v>0.0</v>
      </c>
      <c r="D87" s="19">
        <f>SUM(J87,O87,T87,Y87,AD87,AI87,AN87,AS87,AX87,BC87)</f>
        <v>0.0</v>
      </c>
      <c r="E87" s="19">
        <f>SUM(G87,L87,Q87,V87,AA87,AF87,AK87,AP87,AU87,AZ87)</f>
        <v>0.0</v>
      </c>
      <c r="F87" s="19">
        <f>J86</f>
        <v>0.0</v>
      </c>
      <c r="G87" s="19">
        <f>ROUND(F87*$G$5/12,2)</f>
        <v>0.0</v>
      </c>
      <c r="H87" s="19">
        <f>MIN($H$5,F87+G87)</f>
        <v>0.0</v>
      </c>
      <c r="I87" s="19">
        <f>MAX(0,MIN(F87+G87-H87,MonthlyPayment-SUM(H87,M87,R87,W87,AB87,AG87,AL87,AQ87,AV87,BA87)))</f>
        <v>0.0</v>
      </c>
      <c r="J87" s="19">
        <f>ROUND(F87+G87-H87-I87,2)</f>
        <v>0.0</v>
      </c>
      <c r="K87" s="19">
        <f>O86</f>
        <v>0.0</v>
      </c>
      <c r="L87" s="19">
        <f>ROUND(K87*$L$5/12,2)</f>
        <v>0.0</v>
      </c>
      <c r="M87" s="19">
        <f>MIN($M$5,K87+L87)</f>
        <v>0.0</v>
      </c>
      <c r="N87" s="19">
        <f>MAX(0,MIN(K87+L87-M87,MonthlyPayment-SUM(H87,M87,R87,W87,AB87,AG87,AL87,AQ87,AV87,BA87)-SUM(I87)))</f>
        <v>0.0</v>
      </c>
      <c r="O87" s="19">
        <f>ROUND(K87+L87-M87-N87,2)</f>
        <v>0.0</v>
      </c>
      <c r="P87" s="19">
        <f>T86</f>
        <v>0.0</v>
      </c>
      <c r="Q87" s="19">
        <f>ROUND(P87*$Q$5/12,2)</f>
        <v>0.0</v>
      </c>
      <c r="R87" s="19">
        <f>MIN($R$5,P87+Q87)</f>
        <v>0.0</v>
      </c>
      <c r="S87" s="19">
        <f>MAX(0,MIN(P87+Q87-R87,MonthlyPayment-SUM(H87,M87,R87,W87,AB87,AG87,AL87,AQ87,AV87,BA87)-SUM(I87,N87)))</f>
        <v>0.0</v>
      </c>
      <c r="T87" s="19">
        <f>ROUND(P87+Q87-R87-S87,2)</f>
        <v>0.0</v>
      </c>
      <c r="U87" s="19">
        <f>Y86</f>
        <v>0.0</v>
      </c>
      <c r="V87" s="19">
        <f>ROUND(U87*$V$5/12,2)</f>
        <v>0.0</v>
      </c>
      <c r="W87" s="19">
        <f>MIN($W$5,U87+V87)</f>
        <v>0.0</v>
      </c>
      <c r="X87" s="19">
        <f>MAX(0,MIN(U87+V87-W87,MonthlyPayment-SUM(H87,M87,R87,W87,AB87,AG87,AL87,AQ87,AV87,BA87)-SUM(I87,N87,S87)))</f>
        <v>0.0</v>
      </c>
      <c r="Y87" s="19">
        <f>ROUND(U87+V87-W87-X87,2)</f>
        <v>0.0</v>
      </c>
      <c r="Z87" s="19">
        <f>AD86</f>
        <v>0.0</v>
      </c>
      <c r="AA87" s="19">
        <f>ROUND(Z87*$AA$5/12,2)</f>
        <v>0.0</v>
      </c>
      <c r="AB87" s="19">
        <f>MIN($AB$5,Z87+AA87)</f>
        <v>0.0</v>
      </c>
      <c r="AC87" s="19">
        <f>MAX(0,MIN(Z87+AA87-AB87,MonthlyPayment-SUM(H87,M87,R87,W87,AB87,AG87,AL87,AQ87,AV87,BA87)-SUM(I87,N87,S87,X87)))</f>
        <v>0.0</v>
      </c>
      <c r="AD87" s="19">
        <f>ROUND(Z87+AA87-AB87-AC87,2)</f>
        <v>0.0</v>
      </c>
      <c r="AE87" s="19">
        <f>AI86</f>
        <v>0.0</v>
      </c>
      <c r="AF87" s="19">
        <f>ROUND(AE87*$AF$5/12,2)</f>
        <v>0.0</v>
      </c>
      <c r="AG87" s="19">
        <f>MIN($AG$5,AE87+AF87)</f>
        <v>0.0</v>
      </c>
      <c r="AH87" s="19">
        <f>MAX(0,MIN(AE87+AF87-AG87,MonthlyPayment-SUM(H87,M87,R87,W87,AB87,AG87,AL87,AQ87,AV87,BA87)-SUM(I87,N87,S87,X87,AC87)))</f>
        <v>0.0</v>
      </c>
      <c r="AI87" s="19">
        <f>ROUND(AE87+AF87-AG87-AH87,2)</f>
        <v>0.0</v>
      </c>
      <c r="AJ87" s="19">
        <f>AN86</f>
        <v>0.0</v>
      </c>
      <c r="AK87" s="19">
        <f>ROUND(AJ87*$AK$5/12,2)</f>
        <v>0.0</v>
      </c>
      <c r="AL87" s="19">
        <f>MIN($AL$5,AJ87+AK87)</f>
        <v>0.0</v>
      </c>
      <c r="AM87" s="19">
        <f>MAX(0,MIN(AJ87+AK87-AL87,MonthlyPayment-SUM(H87,M87,R87,W87,AB87,AG87,AL87,AQ87,AV87,BA87)-SUM(I87,N87,S87,X87,AC87,AH87)))</f>
        <v>0.0</v>
      </c>
      <c r="AN87" s="19">
        <f>ROUND(AJ87+AK87-AL87-AM87,2)</f>
        <v>0.0</v>
      </c>
      <c r="AO87" s="19">
        <f>AS86</f>
        <v>0.0</v>
      </c>
      <c r="AP87" s="19">
        <f>ROUND(AO87*$AP$5/12,2)</f>
        <v>0.0</v>
      </c>
      <c r="AQ87" s="19">
        <f>MIN($AQ$5,AO87+AP87)</f>
        <v>0.0</v>
      </c>
      <c r="AR87" s="19">
        <f>MAX(0,MIN(AO87+AP87-AQ87,MonthlyPayment-SUM(H87,M87,R87,W87,AB87,AG87,AL87,AQ87,AV87,BA87)-SUM(I87,N87,S87,X87,AC87,AH87,AM87)))</f>
        <v>0.0</v>
      </c>
      <c r="AS87" s="19">
        <f>ROUND(AO87+AP87-AQ87-AR87,2)</f>
        <v>0.0</v>
      </c>
      <c r="AT87" s="19">
        <f>AX86</f>
        <v>0.0</v>
      </c>
      <c r="AU87" s="19">
        <f>ROUND(AT87*$AU$5/12,2)</f>
        <v>0.0</v>
      </c>
      <c r="AV87" s="19">
        <f>MIN($AV$5,AT87+AU87)</f>
        <v>0.0</v>
      </c>
      <c r="AW87" s="19">
        <f>MAX(0,MIN(AT87+AU87-AV87,MonthlyPayment-SUM(H87,M87,R87,W87,AB87,AG87,AL87,AQ87,AV87,BA87)-SUM(I87,N87,S87,X87,AC87,AH87,AM87,AR87)))</f>
        <v>0.0</v>
      </c>
      <c r="AX87" s="19">
        <f>ROUND(AT87+AU87-AV87-AW87,2)</f>
        <v>0.0</v>
      </c>
      <c r="AY87" s="19">
        <f>BC86</f>
        <v>0.0</v>
      </c>
      <c r="AZ87" s="19">
        <f>ROUND(AY87*$AZ$5/12,2)</f>
        <v>0.0</v>
      </c>
      <c r="BA87" s="19">
        <f>MIN($BA$5,AY87+AZ87)</f>
        <v>0.0</v>
      </c>
      <c r="BB87" s="19">
        <f>MAX(0,MIN(AY87+AZ87-BA87,MonthlyPayment-SUM(H87,M87,R87,W87,AB87,AG87,AL87,AQ87,AV87,BA87)-SUM(I87,N87,S87,X87,AC87,AH87,AM87,AR87,AW87)))</f>
        <v>0.0</v>
      </c>
      <c r="BC87" s="19">
        <f>ROUND(AY87+AZ87-BA87-BB87,2)</f>
        <v>0.0</v>
      </c>
    </row>
    <row r="88" spans="1:55">
      <c r="A88" s="9">
        <v>82</v>
      </c>
      <c r="B88" s="15">
        <f>IF(FirstPayment="","",EDATE(FirstPayment,A88-1))</f>
        <v/>
      </c>
      <c r="C88" s="19">
        <f>SUM(H88,M88,R88,W88,AB88,AG88,AL88,AQ88,AV88,BA88,I88,N88,S88,X88,AC88,AH88,AM88,AR88,AW88,BB88)</f>
        <v>0.0</v>
      </c>
      <c r="D88" s="19">
        <f>SUM(J88,O88,T88,Y88,AD88,AI88,AN88,AS88,AX88,BC88)</f>
        <v>0.0</v>
      </c>
      <c r="E88" s="19">
        <f>SUM(G88,L88,Q88,V88,AA88,AF88,AK88,AP88,AU88,AZ88)</f>
        <v>0.0</v>
      </c>
      <c r="F88" s="19">
        <f>J87</f>
        <v>0.0</v>
      </c>
      <c r="G88" s="19">
        <f>ROUND(F88*$G$5/12,2)</f>
        <v>0.0</v>
      </c>
      <c r="H88" s="19">
        <f>MIN($H$5,F88+G88)</f>
        <v>0.0</v>
      </c>
      <c r="I88" s="19">
        <f>MAX(0,MIN(F88+G88-H88,MonthlyPayment-SUM(H88,M88,R88,W88,AB88,AG88,AL88,AQ88,AV88,BA88)))</f>
        <v>0.0</v>
      </c>
      <c r="J88" s="19">
        <f>ROUND(F88+G88-H88-I88,2)</f>
        <v>0.0</v>
      </c>
      <c r="K88" s="19">
        <f>O87</f>
        <v>0.0</v>
      </c>
      <c r="L88" s="19">
        <f>ROUND(K88*$L$5/12,2)</f>
        <v>0.0</v>
      </c>
      <c r="M88" s="19">
        <f>MIN($M$5,K88+L88)</f>
        <v>0.0</v>
      </c>
      <c r="N88" s="19">
        <f>MAX(0,MIN(K88+L88-M88,MonthlyPayment-SUM(H88,M88,R88,W88,AB88,AG88,AL88,AQ88,AV88,BA88)-SUM(I88)))</f>
        <v>0.0</v>
      </c>
      <c r="O88" s="19">
        <f>ROUND(K88+L88-M88-N88,2)</f>
        <v>0.0</v>
      </c>
      <c r="P88" s="19">
        <f>T87</f>
        <v>0.0</v>
      </c>
      <c r="Q88" s="19">
        <f>ROUND(P88*$Q$5/12,2)</f>
        <v>0.0</v>
      </c>
      <c r="R88" s="19">
        <f>MIN($R$5,P88+Q88)</f>
        <v>0.0</v>
      </c>
      <c r="S88" s="19">
        <f>MAX(0,MIN(P88+Q88-R88,MonthlyPayment-SUM(H88,M88,R88,W88,AB88,AG88,AL88,AQ88,AV88,BA88)-SUM(I88,N88)))</f>
        <v>0.0</v>
      </c>
      <c r="T88" s="19">
        <f>ROUND(P88+Q88-R88-S88,2)</f>
        <v>0.0</v>
      </c>
      <c r="U88" s="19">
        <f>Y87</f>
        <v>0.0</v>
      </c>
      <c r="V88" s="19">
        <f>ROUND(U88*$V$5/12,2)</f>
        <v>0.0</v>
      </c>
      <c r="W88" s="19">
        <f>MIN($W$5,U88+V88)</f>
        <v>0.0</v>
      </c>
      <c r="X88" s="19">
        <f>MAX(0,MIN(U88+V88-W88,MonthlyPayment-SUM(H88,M88,R88,W88,AB88,AG88,AL88,AQ88,AV88,BA88)-SUM(I88,N88,S88)))</f>
        <v>0.0</v>
      </c>
      <c r="Y88" s="19">
        <f>ROUND(U88+V88-W88-X88,2)</f>
        <v>0.0</v>
      </c>
      <c r="Z88" s="19">
        <f>AD87</f>
        <v>0.0</v>
      </c>
      <c r="AA88" s="19">
        <f>ROUND(Z88*$AA$5/12,2)</f>
        <v>0.0</v>
      </c>
      <c r="AB88" s="19">
        <f>MIN($AB$5,Z88+AA88)</f>
        <v>0.0</v>
      </c>
      <c r="AC88" s="19">
        <f>MAX(0,MIN(Z88+AA88-AB88,MonthlyPayment-SUM(H88,M88,R88,W88,AB88,AG88,AL88,AQ88,AV88,BA88)-SUM(I88,N88,S88,X88)))</f>
        <v>0.0</v>
      </c>
      <c r="AD88" s="19">
        <f>ROUND(Z88+AA88-AB88-AC88,2)</f>
        <v>0.0</v>
      </c>
      <c r="AE88" s="19">
        <f>AI87</f>
        <v>0.0</v>
      </c>
      <c r="AF88" s="19">
        <f>ROUND(AE88*$AF$5/12,2)</f>
        <v>0.0</v>
      </c>
      <c r="AG88" s="19">
        <f>MIN($AG$5,AE88+AF88)</f>
        <v>0.0</v>
      </c>
      <c r="AH88" s="19">
        <f>MAX(0,MIN(AE88+AF88-AG88,MonthlyPayment-SUM(H88,M88,R88,W88,AB88,AG88,AL88,AQ88,AV88,BA88)-SUM(I88,N88,S88,X88,AC88)))</f>
        <v>0.0</v>
      </c>
      <c r="AI88" s="19">
        <f>ROUND(AE88+AF88-AG88-AH88,2)</f>
        <v>0.0</v>
      </c>
      <c r="AJ88" s="19">
        <f>AN87</f>
        <v>0.0</v>
      </c>
      <c r="AK88" s="19">
        <f>ROUND(AJ88*$AK$5/12,2)</f>
        <v>0.0</v>
      </c>
      <c r="AL88" s="19">
        <f>MIN($AL$5,AJ88+AK88)</f>
        <v>0.0</v>
      </c>
      <c r="AM88" s="19">
        <f>MAX(0,MIN(AJ88+AK88-AL88,MonthlyPayment-SUM(H88,M88,R88,W88,AB88,AG88,AL88,AQ88,AV88,BA88)-SUM(I88,N88,S88,X88,AC88,AH88)))</f>
        <v>0.0</v>
      </c>
      <c r="AN88" s="19">
        <f>ROUND(AJ88+AK88-AL88-AM88,2)</f>
        <v>0.0</v>
      </c>
      <c r="AO88" s="19">
        <f>AS87</f>
        <v>0.0</v>
      </c>
      <c r="AP88" s="19">
        <f>ROUND(AO88*$AP$5/12,2)</f>
        <v>0.0</v>
      </c>
      <c r="AQ88" s="19">
        <f>MIN($AQ$5,AO88+AP88)</f>
        <v>0.0</v>
      </c>
      <c r="AR88" s="19">
        <f>MAX(0,MIN(AO88+AP88-AQ88,MonthlyPayment-SUM(H88,M88,R88,W88,AB88,AG88,AL88,AQ88,AV88,BA88)-SUM(I88,N88,S88,X88,AC88,AH88,AM88)))</f>
        <v>0.0</v>
      </c>
      <c r="AS88" s="19">
        <f>ROUND(AO88+AP88-AQ88-AR88,2)</f>
        <v>0.0</v>
      </c>
      <c r="AT88" s="19">
        <f>AX87</f>
        <v>0.0</v>
      </c>
      <c r="AU88" s="19">
        <f>ROUND(AT88*$AU$5/12,2)</f>
        <v>0.0</v>
      </c>
      <c r="AV88" s="19">
        <f>MIN($AV$5,AT88+AU88)</f>
        <v>0.0</v>
      </c>
      <c r="AW88" s="19">
        <f>MAX(0,MIN(AT88+AU88-AV88,MonthlyPayment-SUM(H88,M88,R88,W88,AB88,AG88,AL88,AQ88,AV88,BA88)-SUM(I88,N88,S88,X88,AC88,AH88,AM88,AR88)))</f>
        <v>0.0</v>
      </c>
      <c r="AX88" s="19">
        <f>ROUND(AT88+AU88-AV88-AW88,2)</f>
        <v>0.0</v>
      </c>
      <c r="AY88" s="19">
        <f>BC87</f>
        <v>0.0</v>
      </c>
      <c r="AZ88" s="19">
        <f>ROUND(AY88*$AZ$5/12,2)</f>
        <v>0.0</v>
      </c>
      <c r="BA88" s="19">
        <f>MIN($BA$5,AY88+AZ88)</f>
        <v>0.0</v>
      </c>
      <c r="BB88" s="19">
        <f>MAX(0,MIN(AY88+AZ88-BA88,MonthlyPayment-SUM(H88,M88,R88,W88,AB88,AG88,AL88,AQ88,AV88,BA88)-SUM(I88,N88,S88,X88,AC88,AH88,AM88,AR88,AW88)))</f>
        <v>0.0</v>
      </c>
      <c r="BC88" s="19">
        <f>ROUND(AY88+AZ88-BA88-BB88,2)</f>
        <v>0.0</v>
      </c>
    </row>
    <row r="89" spans="1:55">
      <c r="A89" s="9">
        <v>83</v>
      </c>
      <c r="B89" s="15">
        <f>IF(FirstPayment="","",EDATE(FirstPayment,A89-1))</f>
        <v/>
      </c>
      <c r="C89" s="19">
        <f>SUM(H89,M89,R89,W89,AB89,AG89,AL89,AQ89,AV89,BA89,I89,N89,S89,X89,AC89,AH89,AM89,AR89,AW89,BB89)</f>
        <v>0.0</v>
      </c>
      <c r="D89" s="19">
        <f>SUM(J89,O89,T89,Y89,AD89,AI89,AN89,AS89,AX89,BC89)</f>
        <v>0.0</v>
      </c>
      <c r="E89" s="19">
        <f>SUM(G89,L89,Q89,V89,AA89,AF89,AK89,AP89,AU89,AZ89)</f>
        <v>0.0</v>
      </c>
      <c r="F89" s="19">
        <f>J88</f>
        <v>0.0</v>
      </c>
      <c r="G89" s="19">
        <f>ROUND(F89*$G$5/12,2)</f>
        <v>0.0</v>
      </c>
      <c r="H89" s="19">
        <f>MIN($H$5,F89+G89)</f>
        <v>0.0</v>
      </c>
      <c r="I89" s="19">
        <f>MAX(0,MIN(F89+G89-H89,MonthlyPayment-SUM(H89,M89,R89,W89,AB89,AG89,AL89,AQ89,AV89,BA89)))</f>
        <v>0.0</v>
      </c>
      <c r="J89" s="19">
        <f>ROUND(F89+G89-H89-I89,2)</f>
        <v>0.0</v>
      </c>
      <c r="K89" s="19">
        <f>O88</f>
        <v>0.0</v>
      </c>
      <c r="L89" s="19">
        <f>ROUND(K89*$L$5/12,2)</f>
        <v>0.0</v>
      </c>
      <c r="M89" s="19">
        <f>MIN($M$5,K89+L89)</f>
        <v>0.0</v>
      </c>
      <c r="N89" s="19">
        <f>MAX(0,MIN(K89+L89-M89,MonthlyPayment-SUM(H89,M89,R89,W89,AB89,AG89,AL89,AQ89,AV89,BA89)-SUM(I89)))</f>
        <v>0.0</v>
      </c>
      <c r="O89" s="19">
        <f>ROUND(K89+L89-M89-N89,2)</f>
        <v>0.0</v>
      </c>
      <c r="P89" s="19">
        <f>T88</f>
        <v>0.0</v>
      </c>
      <c r="Q89" s="19">
        <f>ROUND(P89*$Q$5/12,2)</f>
        <v>0.0</v>
      </c>
      <c r="R89" s="19">
        <f>MIN($R$5,P89+Q89)</f>
        <v>0.0</v>
      </c>
      <c r="S89" s="19">
        <f>MAX(0,MIN(P89+Q89-R89,MonthlyPayment-SUM(H89,M89,R89,W89,AB89,AG89,AL89,AQ89,AV89,BA89)-SUM(I89,N89)))</f>
        <v>0.0</v>
      </c>
      <c r="T89" s="19">
        <f>ROUND(P89+Q89-R89-S89,2)</f>
        <v>0.0</v>
      </c>
      <c r="U89" s="19">
        <f>Y88</f>
        <v>0.0</v>
      </c>
      <c r="V89" s="19">
        <f>ROUND(U89*$V$5/12,2)</f>
        <v>0.0</v>
      </c>
      <c r="W89" s="19">
        <f>MIN($W$5,U89+V89)</f>
        <v>0.0</v>
      </c>
      <c r="X89" s="19">
        <f>MAX(0,MIN(U89+V89-W89,MonthlyPayment-SUM(H89,M89,R89,W89,AB89,AG89,AL89,AQ89,AV89,BA89)-SUM(I89,N89,S89)))</f>
        <v>0.0</v>
      </c>
      <c r="Y89" s="19">
        <f>ROUND(U89+V89-W89-X89,2)</f>
        <v>0.0</v>
      </c>
      <c r="Z89" s="19">
        <f>AD88</f>
        <v>0.0</v>
      </c>
      <c r="AA89" s="19">
        <f>ROUND(Z89*$AA$5/12,2)</f>
        <v>0.0</v>
      </c>
      <c r="AB89" s="19">
        <f>MIN($AB$5,Z89+AA89)</f>
        <v>0.0</v>
      </c>
      <c r="AC89" s="19">
        <f>MAX(0,MIN(Z89+AA89-AB89,MonthlyPayment-SUM(H89,M89,R89,W89,AB89,AG89,AL89,AQ89,AV89,BA89)-SUM(I89,N89,S89,X89)))</f>
        <v>0.0</v>
      </c>
      <c r="AD89" s="19">
        <f>ROUND(Z89+AA89-AB89-AC89,2)</f>
        <v>0.0</v>
      </c>
      <c r="AE89" s="19">
        <f>AI88</f>
        <v>0.0</v>
      </c>
      <c r="AF89" s="19">
        <f>ROUND(AE89*$AF$5/12,2)</f>
        <v>0.0</v>
      </c>
      <c r="AG89" s="19">
        <f>MIN($AG$5,AE89+AF89)</f>
        <v>0.0</v>
      </c>
      <c r="AH89" s="19">
        <f>MAX(0,MIN(AE89+AF89-AG89,MonthlyPayment-SUM(H89,M89,R89,W89,AB89,AG89,AL89,AQ89,AV89,BA89)-SUM(I89,N89,S89,X89,AC89)))</f>
        <v>0.0</v>
      </c>
      <c r="AI89" s="19">
        <f>ROUND(AE89+AF89-AG89-AH89,2)</f>
        <v>0.0</v>
      </c>
      <c r="AJ89" s="19">
        <f>AN88</f>
        <v>0.0</v>
      </c>
      <c r="AK89" s="19">
        <f>ROUND(AJ89*$AK$5/12,2)</f>
        <v>0.0</v>
      </c>
      <c r="AL89" s="19">
        <f>MIN($AL$5,AJ89+AK89)</f>
        <v>0.0</v>
      </c>
      <c r="AM89" s="19">
        <f>MAX(0,MIN(AJ89+AK89-AL89,MonthlyPayment-SUM(H89,M89,R89,W89,AB89,AG89,AL89,AQ89,AV89,BA89)-SUM(I89,N89,S89,X89,AC89,AH89)))</f>
        <v>0.0</v>
      </c>
      <c r="AN89" s="19">
        <f>ROUND(AJ89+AK89-AL89-AM89,2)</f>
        <v>0.0</v>
      </c>
      <c r="AO89" s="19">
        <f>AS88</f>
        <v>0.0</v>
      </c>
      <c r="AP89" s="19">
        <f>ROUND(AO89*$AP$5/12,2)</f>
        <v>0.0</v>
      </c>
      <c r="AQ89" s="19">
        <f>MIN($AQ$5,AO89+AP89)</f>
        <v>0.0</v>
      </c>
      <c r="AR89" s="19">
        <f>MAX(0,MIN(AO89+AP89-AQ89,MonthlyPayment-SUM(H89,M89,R89,W89,AB89,AG89,AL89,AQ89,AV89,BA89)-SUM(I89,N89,S89,X89,AC89,AH89,AM89)))</f>
        <v>0.0</v>
      </c>
      <c r="AS89" s="19">
        <f>ROUND(AO89+AP89-AQ89-AR89,2)</f>
        <v>0.0</v>
      </c>
      <c r="AT89" s="19">
        <f>AX88</f>
        <v>0.0</v>
      </c>
      <c r="AU89" s="19">
        <f>ROUND(AT89*$AU$5/12,2)</f>
        <v>0.0</v>
      </c>
      <c r="AV89" s="19">
        <f>MIN($AV$5,AT89+AU89)</f>
        <v>0.0</v>
      </c>
      <c r="AW89" s="19">
        <f>MAX(0,MIN(AT89+AU89-AV89,MonthlyPayment-SUM(H89,M89,R89,W89,AB89,AG89,AL89,AQ89,AV89,BA89)-SUM(I89,N89,S89,X89,AC89,AH89,AM89,AR89)))</f>
        <v>0.0</v>
      </c>
      <c r="AX89" s="19">
        <f>ROUND(AT89+AU89-AV89-AW89,2)</f>
        <v>0.0</v>
      </c>
      <c r="AY89" s="19">
        <f>BC88</f>
        <v>0.0</v>
      </c>
      <c r="AZ89" s="19">
        <f>ROUND(AY89*$AZ$5/12,2)</f>
        <v>0.0</v>
      </c>
      <c r="BA89" s="19">
        <f>MIN($BA$5,AY89+AZ89)</f>
        <v>0.0</v>
      </c>
      <c r="BB89" s="19">
        <f>MAX(0,MIN(AY89+AZ89-BA89,MonthlyPayment-SUM(H89,M89,R89,W89,AB89,AG89,AL89,AQ89,AV89,BA89)-SUM(I89,N89,S89,X89,AC89,AH89,AM89,AR89,AW89)))</f>
        <v>0.0</v>
      </c>
      <c r="BC89" s="19">
        <f>ROUND(AY89+AZ89-BA89-BB89,2)</f>
        <v>0.0</v>
      </c>
    </row>
    <row r="90" spans="1:55">
      <c r="A90" s="9">
        <v>84</v>
      </c>
      <c r="B90" s="15">
        <f>IF(FirstPayment="","",EDATE(FirstPayment,A90-1))</f>
        <v/>
      </c>
      <c r="C90" s="19">
        <f>SUM(H90,M90,R90,W90,AB90,AG90,AL90,AQ90,AV90,BA90,I90,N90,S90,X90,AC90,AH90,AM90,AR90,AW90,BB90)</f>
        <v>0.0</v>
      </c>
      <c r="D90" s="19">
        <f>SUM(J90,O90,T90,Y90,AD90,AI90,AN90,AS90,AX90,BC90)</f>
        <v>0.0</v>
      </c>
      <c r="E90" s="19">
        <f>SUM(G90,L90,Q90,V90,AA90,AF90,AK90,AP90,AU90,AZ90)</f>
        <v>0.0</v>
      </c>
      <c r="F90" s="19">
        <f>J89</f>
        <v>0.0</v>
      </c>
      <c r="G90" s="19">
        <f>ROUND(F90*$G$5/12,2)</f>
        <v>0.0</v>
      </c>
      <c r="H90" s="19">
        <f>MIN($H$5,F90+G90)</f>
        <v>0.0</v>
      </c>
      <c r="I90" s="19">
        <f>MAX(0,MIN(F90+G90-H90,MonthlyPayment-SUM(H90,M90,R90,W90,AB90,AG90,AL90,AQ90,AV90,BA90)))</f>
        <v>0.0</v>
      </c>
      <c r="J90" s="19">
        <f>ROUND(F90+G90-H90-I90,2)</f>
        <v>0.0</v>
      </c>
      <c r="K90" s="19">
        <f>O89</f>
        <v>0.0</v>
      </c>
      <c r="L90" s="19">
        <f>ROUND(K90*$L$5/12,2)</f>
        <v>0.0</v>
      </c>
      <c r="M90" s="19">
        <f>MIN($M$5,K90+L90)</f>
        <v>0.0</v>
      </c>
      <c r="N90" s="19">
        <f>MAX(0,MIN(K90+L90-M90,MonthlyPayment-SUM(H90,M90,R90,W90,AB90,AG90,AL90,AQ90,AV90,BA90)-SUM(I90)))</f>
        <v>0.0</v>
      </c>
      <c r="O90" s="19">
        <f>ROUND(K90+L90-M90-N90,2)</f>
        <v>0.0</v>
      </c>
      <c r="P90" s="19">
        <f>T89</f>
        <v>0.0</v>
      </c>
      <c r="Q90" s="19">
        <f>ROUND(P90*$Q$5/12,2)</f>
        <v>0.0</v>
      </c>
      <c r="R90" s="19">
        <f>MIN($R$5,P90+Q90)</f>
        <v>0.0</v>
      </c>
      <c r="S90" s="19">
        <f>MAX(0,MIN(P90+Q90-R90,MonthlyPayment-SUM(H90,M90,R90,W90,AB90,AG90,AL90,AQ90,AV90,BA90)-SUM(I90,N90)))</f>
        <v>0.0</v>
      </c>
      <c r="T90" s="19">
        <f>ROUND(P90+Q90-R90-S90,2)</f>
        <v>0.0</v>
      </c>
      <c r="U90" s="19">
        <f>Y89</f>
        <v>0.0</v>
      </c>
      <c r="V90" s="19">
        <f>ROUND(U90*$V$5/12,2)</f>
        <v>0.0</v>
      </c>
      <c r="W90" s="19">
        <f>MIN($W$5,U90+V90)</f>
        <v>0.0</v>
      </c>
      <c r="X90" s="19">
        <f>MAX(0,MIN(U90+V90-W90,MonthlyPayment-SUM(H90,M90,R90,W90,AB90,AG90,AL90,AQ90,AV90,BA90)-SUM(I90,N90,S90)))</f>
        <v>0.0</v>
      </c>
      <c r="Y90" s="19">
        <f>ROUND(U90+V90-W90-X90,2)</f>
        <v>0.0</v>
      </c>
      <c r="Z90" s="19">
        <f>AD89</f>
        <v>0.0</v>
      </c>
      <c r="AA90" s="19">
        <f>ROUND(Z90*$AA$5/12,2)</f>
        <v>0.0</v>
      </c>
      <c r="AB90" s="19">
        <f>MIN($AB$5,Z90+AA90)</f>
        <v>0.0</v>
      </c>
      <c r="AC90" s="19">
        <f>MAX(0,MIN(Z90+AA90-AB90,MonthlyPayment-SUM(H90,M90,R90,W90,AB90,AG90,AL90,AQ90,AV90,BA90)-SUM(I90,N90,S90,X90)))</f>
        <v>0.0</v>
      </c>
      <c r="AD90" s="19">
        <f>ROUND(Z90+AA90-AB90-AC90,2)</f>
        <v>0.0</v>
      </c>
      <c r="AE90" s="19">
        <f>AI89</f>
        <v>0.0</v>
      </c>
      <c r="AF90" s="19">
        <f>ROUND(AE90*$AF$5/12,2)</f>
        <v>0.0</v>
      </c>
      <c r="AG90" s="19">
        <f>MIN($AG$5,AE90+AF90)</f>
        <v>0.0</v>
      </c>
      <c r="AH90" s="19">
        <f>MAX(0,MIN(AE90+AF90-AG90,MonthlyPayment-SUM(H90,M90,R90,W90,AB90,AG90,AL90,AQ90,AV90,BA90)-SUM(I90,N90,S90,X90,AC90)))</f>
        <v>0.0</v>
      </c>
      <c r="AI90" s="19">
        <f>ROUND(AE90+AF90-AG90-AH90,2)</f>
        <v>0.0</v>
      </c>
      <c r="AJ90" s="19">
        <f>AN89</f>
        <v>0.0</v>
      </c>
      <c r="AK90" s="19">
        <f>ROUND(AJ90*$AK$5/12,2)</f>
        <v>0.0</v>
      </c>
      <c r="AL90" s="19">
        <f>MIN($AL$5,AJ90+AK90)</f>
        <v>0.0</v>
      </c>
      <c r="AM90" s="19">
        <f>MAX(0,MIN(AJ90+AK90-AL90,MonthlyPayment-SUM(H90,M90,R90,W90,AB90,AG90,AL90,AQ90,AV90,BA90)-SUM(I90,N90,S90,X90,AC90,AH90)))</f>
        <v>0.0</v>
      </c>
      <c r="AN90" s="19">
        <f>ROUND(AJ90+AK90-AL90-AM90,2)</f>
        <v>0.0</v>
      </c>
      <c r="AO90" s="19">
        <f>AS89</f>
        <v>0.0</v>
      </c>
      <c r="AP90" s="19">
        <f>ROUND(AO90*$AP$5/12,2)</f>
        <v>0.0</v>
      </c>
      <c r="AQ90" s="19">
        <f>MIN($AQ$5,AO90+AP90)</f>
        <v>0.0</v>
      </c>
      <c r="AR90" s="19">
        <f>MAX(0,MIN(AO90+AP90-AQ90,MonthlyPayment-SUM(H90,M90,R90,W90,AB90,AG90,AL90,AQ90,AV90,BA90)-SUM(I90,N90,S90,X90,AC90,AH90,AM90)))</f>
        <v>0.0</v>
      </c>
      <c r="AS90" s="19">
        <f>ROUND(AO90+AP90-AQ90-AR90,2)</f>
        <v>0.0</v>
      </c>
      <c r="AT90" s="19">
        <f>AX89</f>
        <v>0.0</v>
      </c>
      <c r="AU90" s="19">
        <f>ROUND(AT90*$AU$5/12,2)</f>
        <v>0.0</v>
      </c>
      <c r="AV90" s="19">
        <f>MIN($AV$5,AT90+AU90)</f>
        <v>0.0</v>
      </c>
      <c r="AW90" s="19">
        <f>MAX(0,MIN(AT90+AU90-AV90,MonthlyPayment-SUM(H90,M90,R90,W90,AB90,AG90,AL90,AQ90,AV90,BA90)-SUM(I90,N90,S90,X90,AC90,AH90,AM90,AR90)))</f>
        <v>0.0</v>
      </c>
      <c r="AX90" s="19">
        <f>ROUND(AT90+AU90-AV90-AW90,2)</f>
        <v>0.0</v>
      </c>
      <c r="AY90" s="19">
        <f>BC89</f>
        <v>0.0</v>
      </c>
      <c r="AZ90" s="19">
        <f>ROUND(AY90*$AZ$5/12,2)</f>
        <v>0.0</v>
      </c>
      <c r="BA90" s="19">
        <f>MIN($BA$5,AY90+AZ90)</f>
        <v>0.0</v>
      </c>
      <c r="BB90" s="19">
        <f>MAX(0,MIN(AY90+AZ90-BA90,MonthlyPayment-SUM(H90,M90,R90,W90,AB90,AG90,AL90,AQ90,AV90,BA90)-SUM(I90,N90,S90,X90,AC90,AH90,AM90,AR90,AW90)))</f>
        <v>0.0</v>
      </c>
      <c r="BC90" s="19">
        <f>ROUND(AY90+AZ90-BA90-BB90,2)</f>
        <v>0.0</v>
      </c>
    </row>
    <row r="91" spans="1:55">
      <c r="A91" s="9">
        <v>85</v>
      </c>
      <c r="B91" s="15">
        <f>IF(FirstPayment="","",EDATE(FirstPayment,A91-1))</f>
        <v/>
      </c>
      <c r="C91" s="19">
        <f>SUM(H91,M91,R91,W91,AB91,AG91,AL91,AQ91,AV91,BA91,I91,N91,S91,X91,AC91,AH91,AM91,AR91,AW91,BB91)</f>
        <v>0.0</v>
      </c>
      <c r="D91" s="19">
        <f>SUM(J91,O91,T91,Y91,AD91,AI91,AN91,AS91,AX91,BC91)</f>
        <v>0.0</v>
      </c>
      <c r="E91" s="19">
        <f>SUM(G91,L91,Q91,V91,AA91,AF91,AK91,AP91,AU91,AZ91)</f>
        <v>0.0</v>
      </c>
      <c r="F91" s="19">
        <f>J90</f>
        <v>0.0</v>
      </c>
      <c r="G91" s="19">
        <f>ROUND(F91*$G$5/12,2)</f>
        <v>0.0</v>
      </c>
      <c r="H91" s="19">
        <f>MIN($H$5,F91+G91)</f>
        <v>0.0</v>
      </c>
      <c r="I91" s="19">
        <f>MAX(0,MIN(F91+G91-H91,MonthlyPayment-SUM(H91,M91,R91,W91,AB91,AG91,AL91,AQ91,AV91,BA91)))</f>
        <v>0.0</v>
      </c>
      <c r="J91" s="19">
        <f>ROUND(F91+G91-H91-I91,2)</f>
        <v>0.0</v>
      </c>
      <c r="K91" s="19">
        <f>O90</f>
        <v>0.0</v>
      </c>
      <c r="L91" s="19">
        <f>ROUND(K91*$L$5/12,2)</f>
        <v>0.0</v>
      </c>
      <c r="M91" s="19">
        <f>MIN($M$5,K91+L91)</f>
        <v>0.0</v>
      </c>
      <c r="N91" s="19">
        <f>MAX(0,MIN(K91+L91-M91,MonthlyPayment-SUM(H91,M91,R91,W91,AB91,AG91,AL91,AQ91,AV91,BA91)-SUM(I91)))</f>
        <v>0.0</v>
      </c>
      <c r="O91" s="19">
        <f>ROUND(K91+L91-M91-N91,2)</f>
        <v>0.0</v>
      </c>
      <c r="P91" s="19">
        <f>T90</f>
        <v>0.0</v>
      </c>
      <c r="Q91" s="19">
        <f>ROUND(P91*$Q$5/12,2)</f>
        <v>0.0</v>
      </c>
      <c r="R91" s="19">
        <f>MIN($R$5,P91+Q91)</f>
        <v>0.0</v>
      </c>
      <c r="S91" s="19">
        <f>MAX(0,MIN(P91+Q91-R91,MonthlyPayment-SUM(H91,M91,R91,W91,AB91,AG91,AL91,AQ91,AV91,BA91)-SUM(I91,N91)))</f>
        <v>0.0</v>
      </c>
      <c r="T91" s="19">
        <f>ROUND(P91+Q91-R91-S91,2)</f>
        <v>0.0</v>
      </c>
      <c r="U91" s="19">
        <f>Y90</f>
        <v>0.0</v>
      </c>
      <c r="V91" s="19">
        <f>ROUND(U91*$V$5/12,2)</f>
        <v>0.0</v>
      </c>
      <c r="W91" s="19">
        <f>MIN($W$5,U91+V91)</f>
        <v>0.0</v>
      </c>
      <c r="X91" s="19">
        <f>MAX(0,MIN(U91+V91-W91,MonthlyPayment-SUM(H91,M91,R91,W91,AB91,AG91,AL91,AQ91,AV91,BA91)-SUM(I91,N91,S91)))</f>
        <v>0.0</v>
      </c>
      <c r="Y91" s="19">
        <f>ROUND(U91+V91-W91-X91,2)</f>
        <v>0.0</v>
      </c>
      <c r="Z91" s="19">
        <f>AD90</f>
        <v>0.0</v>
      </c>
      <c r="AA91" s="19">
        <f>ROUND(Z91*$AA$5/12,2)</f>
        <v>0.0</v>
      </c>
      <c r="AB91" s="19">
        <f>MIN($AB$5,Z91+AA91)</f>
        <v>0.0</v>
      </c>
      <c r="AC91" s="19">
        <f>MAX(0,MIN(Z91+AA91-AB91,MonthlyPayment-SUM(H91,M91,R91,W91,AB91,AG91,AL91,AQ91,AV91,BA91)-SUM(I91,N91,S91,X91)))</f>
        <v>0.0</v>
      </c>
      <c r="AD91" s="19">
        <f>ROUND(Z91+AA91-AB91-AC91,2)</f>
        <v>0.0</v>
      </c>
      <c r="AE91" s="19">
        <f>AI90</f>
        <v>0.0</v>
      </c>
      <c r="AF91" s="19">
        <f>ROUND(AE91*$AF$5/12,2)</f>
        <v>0.0</v>
      </c>
      <c r="AG91" s="19">
        <f>MIN($AG$5,AE91+AF91)</f>
        <v>0.0</v>
      </c>
      <c r="AH91" s="19">
        <f>MAX(0,MIN(AE91+AF91-AG91,MonthlyPayment-SUM(H91,M91,R91,W91,AB91,AG91,AL91,AQ91,AV91,BA91)-SUM(I91,N91,S91,X91,AC91)))</f>
        <v>0.0</v>
      </c>
      <c r="AI91" s="19">
        <f>ROUND(AE91+AF91-AG91-AH91,2)</f>
        <v>0.0</v>
      </c>
      <c r="AJ91" s="19">
        <f>AN90</f>
        <v>0.0</v>
      </c>
      <c r="AK91" s="19">
        <f>ROUND(AJ91*$AK$5/12,2)</f>
        <v>0.0</v>
      </c>
      <c r="AL91" s="19">
        <f>MIN($AL$5,AJ91+AK91)</f>
        <v>0.0</v>
      </c>
      <c r="AM91" s="19">
        <f>MAX(0,MIN(AJ91+AK91-AL91,MonthlyPayment-SUM(H91,M91,R91,W91,AB91,AG91,AL91,AQ91,AV91,BA91)-SUM(I91,N91,S91,X91,AC91,AH91)))</f>
        <v>0.0</v>
      </c>
      <c r="AN91" s="19">
        <f>ROUND(AJ91+AK91-AL91-AM91,2)</f>
        <v>0.0</v>
      </c>
      <c r="AO91" s="19">
        <f>AS90</f>
        <v>0.0</v>
      </c>
      <c r="AP91" s="19">
        <f>ROUND(AO91*$AP$5/12,2)</f>
        <v>0.0</v>
      </c>
      <c r="AQ91" s="19">
        <f>MIN($AQ$5,AO91+AP91)</f>
        <v>0.0</v>
      </c>
      <c r="AR91" s="19">
        <f>MAX(0,MIN(AO91+AP91-AQ91,MonthlyPayment-SUM(H91,M91,R91,W91,AB91,AG91,AL91,AQ91,AV91,BA91)-SUM(I91,N91,S91,X91,AC91,AH91,AM91)))</f>
        <v>0.0</v>
      </c>
      <c r="AS91" s="19">
        <f>ROUND(AO91+AP91-AQ91-AR91,2)</f>
        <v>0.0</v>
      </c>
      <c r="AT91" s="19">
        <f>AX90</f>
        <v>0.0</v>
      </c>
      <c r="AU91" s="19">
        <f>ROUND(AT91*$AU$5/12,2)</f>
        <v>0.0</v>
      </c>
      <c r="AV91" s="19">
        <f>MIN($AV$5,AT91+AU91)</f>
        <v>0.0</v>
      </c>
      <c r="AW91" s="19">
        <f>MAX(0,MIN(AT91+AU91-AV91,MonthlyPayment-SUM(H91,M91,R91,W91,AB91,AG91,AL91,AQ91,AV91,BA91)-SUM(I91,N91,S91,X91,AC91,AH91,AM91,AR91)))</f>
        <v>0.0</v>
      </c>
      <c r="AX91" s="19">
        <f>ROUND(AT91+AU91-AV91-AW91,2)</f>
        <v>0.0</v>
      </c>
      <c r="AY91" s="19">
        <f>BC90</f>
        <v>0.0</v>
      </c>
      <c r="AZ91" s="19">
        <f>ROUND(AY91*$AZ$5/12,2)</f>
        <v>0.0</v>
      </c>
      <c r="BA91" s="19">
        <f>MIN($BA$5,AY91+AZ91)</f>
        <v>0.0</v>
      </c>
      <c r="BB91" s="19">
        <f>MAX(0,MIN(AY91+AZ91-BA91,MonthlyPayment-SUM(H91,M91,R91,W91,AB91,AG91,AL91,AQ91,AV91,BA91)-SUM(I91,N91,S91,X91,AC91,AH91,AM91,AR91,AW91)))</f>
        <v>0.0</v>
      </c>
      <c r="BC91" s="19">
        <f>ROUND(AY91+AZ91-BA91-BB91,2)</f>
        <v>0.0</v>
      </c>
    </row>
    <row r="92" spans="1:55">
      <c r="A92" s="9">
        <v>86</v>
      </c>
      <c r="B92" s="15">
        <f>IF(FirstPayment="","",EDATE(FirstPayment,A92-1))</f>
        <v/>
      </c>
      <c r="C92" s="19">
        <f>SUM(H92,M92,R92,W92,AB92,AG92,AL92,AQ92,AV92,BA92,I92,N92,S92,X92,AC92,AH92,AM92,AR92,AW92,BB92)</f>
        <v>0.0</v>
      </c>
      <c r="D92" s="19">
        <f>SUM(J92,O92,T92,Y92,AD92,AI92,AN92,AS92,AX92,BC92)</f>
        <v>0.0</v>
      </c>
      <c r="E92" s="19">
        <f>SUM(G92,L92,Q92,V92,AA92,AF92,AK92,AP92,AU92,AZ92)</f>
        <v>0.0</v>
      </c>
      <c r="F92" s="19">
        <f>J91</f>
        <v>0.0</v>
      </c>
      <c r="G92" s="19">
        <f>ROUND(F92*$G$5/12,2)</f>
        <v>0.0</v>
      </c>
      <c r="H92" s="19">
        <f>MIN($H$5,F92+G92)</f>
        <v>0.0</v>
      </c>
      <c r="I92" s="19">
        <f>MAX(0,MIN(F92+G92-H92,MonthlyPayment-SUM(H92,M92,R92,W92,AB92,AG92,AL92,AQ92,AV92,BA92)))</f>
        <v>0.0</v>
      </c>
      <c r="J92" s="19">
        <f>ROUND(F92+G92-H92-I92,2)</f>
        <v>0.0</v>
      </c>
      <c r="K92" s="19">
        <f>O91</f>
        <v>0.0</v>
      </c>
      <c r="L92" s="19">
        <f>ROUND(K92*$L$5/12,2)</f>
        <v>0.0</v>
      </c>
      <c r="M92" s="19">
        <f>MIN($M$5,K92+L92)</f>
        <v>0.0</v>
      </c>
      <c r="N92" s="19">
        <f>MAX(0,MIN(K92+L92-M92,MonthlyPayment-SUM(H92,M92,R92,W92,AB92,AG92,AL92,AQ92,AV92,BA92)-SUM(I92)))</f>
        <v>0.0</v>
      </c>
      <c r="O92" s="19">
        <f>ROUND(K92+L92-M92-N92,2)</f>
        <v>0.0</v>
      </c>
      <c r="P92" s="19">
        <f>T91</f>
        <v>0.0</v>
      </c>
      <c r="Q92" s="19">
        <f>ROUND(P92*$Q$5/12,2)</f>
        <v>0.0</v>
      </c>
      <c r="R92" s="19">
        <f>MIN($R$5,P92+Q92)</f>
        <v>0.0</v>
      </c>
      <c r="S92" s="19">
        <f>MAX(0,MIN(P92+Q92-R92,MonthlyPayment-SUM(H92,M92,R92,W92,AB92,AG92,AL92,AQ92,AV92,BA92)-SUM(I92,N92)))</f>
        <v>0.0</v>
      </c>
      <c r="T92" s="19">
        <f>ROUND(P92+Q92-R92-S92,2)</f>
        <v>0.0</v>
      </c>
      <c r="U92" s="19">
        <f>Y91</f>
        <v>0.0</v>
      </c>
      <c r="V92" s="19">
        <f>ROUND(U92*$V$5/12,2)</f>
        <v>0.0</v>
      </c>
      <c r="W92" s="19">
        <f>MIN($W$5,U92+V92)</f>
        <v>0.0</v>
      </c>
      <c r="X92" s="19">
        <f>MAX(0,MIN(U92+V92-W92,MonthlyPayment-SUM(H92,M92,R92,W92,AB92,AG92,AL92,AQ92,AV92,BA92)-SUM(I92,N92,S92)))</f>
        <v>0.0</v>
      </c>
      <c r="Y92" s="19">
        <f>ROUND(U92+V92-W92-X92,2)</f>
        <v>0.0</v>
      </c>
      <c r="Z92" s="19">
        <f>AD91</f>
        <v>0.0</v>
      </c>
      <c r="AA92" s="19">
        <f>ROUND(Z92*$AA$5/12,2)</f>
        <v>0.0</v>
      </c>
      <c r="AB92" s="19">
        <f>MIN($AB$5,Z92+AA92)</f>
        <v>0.0</v>
      </c>
      <c r="AC92" s="19">
        <f>MAX(0,MIN(Z92+AA92-AB92,MonthlyPayment-SUM(H92,M92,R92,W92,AB92,AG92,AL92,AQ92,AV92,BA92)-SUM(I92,N92,S92,X92)))</f>
        <v>0.0</v>
      </c>
      <c r="AD92" s="19">
        <f>ROUND(Z92+AA92-AB92-AC92,2)</f>
        <v>0.0</v>
      </c>
      <c r="AE92" s="19">
        <f>AI91</f>
        <v>0.0</v>
      </c>
      <c r="AF92" s="19">
        <f>ROUND(AE92*$AF$5/12,2)</f>
        <v>0.0</v>
      </c>
      <c r="AG92" s="19">
        <f>MIN($AG$5,AE92+AF92)</f>
        <v>0.0</v>
      </c>
      <c r="AH92" s="19">
        <f>MAX(0,MIN(AE92+AF92-AG92,MonthlyPayment-SUM(H92,M92,R92,W92,AB92,AG92,AL92,AQ92,AV92,BA92)-SUM(I92,N92,S92,X92,AC92)))</f>
        <v>0.0</v>
      </c>
      <c r="AI92" s="19">
        <f>ROUND(AE92+AF92-AG92-AH92,2)</f>
        <v>0.0</v>
      </c>
      <c r="AJ92" s="19">
        <f>AN91</f>
        <v>0.0</v>
      </c>
      <c r="AK92" s="19">
        <f>ROUND(AJ92*$AK$5/12,2)</f>
        <v>0.0</v>
      </c>
      <c r="AL92" s="19">
        <f>MIN($AL$5,AJ92+AK92)</f>
        <v>0.0</v>
      </c>
      <c r="AM92" s="19">
        <f>MAX(0,MIN(AJ92+AK92-AL92,MonthlyPayment-SUM(H92,M92,R92,W92,AB92,AG92,AL92,AQ92,AV92,BA92)-SUM(I92,N92,S92,X92,AC92,AH92)))</f>
        <v>0.0</v>
      </c>
      <c r="AN92" s="19">
        <f>ROUND(AJ92+AK92-AL92-AM92,2)</f>
        <v>0.0</v>
      </c>
      <c r="AO92" s="19">
        <f>AS91</f>
        <v>0.0</v>
      </c>
      <c r="AP92" s="19">
        <f>ROUND(AO92*$AP$5/12,2)</f>
        <v>0.0</v>
      </c>
      <c r="AQ92" s="19">
        <f>MIN($AQ$5,AO92+AP92)</f>
        <v>0.0</v>
      </c>
      <c r="AR92" s="19">
        <f>MAX(0,MIN(AO92+AP92-AQ92,MonthlyPayment-SUM(H92,M92,R92,W92,AB92,AG92,AL92,AQ92,AV92,BA92)-SUM(I92,N92,S92,X92,AC92,AH92,AM92)))</f>
        <v>0.0</v>
      </c>
      <c r="AS92" s="19">
        <f>ROUND(AO92+AP92-AQ92-AR92,2)</f>
        <v>0.0</v>
      </c>
      <c r="AT92" s="19">
        <f>AX91</f>
        <v>0.0</v>
      </c>
      <c r="AU92" s="19">
        <f>ROUND(AT92*$AU$5/12,2)</f>
        <v>0.0</v>
      </c>
      <c r="AV92" s="19">
        <f>MIN($AV$5,AT92+AU92)</f>
        <v>0.0</v>
      </c>
      <c r="AW92" s="19">
        <f>MAX(0,MIN(AT92+AU92-AV92,MonthlyPayment-SUM(H92,M92,R92,W92,AB92,AG92,AL92,AQ92,AV92,BA92)-SUM(I92,N92,S92,X92,AC92,AH92,AM92,AR92)))</f>
        <v>0.0</v>
      </c>
      <c r="AX92" s="19">
        <f>ROUND(AT92+AU92-AV92-AW92,2)</f>
        <v>0.0</v>
      </c>
      <c r="AY92" s="19">
        <f>BC91</f>
        <v>0.0</v>
      </c>
      <c r="AZ92" s="19">
        <f>ROUND(AY92*$AZ$5/12,2)</f>
        <v>0.0</v>
      </c>
      <c r="BA92" s="19">
        <f>MIN($BA$5,AY92+AZ92)</f>
        <v>0.0</v>
      </c>
      <c r="BB92" s="19">
        <f>MAX(0,MIN(AY92+AZ92-BA92,MonthlyPayment-SUM(H92,M92,R92,W92,AB92,AG92,AL92,AQ92,AV92,BA92)-SUM(I92,N92,S92,X92,AC92,AH92,AM92,AR92,AW92)))</f>
        <v>0.0</v>
      </c>
      <c r="BC92" s="19">
        <f>ROUND(AY92+AZ92-BA92-BB92,2)</f>
        <v>0.0</v>
      </c>
    </row>
    <row r="93" spans="1:55">
      <c r="A93" s="9">
        <v>87</v>
      </c>
      <c r="B93" s="15">
        <f>IF(FirstPayment="","",EDATE(FirstPayment,A93-1))</f>
        <v/>
      </c>
      <c r="C93" s="19">
        <f>SUM(H93,M93,R93,W93,AB93,AG93,AL93,AQ93,AV93,BA93,I93,N93,S93,X93,AC93,AH93,AM93,AR93,AW93,BB93)</f>
        <v>0.0</v>
      </c>
      <c r="D93" s="19">
        <f>SUM(J93,O93,T93,Y93,AD93,AI93,AN93,AS93,AX93,BC93)</f>
        <v>0.0</v>
      </c>
      <c r="E93" s="19">
        <f>SUM(G93,L93,Q93,V93,AA93,AF93,AK93,AP93,AU93,AZ93)</f>
        <v>0.0</v>
      </c>
      <c r="F93" s="19">
        <f>J92</f>
        <v>0.0</v>
      </c>
      <c r="G93" s="19">
        <f>ROUND(F93*$G$5/12,2)</f>
        <v>0.0</v>
      </c>
      <c r="H93" s="19">
        <f>MIN($H$5,F93+G93)</f>
        <v>0.0</v>
      </c>
      <c r="I93" s="19">
        <f>MAX(0,MIN(F93+G93-H93,MonthlyPayment-SUM(H93,M93,R93,W93,AB93,AG93,AL93,AQ93,AV93,BA93)))</f>
        <v>0.0</v>
      </c>
      <c r="J93" s="19">
        <f>ROUND(F93+G93-H93-I93,2)</f>
        <v>0.0</v>
      </c>
      <c r="K93" s="19">
        <f>O92</f>
        <v>0.0</v>
      </c>
      <c r="L93" s="19">
        <f>ROUND(K93*$L$5/12,2)</f>
        <v>0.0</v>
      </c>
      <c r="M93" s="19">
        <f>MIN($M$5,K93+L93)</f>
        <v>0.0</v>
      </c>
      <c r="N93" s="19">
        <f>MAX(0,MIN(K93+L93-M93,MonthlyPayment-SUM(H93,M93,R93,W93,AB93,AG93,AL93,AQ93,AV93,BA93)-SUM(I93)))</f>
        <v>0.0</v>
      </c>
      <c r="O93" s="19">
        <f>ROUND(K93+L93-M93-N93,2)</f>
        <v>0.0</v>
      </c>
      <c r="P93" s="19">
        <f>T92</f>
        <v>0.0</v>
      </c>
      <c r="Q93" s="19">
        <f>ROUND(P93*$Q$5/12,2)</f>
        <v>0.0</v>
      </c>
      <c r="R93" s="19">
        <f>MIN($R$5,P93+Q93)</f>
        <v>0.0</v>
      </c>
      <c r="S93" s="19">
        <f>MAX(0,MIN(P93+Q93-R93,MonthlyPayment-SUM(H93,M93,R93,W93,AB93,AG93,AL93,AQ93,AV93,BA93)-SUM(I93,N93)))</f>
        <v>0.0</v>
      </c>
      <c r="T93" s="19">
        <f>ROUND(P93+Q93-R93-S93,2)</f>
        <v>0.0</v>
      </c>
      <c r="U93" s="19">
        <f>Y92</f>
        <v>0.0</v>
      </c>
      <c r="V93" s="19">
        <f>ROUND(U93*$V$5/12,2)</f>
        <v>0.0</v>
      </c>
      <c r="W93" s="19">
        <f>MIN($W$5,U93+V93)</f>
        <v>0.0</v>
      </c>
      <c r="X93" s="19">
        <f>MAX(0,MIN(U93+V93-W93,MonthlyPayment-SUM(H93,M93,R93,W93,AB93,AG93,AL93,AQ93,AV93,BA93)-SUM(I93,N93,S93)))</f>
        <v>0.0</v>
      </c>
      <c r="Y93" s="19">
        <f>ROUND(U93+V93-W93-X93,2)</f>
        <v>0.0</v>
      </c>
      <c r="Z93" s="19">
        <f>AD92</f>
        <v>0.0</v>
      </c>
      <c r="AA93" s="19">
        <f>ROUND(Z93*$AA$5/12,2)</f>
        <v>0.0</v>
      </c>
      <c r="AB93" s="19">
        <f>MIN($AB$5,Z93+AA93)</f>
        <v>0.0</v>
      </c>
      <c r="AC93" s="19">
        <f>MAX(0,MIN(Z93+AA93-AB93,MonthlyPayment-SUM(H93,M93,R93,W93,AB93,AG93,AL93,AQ93,AV93,BA93)-SUM(I93,N93,S93,X93)))</f>
        <v>0.0</v>
      </c>
      <c r="AD93" s="19">
        <f>ROUND(Z93+AA93-AB93-AC93,2)</f>
        <v>0.0</v>
      </c>
      <c r="AE93" s="19">
        <f>AI92</f>
        <v>0.0</v>
      </c>
      <c r="AF93" s="19">
        <f>ROUND(AE93*$AF$5/12,2)</f>
        <v>0.0</v>
      </c>
      <c r="AG93" s="19">
        <f>MIN($AG$5,AE93+AF93)</f>
        <v>0.0</v>
      </c>
      <c r="AH93" s="19">
        <f>MAX(0,MIN(AE93+AF93-AG93,MonthlyPayment-SUM(H93,M93,R93,W93,AB93,AG93,AL93,AQ93,AV93,BA93)-SUM(I93,N93,S93,X93,AC93)))</f>
        <v>0.0</v>
      </c>
      <c r="AI93" s="19">
        <f>ROUND(AE93+AF93-AG93-AH93,2)</f>
        <v>0.0</v>
      </c>
      <c r="AJ93" s="19">
        <f>AN92</f>
        <v>0.0</v>
      </c>
      <c r="AK93" s="19">
        <f>ROUND(AJ93*$AK$5/12,2)</f>
        <v>0.0</v>
      </c>
      <c r="AL93" s="19">
        <f>MIN($AL$5,AJ93+AK93)</f>
        <v>0.0</v>
      </c>
      <c r="AM93" s="19">
        <f>MAX(0,MIN(AJ93+AK93-AL93,MonthlyPayment-SUM(H93,M93,R93,W93,AB93,AG93,AL93,AQ93,AV93,BA93)-SUM(I93,N93,S93,X93,AC93,AH93)))</f>
        <v>0.0</v>
      </c>
      <c r="AN93" s="19">
        <f>ROUND(AJ93+AK93-AL93-AM93,2)</f>
        <v>0.0</v>
      </c>
      <c r="AO93" s="19">
        <f>AS92</f>
        <v>0.0</v>
      </c>
      <c r="AP93" s="19">
        <f>ROUND(AO93*$AP$5/12,2)</f>
        <v>0.0</v>
      </c>
      <c r="AQ93" s="19">
        <f>MIN($AQ$5,AO93+AP93)</f>
        <v>0.0</v>
      </c>
      <c r="AR93" s="19">
        <f>MAX(0,MIN(AO93+AP93-AQ93,MonthlyPayment-SUM(H93,M93,R93,W93,AB93,AG93,AL93,AQ93,AV93,BA93)-SUM(I93,N93,S93,X93,AC93,AH93,AM93)))</f>
        <v>0.0</v>
      </c>
      <c r="AS93" s="19">
        <f>ROUND(AO93+AP93-AQ93-AR93,2)</f>
        <v>0.0</v>
      </c>
      <c r="AT93" s="19">
        <f>AX92</f>
        <v>0.0</v>
      </c>
      <c r="AU93" s="19">
        <f>ROUND(AT93*$AU$5/12,2)</f>
        <v>0.0</v>
      </c>
      <c r="AV93" s="19">
        <f>MIN($AV$5,AT93+AU93)</f>
        <v>0.0</v>
      </c>
      <c r="AW93" s="19">
        <f>MAX(0,MIN(AT93+AU93-AV93,MonthlyPayment-SUM(H93,M93,R93,W93,AB93,AG93,AL93,AQ93,AV93,BA93)-SUM(I93,N93,S93,X93,AC93,AH93,AM93,AR93)))</f>
        <v>0.0</v>
      </c>
      <c r="AX93" s="19">
        <f>ROUND(AT93+AU93-AV93-AW93,2)</f>
        <v>0.0</v>
      </c>
      <c r="AY93" s="19">
        <f>BC92</f>
        <v>0.0</v>
      </c>
      <c r="AZ93" s="19">
        <f>ROUND(AY93*$AZ$5/12,2)</f>
        <v>0.0</v>
      </c>
      <c r="BA93" s="19">
        <f>MIN($BA$5,AY93+AZ93)</f>
        <v>0.0</v>
      </c>
      <c r="BB93" s="19">
        <f>MAX(0,MIN(AY93+AZ93-BA93,MonthlyPayment-SUM(H93,M93,R93,W93,AB93,AG93,AL93,AQ93,AV93,BA93)-SUM(I93,N93,S93,X93,AC93,AH93,AM93,AR93,AW93)))</f>
        <v>0.0</v>
      </c>
      <c r="BC93" s="19">
        <f>ROUND(AY93+AZ93-BA93-BB93,2)</f>
        <v>0.0</v>
      </c>
    </row>
    <row r="94" spans="1:55">
      <c r="A94" s="9">
        <v>88</v>
      </c>
      <c r="B94" s="15">
        <f>IF(FirstPayment="","",EDATE(FirstPayment,A94-1))</f>
        <v/>
      </c>
      <c r="C94" s="19">
        <f>SUM(H94,M94,R94,W94,AB94,AG94,AL94,AQ94,AV94,BA94,I94,N94,S94,X94,AC94,AH94,AM94,AR94,AW94,BB94)</f>
        <v>0.0</v>
      </c>
      <c r="D94" s="19">
        <f>SUM(J94,O94,T94,Y94,AD94,AI94,AN94,AS94,AX94,BC94)</f>
        <v>0.0</v>
      </c>
      <c r="E94" s="19">
        <f>SUM(G94,L94,Q94,V94,AA94,AF94,AK94,AP94,AU94,AZ94)</f>
        <v>0.0</v>
      </c>
      <c r="F94" s="19">
        <f>J93</f>
        <v>0.0</v>
      </c>
      <c r="G94" s="19">
        <f>ROUND(F94*$G$5/12,2)</f>
        <v>0.0</v>
      </c>
      <c r="H94" s="19">
        <f>MIN($H$5,F94+G94)</f>
        <v>0.0</v>
      </c>
      <c r="I94" s="19">
        <f>MAX(0,MIN(F94+G94-H94,MonthlyPayment-SUM(H94,M94,R94,W94,AB94,AG94,AL94,AQ94,AV94,BA94)))</f>
        <v>0.0</v>
      </c>
      <c r="J94" s="19">
        <f>ROUND(F94+G94-H94-I94,2)</f>
        <v>0.0</v>
      </c>
      <c r="K94" s="19">
        <f>O93</f>
        <v>0.0</v>
      </c>
      <c r="L94" s="19">
        <f>ROUND(K94*$L$5/12,2)</f>
        <v>0.0</v>
      </c>
      <c r="M94" s="19">
        <f>MIN($M$5,K94+L94)</f>
        <v>0.0</v>
      </c>
      <c r="N94" s="19">
        <f>MAX(0,MIN(K94+L94-M94,MonthlyPayment-SUM(H94,M94,R94,W94,AB94,AG94,AL94,AQ94,AV94,BA94)-SUM(I94)))</f>
        <v>0.0</v>
      </c>
      <c r="O94" s="19">
        <f>ROUND(K94+L94-M94-N94,2)</f>
        <v>0.0</v>
      </c>
      <c r="P94" s="19">
        <f>T93</f>
        <v>0.0</v>
      </c>
      <c r="Q94" s="19">
        <f>ROUND(P94*$Q$5/12,2)</f>
        <v>0.0</v>
      </c>
      <c r="R94" s="19">
        <f>MIN($R$5,P94+Q94)</f>
        <v>0.0</v>
      </c>
      <c r="S94" s="19">
        <f>MAX(0,MIN(P94+Q94-R94,MonthlyPayment-SUM(H94,M94,R94,W94,AB94,AG94,AL94,AQ94,AV94,BA94)-SUM(I94,N94)))</f>
        <v>0.0</v>
      </c>
      <c r="T94" s="19">
        <f>ROUND(P94+Q94-R94-S94,2)</f>
        <v>0.0</v>
      </c>
      <c r="U94" s="19">
        <f>Y93</f>
        <v>0.0</v>
      </c>
      <c r="V94" s="19">
        <f>ROUND(U94*$V$5/12,2)</f>
        <v>0.0</v>
      </c>
      <c r="W94" s="19">
        <f>MIN($W$5,U94+V94)</f>
        <v>0.0</v>
      </c>
      <c r="X94" s="19">
        <f>MAX(0,MIN(U94+V94-W94,MonthlyPayment-SUM(H94,M94,R94,W94,AB94,AG94,AL94,AQ94,AV94,BA94)-SUM(I94,N94,S94)))</f>
        <v>0.0</v>
      </c>
      <c r="Y94" s="19">
        <f>ROUND(U94+V94-W94-X94,2)</f>
        <v>0.0</v>
      </c>
      <c r="Z94" s="19">
        <f>AD93</f>
        <v>0.0</v>
      </c>
      <c r="AA94" s="19">
        <f>ROUND(Z94*$AA$5/12,2)</f>
        <v>0.0</v>
      </c>
      <c r="AB94" s="19">
        <f>MIN($AB$5,Z94+AA94)</f>
        <v>0.0</v>
      </c>
      <c r="AC94" s="19">
        <f>MAX(0,MIN(Z94+AA94-AB94,MonthlyPayment-SUM(H94,M94,R94,W94,AB94,AG94,AL94,AQ94,AV94,BA94)-SUM(I94,N94,S94,X94)))</f>
        <v>0.0</v>
      </c>
      <c r="AD94" s="19">
        <f>ROUND(Z94+AA94-AB94-AC94,2)</f>
        <v>0.0</v>
      </c>
      <c r="AE94" s="19">
        <f>AI93</f>
        <v>0.0</v>
      </c>
      <c r="AF94" s="19">
        <f>ROUND(AE94*$AF$5/12,2)</f>
        <v>0.0</v>
      </c>
      <c r="AG94" s="19">
        <f>MIN($AG$5,AE94+AF94)</f>
        <v>0.0</v>
      </c>
      <c r="AH94" s="19">
        <f>MAX(0,MIN(AE94+AF94-AG94,MonthlyPayment-SUM(H94,M94,R94,W94,AB94,AG94,AL94,AQ94,AV94,BA94)-SUM(I94,N94,S94,X94,AC94)))</f>
        <v>0.0</v>
      </c>
      <c r="AI94" s="19">
        <f>ROUND(AE94+AF94-AG94-AH94,2)</f>
        <v>0.0</v>
      </c>
      <c r="AJ94" s="19">
        <f>AN93</f>
        <v>0.0</v>
      </c>
      <c r="AK94" s="19">
        <f>ROUND(AJ94*$AK$5/12,2)</f>
        <v>0.0</v>
      </c>
      <c r="AL94" s="19">
        <f>MIN($AL$5,AJ94+AK94)</f>
        <v>0.0</v>
      </c>
      <c r="AM94" s="19">
        <f>MAX(0,MIN(AJ94+AK94-AL94,MonthlyPayment-SUM(H94,M94,R94,W94,AB94,AG94,AL94,AQ94,AV94,BA94)-SUM(I94,N94,S94,X94,AC94,AH94)))</f>
        <v>0.0</v>
      </c>
      <c r="AN94" s="19">
        <f>ROUND(AJ94+AK94-AL94-AM94,2)</f>
        <v>0.0</v>
      </c>
      <c r="AO94" s="19">
        <f>AS93</f>
        <v>0.0</v>
      </c>
      <c r="AP94" s="19">
        <f>ROUND(AO94*$AP$5/12,2)</f>
        <v>0.0</v>
      </c>
      <c r="AQ94" s="19">
        <f>MIN($AQ$5,AO94+AP94)</f>
        <v>0.0</v>
      </c>
      <c r="AR94" s="19">
        <f>MAX(0,MIN(AO94+AP94-AQ94,MonthlyPayment-SUM(H94,M94,R94,W94,AB94,AG94,AL94,AQ94,AV94,BA94)-SUM(I94,N94,S94,X94,AC94,AH94,AM94)))</f>
        <v>0.0</v>
      </c>
      <c r="AS94" s="19">
        <f>ROUND(AO94+AP94-AQ94-AR94,2)</f>
        <v>0.0</v>
      </c>
      <c r="AT94" s="19">
        <f>AX93</f>
        <v>0.0</v>
      </c>
      <c r="AU94" s="19">
        <f>ROUND(AT94*$AU$5/12,2)</f>
        <v>0.0</v>
      </c>
      <c r="AV94" s="19">
        <f>MIN($AV$5,AT94+AU94)</f>
        <v>0.0</v>
      </c>
      <c r="AW94" s="19">
        <f>MAX(0,MIN(AT94+AU94-AV94,MonthlyPayment-SUM(H94,M94,R94,W94,AB94,AG94,AL94,AQ94,AV94,BA94)-SUM(I94,N94,S94,X94,AC94,AH94,AM94,AR94)))</f>
        <v>0.0</v>
      </c>
      <c r="AX94" s="19">
        <f>ROUND(AT94+AU94-AV94-AW94,2)</f>
        <v>0.0</v>
      </c>
      <c r="AY94" s="19">
        <f>BC93</f>
        <v>0.0</v>
      </c>
      <c r="AZ94" s="19">
        <f>ROUND(AY94*$AZ$5/12,2)</f>
        <v>0.0</v>
      </c>
      <c r="BA94" s="19">
        <f>MIN($BA$5,AY94+AZ94)</f>
        <v>0.0</v>
      </c>
      <c r="BB94" s="19">
        <f>MAX(0,MIN(AY94+AZ94-BA94,MonthlyPayment-SUM(H94,M94,R94,W94,AB94,AG94,AL94,AQ94,AV94,BA94)-SUM(I94,N94,S94,X94,AC94,AH94,AM94,AR94,AW94)))</f>
        <v>0.0</v>
      </c>
      <c r="BC94" s="19">
        <f>ROUND(AY94+AZ94-BA94-BB94,2)</f>
        <v>0.0</v>
      </c>
    </row>
    <row r="95" spans="1:55">
      <c r="A95" s="9">
        <v>89</v>
      </c>
      <c r="B95" s="15">
        <f>IF(FirstPayment="","",EDATE(FirstPayment,A95-1))</f>
        <v/>
      </c>
      <c r="C95" s="19">
        <f>SUM(H95,M95,R95,W95,AB95,AG95,AL95,AQ95,AV95,BA95,I95,N95,S95,X95,AC95,AH95,AM95,AR95,AW95,BB95)</f>
        <v>0.0</v>
      </c>
      <c r="D95" s="19">
        <f>SUM(J95,O95,T95,Y95,AD95,AI95,AN95,AS95,AX95,BC95)</f>
        <v>0.0</v>
      </c>
      <c r="E95" s="19">
        <f>SUM(G95,L95,Q95,V95,AA95,AF95,AK95,AP95,AU95,AZ95)</f>
        <v>0.0</v>
      </c>
      <c r="F95" s="19">
        <f>J94</f>
        <v>0.0</v>
      </c>
      <c r="G95" s="19">
        <f>ROUND(F95*$G$5/12,2)</f>
        <v>0.0</v>
      </c>
      <c r="H95" s="19">
        <f>MIN($H$5,F95+G95)</f>
        <v>0.0</v>
      </c>
      <c r="I95" s="19">
        <f>MAX(0,MIN(F95+G95-H95,MonthlyPayment-SUM(H95,M95,R95,W95,AB95,AG95,AL95,AQ95,AV95,BA95)))</f>
        <v>0.0</v>
      </c>
      <c r="J95" s="19">
        <f>ROUND(F95+G95-H95-I95,2)</f>
        <v>0.0</v>
      </c>
      <c r="K95" s="19">
        <f>O94</f>
        <v>0.0</v>
      </c>
      <c r="L95" s="19">
        <f>ROUND(K95*$L$5/12,2)</f>
        <v>0.0</v>
      </c>
      <c r="M95" s="19">
        <f>MIN($M$5,K95+L95)</f>
        <v>0.0</v>
      </c>
      <c r="N95" s="19">
        <f>MAX(0,MIN(K95+L95-M95,MonthlyPayment-SUM(H95,M95,R95,W95,AB95,AG95,AL95,AQ95,AV95,BA95)-SUM(I95)))</f>
        <v>0.0</v>
      </c>
      <c r="O95" s="19">
        <f>ROUND(K95+L95-M95-N95,2)</f>
        <v>0.0</v>
      </c>
      <c r="P95" s="19">
        <f>T94</f>
        <v>0.0</v>
      </c>
      <c r="Q95" s="19">
        <f>ROUND(P95*$Q$5/12,2)</f>
        <v>0.0</v>
      </c>
      <c r="R95" s="19">
        <f>MIN($R$5,P95+Q95)</f>
        <v>0.0</v>
      </c>
      <c r="S95" s="19">
        <f>MAX(0,MIN(P95+Q95-R95,MonthlyPayment-SUM(H95,M95,R95,W95,AB95,AG95,AL95,AQ95,AV95,BA95)-SUM(I95,N95)))</f>
        <v>0.0</v>
      </c>
      <c r="T95" s="19">
        <f>ROUND(P95+Q95-R95-S95,2)</f>
        <v>0.0</v>
      </c>
      <c r="U95" s="19">
        <f>Y94</f>
        <v>0.0</v>
      </c>
      <c r="V95" s="19">
        <f>ROUND(U95*$V$5/12,2)</f>
        <v>0.0</v>
      </c>
      <c r="W95" s="19">
        <f>MIN($W$5,U95+V95)</f>
        <v>0.0</v>
      </c>
      <c r="X95" s="19">
        <f>MAX(0,MIN(U95+V95-W95,MonthlyPayment-SUM(H95,M95,R95,W95,AB95,AG95,AL95,AQ95,AV95,BA95)-SUM(I95,N95,S95)))</f>
        <v>0.0</v>
      </c>
      <c r="Y95" s="19">
        <f>ROUND(U95+V95-W95-X95,2)</f>
        <v>0.0</v>
      </c>
      <c r="Z95" s="19">
        <f>AD94</f>
        <v>0.0</v>
      </c>
      <c r="AA95" s="19">
        <f>ROUND(Z95*$AA$5/12,2)</f>
        <v>0.0</v>
      </c>
      <c r="AB95" s="19">
        <f>MIN($AB$5,Z95+AA95)</f>
        <v>0.0</v>
      </c>
      <c r="AC95" s="19">
        <f>MAX(0,MIN(Z95+AA95-AB95,MonthlyPayment-SUM(H95,M95,R95,W95,AB95,AG95,AL95,AQ95,AV95,BA95)-SUM(I95,N95,S95,X95)))</f>
        <v>0.0</v>
      </c>
      <c r="AD95" s="19">
        <f>ROUND(Z95+AA95-AB95-AC95,2)</f>
        <v>0.0</v>
      </c>
      <c r="AE95" s="19">
        <f>AI94</f>
        <v>0.0</v>
      </c>
      <c r="AF95" s="19">
        <f>ROUND(AE95*$AF$5/12,2)</f>
        <v>0.0</v>
      </c>
      <c r="AG95" s="19">
        <f>MIN($AG$5,AE95+AF95)</f>
        <v>0.0</v>
      </c>
      <c r="AH95" s="19">
        <f>MAX(0,MIN(AE95+AF95-AG95,MonthlyPayment-SUM(H95,M95,R95,W95,AB95,AG95,AL95,AQ95,AV95,BA95)-SUM(I95,N95,S95,X95,AC95)))</f>
        <v>0.0</v>
      </c>
      <c r="AI95" s="19">
        <f>ROUND(AE95+AF95-AG95-AH95,2)</f>
        <v>0.0</v>
      </c>
      <c r="AJ95" s="19">
        <f>AN94</f>
        <v>0.0</v>
      </c>
      <c r="AK95" s="19">
        <f>ROUND(AJ95*$AK$5/12,2)</f>
        <v>0.0</v>
      </c>
      <c r="AL95" s="19">
        <f>MIN($AL$5,AJ95+AK95)</f>
        <v>0.0</v>
      </c>
      <c r="AM95" s="19">
        <f>MAX(0,MIN(AJ95+AK95-AL95,MonthlyPayment-SUM(H95,M95,R95,W95,AB95,AG95,AL95,AQ95,AV95,BA95)-SUM(I95,N95,S95,X95,AC95,AH95)))</f>
        <v>0.0</v>
      </c>
      <c r="AN95" s="19">
        <f>ROUND(AJ95+AK95-AL95-AM95,2)</f>
        <v>0.0</v>
      </c>
      <c r="AO95" s="19">
        <f>AS94</f>
        <v>0.0</v>
      </c>
      <c r="AP95" s="19">
        <f>ROUND(AO95*$AP$5/12,2)</f>
        <v>0.0</v>
      </c>
      <c r="AQ95" s="19">
        <f>MIN($AQ$5,AO95+AP95)</f>
        <v>0.0</v>
      </c>
      <c r="AR95" s="19">
        <f>MAX(0,MIN(AO95+AP95-AQ95,MonthlyPayment-SUM(H95,M95,R95,W95,AB95,AG95,AL95,AQ95,AV95,BA95)-SUM(I95,N95,S95,X95,AC95,AH95,AM95)))</f>
        <v>0.0</v>
      </c>
      <c r="AS95" s="19">
        <f>ROUND(AO95+AP95-AQ95-AR95,2)</f>
        <v>0.0</v>
      </c>
      <c r="AT95" s="19">
        <f>AX94</f>
        <v>0.0</v>
      </c>
      <c r="AU95" s="19">
        <f>ROUND(AT95*$AU$5/12,2)</f>
        <v>0.0</v>
      </c>
      <c r="AV95" s="19">
        <f>MIN($AV$5,AT95+AU95)</f>
        <v>0.0</v>
      </c>
      <c r="AW95" s="19">
        <f>MAX(0,MIN(AT95+AU95-AV95,MonthlyPayment-SUM(H95,M95,R95,W95,AB95,AG95,AL95,AQ95,AV95,BA95)-SUM(I95,N95,S95,X95,AC95,AH95,AM95,AR95)))</f>
        <v>0.0</v>
      </c>
      <c r="AX95" s="19">
        <f>ROUND(AT95+AU95-AV95-AW95,2)</f>
        <v>0.0</v>
      </c>
      <c r="AY95" s="19">
        <f>BC94</f>
        <v>0.0</v>
      </c>
      <c r="AZ95" s="19">
        <f>ROUND(AY95*$AZ$5/12,2)</f>
        <v>0.0</v>
      </c>
      <c r="BA95" s="19">
        <f>MIN($BA$5,AY95+AZ95)</f>
        <v>0.0</v>
      </c>
      <c r="BB95" s="19">
        <f>MAX(0,MIN(AY95+AZ95-BA95,MonthlyPayment-SUM(H95,M95,R95,W95,AB95,AG95,AL95,AQ95,AV95,BA95)-SUM(I95,N95,S95,X95,AC95,AH95,AM95,AR95,AW95)))</f>
        <v>0.0</v>
      </c>
      <c r="BC95" s="19">
        <f>ROUND(AY95+AZ95-BA95-BB95,2)</f>
        <v>0.0</v>
      </c>
    </row>
    <row r="96" spans="1:55">
      <c r="A96" s="9">
        <v>90</v>
      </c>
      <c r="B96" s="15">
        <f>IF(FirstPayment="","",EDATE(FirstPayment,A96-1))</f>
        <v/>
      </c>
      <c r="C96" s="19">
        <f>SUM(H96,M96,R96,W96,AB96,AG96,AL96,AQ96,AV96,BA96,I96,N96,S96,X96,AC96,AH96,AM96,AR96,AW96,BB96)</f>
        <v>0.0</v>
      </c>
      <c r="D96" s="19">
        <f>SUM(J96,O96,T96,Y96,AD96,AI96,AN96,AS96,AX96,BC96)</f>
        <v>0.0</v>
      </c>
      <c r="E96" s="19">
        <f>SUM(G96,L96,Q96,V96,AA96,AF96,AK96,AP96,AU96,AZ96)</f>
        <v>0.0</v>
      </c>
      <c r="F96" s="19">
        <f>J95</f>
        <v>0.0</v>
      </c>
      <c r="G96" s="19">
        <f>ROUND(F96*$G$5/12,2)</f>
        <v>0.0</v>
      </c>
      <c r="H96" s="19">
        <f>MIN($H$5,F96+G96)</f>
        <v>0.0</v>
      </c>
      <c r="I96" s="19">
        <f>MAX(0,MIN(F96+G96-H96,MonthlyPayment-SUM(H96,M96,R96,W96,AB96,AG96,AL96,AQ96,AV96,BA96)))</f>
        <v>0.0</v>
      </c>
      <c r="J96" s="19">
        <f>ROUND(F96+G96-H96-I96,2)</f>
        <v>0.0</v>
      </c>
      <c r="K96" s="19">
        <f>O95</f>
        <v>0.0</v>
      </c>
      <c r="L96" s="19">
        <f>ROUND(K96*$L$5/12,2)</f>
        <v>0.0</v>
      </c>
      <c r="M96" s="19">
        <f>MIN($M$5,K96+L96)</f>
        <v>0.0</v>
      </c>
      <c r="N96" s="19">
        <f>MAX(0,MIN(K96+L96-M96,MonthlyPayment-SUM(H96,M96,R96,W96,AB96,AG96,AL96,AQ96,AV96,BA96)-SUM(I96)))</f>
        <v>0.0</v>
      </c>
      <c r="O96" s="19">
        <f>ROUND(K96+L96-M96-N96,2)</f>
        <v>0.0</v>
      </c>
      <c r="P96" s="19">
        <f>T95</f>
        <v>0.0</v>
      </c>
      <c r="Q96" s="19">
        <f>ROUND(P96*$Q$5/12,2)</f>
        <v>0.0</v>
      </c>
      <c r="R96" s="19">
        <f>MIN($R$5,P96+Q96)</f>
        <v>0.0</v>
      </c>
      <c r="S96" s="19">
        <f>MAX(0,MIN(P96+Q96-R96,MonthlyPayment-SUM(H96,M96,R96,W96,AB96,AG96,AL96,AQ96,AV96,BA96)-SUM(I96,N96)))</f>
        <v>0.0</v>
      </c>
      <c r="T96" s="19">
        <f>ROUND(P96+Q96-R96-S96,2)</f>
        <v>0.0</v>
      </c>
      <c r="U96" s="19">
        <f>Y95</f>
        <v>0.0</v>
      </c>
      <c r="V96" s="19">
        <f>ROUND(U96*$V$5/12,2)</f>
        <v>0.0</v>
      </c>
      <c r="W96" s="19">
        <f>MIN($W$5,U96+V96)</f>
        <v>0.0</v>
      </c>
      <c r="X96" s="19">
        <f>MAX(0,MIN(U96+V96-W96,MonthlyPayment-SUM(H96,M96,R96,W96,AB96,AG96,AL96,AQ96,AV96,BA96)-SUM(I96,N96,S96)))</f>
        <v>0.0</v>
      </c>
      <c r="Y96" s="19">
        <f>ROUND(U96+V96-W96-X96,2)</f>
        <v>0.0</v>
      </c>
      <c r="Z96" s="19">
        <f>AD95</f>
        <v>0.0</v>
      </c>
      <c r="AA96" s="19">
        <f>ROUND(Z96*$AA$5/12,2)</f>
        <v>0.0</v>
      </c>
      <c r="AB96" s="19">
        <f>MIN($AB$5,Z96+AA96)</f>
        <v>0.0</v>
      </c>
      <c r="AC96" s="19">
        <f>MAX(0,MIN(Z96+AA96-AB96,MonthlyPayment-SUM(H96,M96,R96,W96,AB96,AG96,AL96,AQ96,AV96,BA96)-SUM(I96,N96,S96,X96)))</f>
        <v>0.0</v>
      </c>
      <c r="AD96" s="19">
        <f>ROUND(Z96+AA96-AB96-AC96,2)</f>
        <v>0.0</v>
      </c>
      <c r="AE96" s="19">
        <f>AI95</f>
        <v>0.0</v>
      </c>
      <c r="AF96" s="19">
        <f>ROUND(AE96*$AF$5/12,2)</f>
        <v>0.0</v>
      </c>
      <c r="AG96" s="19">
        <f>MIN($AG$5,AE96+AF96)</f>
        <v>0.0</v>
      </c>
      <c r="AH96" s="19">
        <f>MAX(0,MIN(AE96+AF96-AG96,MonthlyPayment-SUM(H96,M96,R96,W96,AB96,AG96,AL96,AQ96,AV96,BA96)-SUM(I96,N96,S96,X96,AC96)))</f>
        <v>0.0</v>
      </c>
      <c r="AI96" s="19">
        <f>ROUND(AE96+AF96-AG96-AH96,2)</f>
        <v>0.0</v>
      </c>
      <c r="AJ96" s="19">
        <f>AN95</f>
        <v>0.0</v>
      </c>
      <c r="AK96" s="19">
        <f>ROUND(AJ96*$AK$5/12,2)</f>
        <v>0.0</v>
      </c>
      <c r="AL96" s="19">
        <f>MIN($AL$5,AJ96+AK96)</f>
        <v>0.0</v>
      </c>
      <c r="AM96" s="19">
        <f>MAX(0,MIN(AJ96+AK96-AL96,MonthlyPayment-SUM(H96,M96,R96,W96,AB96,AG96,AL96,AQ96,AV96,BA96)-SUM(I96,N96,S96,X96,AC96,AH96)))</f>
        <v>0.0</v>
      </c>
      <c r="AN96" s="19">
        <f>ROUND(AJ96+AK96-AL96-AM96,2)</f>
        <v>0.0</v>
      </c>
      <c r="AO96" s="19">
        <f>AS95</f>
        <v>0.0</v>
      </c>
      <c r="AP96" s="19">
        <f>ROUND(AO96*$AP$5/12,2)</f>
        <v>0.0</v>
      </c>
      <c r="AQ96" s="19">
        <f>MIN($AQ$5,AO96+AP96)</f>
        <v>0.0</v>
      </c>
      <c r="AR96" s="19">
        <f>MAX(0,MIN(AO96+AP96-AQ96,MonthlyPayment-SUM(H96,M96,R96,W96,AB96,AG96,AL96,AQ96,AV96,BA96)-SUM(I96,N96,S96,X96,AC96,AH96,AM96)))</f>
        <v>0.0</v>
      </c>
      <c r="AS96" s="19">
        <f>ROUND(AO96+AP96-AQ96-AR96,2)</f>
        <v>0.0</v>
      </c>
      <c r="AT96" s="19">
        <f>AX95</f>
        <v>0.0</v>
      </c>
      <c r="AU96" s="19">
        <f>ROUND(AT96*$AU$5/12,2)</f>
        <v>0.0</v>
      </c>
      <c r="AV96" s="19">
        <f>MIN($AV$5,AT96+AU96)</f>
        <v>0.0</v>
      </c>
      <c r="AW96" s="19">
        <f>MAX(0,MIN(AT96+AU96-AV96,MonthlyPayment-SUM(H96,M96,R96,W96,AB96,AG96,AL96,AQ96,AV96,BA96)-SUM(I96,N96,S96,X96,AC96,AH96,AM96,AR96)))</f>
        <v>0.0</v>
      </c>
      <c r="AX96" s="19">
        <f>ROUND(AT96+AU96-AV96-AW96,2)</f>
        <v>0.0</v>
      </c>
      <c r="AY96" s="19">
        <f>BC95</f>
        <v>0.0</v>
      </c>
      <c r="AZ96" s="19">
        <f>ROUND(AY96*$AZ$5/12,2)</f>
        <v>0.0</v>
      </c>
      <c r="BA96" s="19">
        <f>MIN($BA$5,AY96+AZ96)</f>
        <v>0.0</v>
      </c>
      <c r="BB96" s="19">
        <f>MAX(0,MIN(AY96+AZ96-BA96,MonthlyPayment-SUM(H96,M96,R96,W96,AB96,AG96,AL96,AQ96,AV96,BA96)-SUM(I96,N96,S96,X96,AC96,AH96,AM96,AR96,AW96)))</f>
        <v>0.0</v>
      </c>
      <c r="BC96" s="19">
        <f>ROUND(AY96+AZ96-BA96-BB96,2)</f>
        <v>0.0</v>
      </c>
    </row>
    <row r="97" spans="1:55">
      <c r="A97" s="9">
        <v>91</v>
      </c>
      <c r="B97" s="15">
        <f>IF(FirstPayment="","",EDATE(FirstPayment,A97-1))</f>
        <v/>
      </c>
      <c r="C97" s="19">
        <f>SUM(H97,M97,R97,W97,AB97,AG97,AL97,AQ97,AV97,BA97,I97,N97,S97,X97,AC97,AH97,AM97,AR97,AW97,BB97)</f>
        <v>0.0</v>
      </c>
      <c r="D97" s="19">
        <f>SUM(J97,O97,T97,Y97,AD97,AI97,AN97,AS97,AX97,BC97)</f>
        <v>0.0</v>
      </c>
      <c r="E97" s="19">
        <f>SUM(G97,L97,Q97,V97,AA97,AF97,AK97,AP97,AU97,AZ97)</f>
        <v>0.0</v>
      </c>
      <c r="F97" s="19">
        <f>J96</f>
        <v>0.0</v>
      </c>
      <c r="G97" s="19">
        <f>ROUND(F97*$G$5/12,2)</f>
        <v>0.0</v>
      </c>
      <c r="H97" s="19">
        <f>MIN($H$5,F97+G97)</f>
        <v>0.0</v>
      </c>
      <c r="I97" s="19">
        <f>MAX(0,MIN(F97+G97-H97,MonthlyPayment-SUM(H97,M97,R97,W97,AB97,AG97,AL97,AQ97,AV97,BA97)))</f>
        <v>0.0</v>
      </c>
      <c r="J97" s="19">
        <f>ROUND(F97+G97-H97-I97,2)</f>
        <v>0.0</v>
      </c>
      <c r="K97" s="19">
        <f>O96</f>
        <v>0.0</v>
      </c>
      <c r="L97" s="19">
        <f>ROUND(K97*$L$5/12,2)</f>
        <v>0.0</v>
      </c>
      <c r="M97" s="19">
        <f>MIN($M$5,K97+L97)</f>
        <v>0.0</v>
      </c>
      <c r="N97" s="19">
        <f>MAX(0,MIN(K97+L97-M97,MonthlyPayment-SUM(H97,M97,R97,W97,AB97,AG97,AL97,AQ97,AV97,BA97)-SUM(I97)))</f>
        <v>0.0</v>
      </c>
      <c r="O97" s="19">
        <f>ROUND(K97+L97-M97-N97,2)</f>
        <v>0.0</v>
      </c>
      <c r="P97" s="19">
        <f>T96</f>
        <v>0.0</v>
      </c>
      <c r="Q97" s="19">
        <f>ROUND(P97*$Q$5/12,2)</f>
        <v>0.0</v>
      </c>
      <c r="R97" s="19">
        <f>MIN($R$5,P97+Q97)</f>
        <v>0.0</v>
      </c>
      <c r="S97" s="19">
        <f>MAX(0,MIN(P97+Q97-R97,MonthlyPayment-SUM(H97,M97,R97,W97,AB97,AG97,AL97,AQ97,AV97,BA97)-SUM(I97,N97)))</f>
        <v>0.0</v>
      </c>
      <c r="T97" s="19">
        <f>ROUND(P97+Q97-R97-S97,2)</f>
        <v>0.0</v>
      </c>
      <c r="U97" s="19">
        <f>Y96</f>
        <v>0.0</v>
      </c>
      <c r="V97" s="19">
        <f>ROUND(U97*$V$5/12,2)</f>
        <v>0.0</v>
      </c>
      <c r="W97" s="19">
        <f>MIN($W$5,U97+V97)</f>
        <v>0.0</v>
      </c>
      <c r="X97" s="19">
        <f>MAX(0,MIN(U97+V97-W97,MonthlyPayment-SUM(H97,M97,R97,W97,AB97,AG97,AL97,AQ97,AV97,BA97)-SUM(I97,N97,S97)))</f>
        <v>0.0</v>
      </c>
      <c r="Y97" s="19">
        <f>ROUND(U97+V97-W97-X97,2)</f>
        <v>0.0</v>
      </c>
      <c r="Z97" s="19">
        <f>AD96</f>
        <v>0.0</v>
      </c>
      <c r="AA97" s="19">
        <f>ROUND(Z97*$AA$5/12,2)</f>
        <v>0.0</v>
      </c>
      <c r="AB97" s="19">
        <f>MIN($AB$5,Z97+AA97)</f>
        <v>0.0</v>
      </c>
      <c r="AC97" s="19">
        <f>MAX(0,MIN(Z97+AA97-AB97,MonthlyPayment-SUM(H97,M97,R97,W97,AB97,AG97,AL97,AQ97,AV97,BA97)-SUM(I97,N97,S97,X97)))</f>
        <v>0.0</v>
      </c>
      <c r="AD97" s="19">
        <f>ROUND(Z97+AA97-AB97-AC97,2)</f>
        <v>0.0</v>
      </c>
      <c r="AE97" s="19">
        <f>AI96</f>
        <v>0.0</v>
      </c>
      <c r="AF97" s="19">
        <f>ROUND(AE97*$AF$5/12,2)</f>
        <v>0.0</v>
      </c>
      <c r="AG97" s="19">
        <f>MIN($AG$5,AE97+AF97)</f>
        <v>0.0</v>
      </c>
      <c r="AH97" s="19">
        <f>MAX(0,MIN(AE97+AF97-AG97,MonthlyPayment-SUM(H97,M97,R97,W97,AB97,AG97,AL97,AQ97,AV97,BA97)-SUM(I97,N97,S97,X97,AC97)))</f>
        <v>0.0</v>
      </c>
      <c r="AI97" s="19">
        <f>ROUND(AE97+AF97-AG97-AH97,2)</f>
        <v>0.0</v>
      </c>
      <c r="AJ97" s="19">
        <f>AN96</f>
        <v>0.0</v>
      </c>
      <c r="AK97" s="19">
        <f>ROUND(AJ97*$AK$5/12,2)</f>
        <v>0.0</v>
      </c>
      <c r="AL97" s="19">
        <f>MIN($AL$5,AJ97+AK97)</f>
        <v>0.0</v>
      </c>
      <c r="AM97" s="19">
        <f>MAX(0,MIN(AJ97+AK97-AL97,MonthlyPayment-SUM(H97,M97,R97,W97,AB97,AG97,AL97,AQ97,AV97,BA97)-SUM(I97,N97,S97,X97,AC97,AH97)))</f>
        <v>0.0</v>
      </c>
      <c r="AN97" s="19">
        <f>ROUND(AJ97+AK97-AL97-AM97,2)</f>
        <v>0.0</v>
      </c>
      <c r="AO97" s="19">
        <f>AS96</f>
        <v>0.0</v>
      </c>
      <c r="AP97" s="19">
        <f>ROUND(AO97*$AP$5/12,2)</f>
        <v>0.0</v>
      </c>
      <c r="AQ97" s="19">
        <f>MIN($AQ$5,AO97+AP97)</f>
        <v>0.0</v>
      </c>
      <c r="AR97" s="19">
        <f>MAX(0,MIN(AO97+AP97-AQ97,MonthlyPayment-SUM(H97,M97,R97,W97,AB97,AG97,AL97,AQ97,AV97,BA97)-SUM(I97,N97,S97,X97,AC97,AH97,AM97)))</f>
        <v>0.0</v>
      </c>
      <c r="AS97" s="19">
        <f>ROUND(AO97+AP97-AQ97-AR97,2)</f>
        <v>0.0</v>
      </c>
      <c r="AT97" s="19">
        <f>AX96</f>
        <v>0.0</v>
      </c>
      <c r="AU97" s="19">
        <f>ROUND(AT97*$AU$5/12,2)</f>
        <v>0.0</v>
      </c>
      <c r="AV97" s="19">
        <f>MIN($AV$5,AT97+AU97)</f>
        <v>0.0</v>
      </c>
      <c r="AW97" s="19">
        <f>MAX(0,MIN(AT97+AU97-AV97,MonthlyPayment-SUM(H97,M97,R97,W97,AB97,AG97,AL97,AQ97,AV97,BA97)-SUM(I97,N97,S97,X97,AC97,AH97,AM97,AR97)))</f>
        <v>0.0</v>
      </c>
      <c r="AX97" s="19">
        <f>ROUND(AT97+AU97-AV97-AW97,2)</f>
        <v>0.0</v>
      </c>
      <c r="AY97" s="19">
        <f>BC96</f>
        <v>0.0</v>
      </c>
      <c r="AZ97" s="19">
        <f>ROUND(AY97*$AZ$5/12,2)</f>
        <v>0.0</v>
      </c>
      <c r="BA97" s="19">
        <f>MIN($BA$5,AY97+AZ97)</f>
        <v>0.0</v>
      </c>
      <c r="BB97" s="19">
        <f>MAX(0,MIN(AY97+AZ97-BA97,MonthlyPayment-SUM(H97,M97,R97,W97,AB97,AG97,AL97,AQ97,AV97,BA97)-SUM(I97,N97,S97,X97,AC97,AH97,AM97,AR97,AW97)))</f>
        <v>0.0</v>
      </c>
      <c r="BC97" s="19">
        <f>ROUND(AY97+AZ97-BA97-BB97,2)</f>
        <v>0.0</v>
      </c>
    </row>
    <row r="98" spans="1:55">
      <c r="A98" s="9">
        <v>92</v>
      </c>
      <c r="B98" s="15">
        <f>IF(FirstPayment="","",EDATE(FirstPayment,A98-1))</f>
        <v/>
      </c>
      <c r="C98" s="19">
        <f>SUM(H98,M98,R98,W98,AB98,AG98,AL98,AQ98,AV98,BA98,I98,N98,S98,X98,AC98,AH98,AM98,AR98,AW98,BB98)</f>
        <v>0.0</v>
      </c>
      <c r="D98" s="19">
        <f>SUM(J98,O98,T98,Y98,AD98,AI98,AN98,AS98,AX98,BC98)</f>
        <v>0.0</v>
      </c>
      <c r="E98" s="19">
        <f>SUM(G98,L98,Q98,V98,AA98,AF98,AK98,AP98,AU98,AZ98)</f>
        <v>0.0</v>
      </c>
      <c r="F98" s="19">
        <f>J97</f>
        <v>0.0</v>
      </c>
      <c r="G98" s="19">
        <f>ROUND(F98*$G$5/12,2)</f>
        <v>0.0</v>
      </c>
      <c r="H98" s="19">
        <f>MIN($H$5,F98+G98)</f>
        <v>0.0</v>
      </c>
      <c r="I98" s="19">
        <f>MAX(0,MIN(F98+G98-H98,MonthlyPayment-SUM(H98,M98,R98,W98,AB98,AG98,AL98,AQ98,AV98,BA98)))</f>
        <v>0.0</v>
      </c>
      <c r="J98" s="19">
        <f>ROUND(F98+G98-H98-I98,2)</f>
        <v>0.0</v>
      </c>
      <c r="K98" s="19">
        <f>O97</f>
        <v>0.0</v>
      </c>
      <c r="L98" s="19">
        <f>ROUND(K98*$L$5/12,2)</f>
        <v>0.0</v>
      </c>
      <c r="M98" s="19">
        <f>MIN($M$5,K98+L98)</f>
        <v>0.0</v>
      </c>
      <c r="N98" s="19">
        <f>MAX(0,MIN(K98+L98-M98,MonthlyPayment-SUM(H98,M98,R98,W98,AB98,AG98,AL98,AQ98,AV98,BA98)-SUM(I98)))</f>
        <v>0.0</v>
      </c>
      <c r="O98" s="19">
        <f>ROUND(K98+L98-M98-N98,2)</f>
        <v>0.0</v>
      </c>
      <c r="P98" s="19">
        <f>T97</f>
        <v>0.0</v>
      </c>
      <c r="Q98" s="19">
        <f>ROUND(P98*$Q$5/12,2)</f>
        <v>0.0</v>
      </c>
      <c r="R98" s="19">
        <f>MIN($R$5,P98+Q98)</f>
        <v>0.0</v>
      </c>
      <c r="S98" s="19">
        <f>MAX(0,MIN(P98+Q98-R98,MonthlyPayment-SUM(H98,M98,R98,W98,AB98,AG98,AL98,AQ98,AV98,BA98)-SUM(I98,N98)))</f>
        <v>0.0</v>
      </c>
      <c r="T98" s="19">
        <f>ROUND(P98+Q98-R98-S98,2)</f>
        <v>0.0</v>
      </c>
      <c r="U98" s="19">
        <f>Y97</f>
        <v>0.0</v>
      </c>
      <c r="V98" s="19">
        <f>ROUND(U98*$V$5/12,2)</f>
        <v>0.0</v>
      </c>
      <c r="W98" s="19">
        <f>MIN($W$5,U98+V98)</f>
        <v>0.0</v>
      </c>
      <c r="X98" s="19">
        <f>MAX(0,MIN(U98+V98-W98,MonthlyPayment-SUM(H98,M98,R98,W98,AB98,AG98,AL98,AQ98,AV98,BA98)-SUM(I98,N98,S98)))</f>
        <v>0.0</v>
      </c>
      <c r="Y98" s="19">
        <f>ROUND(U98+V98-W98-X98,2)</f>
        <v>0.0</v>
      </c>
      <c r="Z98" s="19">
        <f>AD97</f>
        <v>0.0</v>
      </c>
      <c r="AA98" s="19">
        <f>ROUND(Z98*$AA$5/12,2)</f>
        <v>0.0</v>
      </c>
      <c r="AB98" s="19">
        <f>MIN($AB$5,Z98+AA98)</f>
        <v>0.0</v>
      </c>
      <c r="AC98" s="19">
        <f>MAX(0,MIN(Z98+AA98-AB98,MonthlyPayment-SUM(H98,M98,R98,W98,AB98,AG98,AL98,AQ98,AV98,BA98)-SUM(I98,N98,S98,X98)))</f>
        <v>0.0</v>
      </c>
      <c r="AD98" s="19">
        <f>ROUND(Z98+AA98-AB98-AC98,2)</f>
        <v>0.0</v>
      </c>
      <c r="AE98" s="19">
        <f>AI97</f>
        <v>0.0</v>
      </c>
      <c r="AF98" s="19">
        <f>ROUND(AE98*$AF$5/12,2)</f>
        <v>0.0</v>
      </c>
      <c r="AG98" s="19">
        <f>MIN($AG$5,AE98+AF98)</f>
        <v>0.0</v>
      </c>
      <c r="AH98" s="19">
        <f>MAX(0,MIN(AE98+AF98-AG98,MonthlyPayment-SUM(H98,M98,R98,W98,AB98,AG98,AL98,AQ98,AV98,BA98)-SUM(I98,N98,S98,X98,AC98)))</f>
        <v>0.0</v>
      </c>
      <c r="AI98" s="19">
        <f>ROUND(AE98+AF98-AG98-AH98,2)</f>
        <v>0.0</v>
      </c>
      <c r="AJ98" s="19">
        <f>AN97</f>
        <v>0.0</v>
      </c>
      <c r="AK98" s="19">
        <f>ROUND(AJ98*$AK$5/12,2)</f>
        <v>0.0</v>
      </c>
      <c r="AL98" s="19">
        <f>MIN($AL$5,AJ98+AK98)</f>
        <v>0.0</v>
      </c>
      <c r="AM98" s="19">
        <f>MAX(0,MIN(AJ98+AK98-AL98,MonthlyPayment-SUM(H98,M98,R98,W98,AB98,AG98,AL98,AQ98,AV98,BA98)-SUM(I98,N98,S98,X98,AC98,AH98)))</f>
        <v>0.0</v>
      </c>
      <c r="AN98" s="19">
        <f>ROUND(AJ98+AK98-AL98-AM98,2)</f>
        <v>0.0</v>
      </c>
      <c r="AO98" s="19">
        <f>AS97</f>
        <v>0.0</v>
      </c>
      <c r="AP98" s="19">
        <f>ROUND(AO98*$AP$5/12,2)</f>
        <v>0.0</v>
      </c>
      <c r="AQ98" s="19">
        <f>MIN($AQ$5,AO98+AP98)</f>
        <v>0.0</v>
      </c>
      <c r="AR98" s="19">
        <f>MAX(0,MIN(AO98+AP98-AQ98,MonthlyPayment-SUM(H98,M98,R98,W98,AB98,AG98,AL98,AQ98,AV98,BA98)-SUM(I98,N98,S98,X98,AC98,AH98,AM98)))</f>
        <v>0.0</v>
      </c>
      <c r="AS98" s="19">
        <f>ROUND(AO98+AP98-AQ98-AR98,2)</f>
        <v>0.0</v>
      </c>
      <c r="AT98" s="19">
        <f>AX97</f>
        <v>0.0</v>
      </c>
      <c r="AU98" s="19">
        <f>ROUND(AT98*$AU$5/12,2)</f>
        <v>0.0</v>
      </c>
      <c r="AV98" s="19">
        <f>MIN($AV$5,AT98+AU98)</f>
        <v>0.0</v>
      </c>
      <c r="AW98" s="19">
        <f>MAX(0,MIN(AT98+AU98-AV98,MonthlyPayment-SUM(H98,M98,R98,W98,AB98,AG98,AL98,AQ98,AV98,BA98)-SUM(I98,N98,S98,X98,AC98,AH98,AM98,AR98)))</f>
        <v>0.0</v>
      </c>
      <c r="AX98" s="19">
        <f>ROUND(AT98+AU98-AV98-AW98,2)</f>
        <v>0.0</v>
      </c>
      <c r="AY98" s="19">
        <f>BC97</f>
        <v>0.0</v>
      </c>
      <c r="AZ98" s="19">
        <f>ROUND(AY98*$AZ$5/12,2)</f>
        <v>0.0</v>
      </c>
      <c r="BA98" s="19">
        <f>MIN($BA$5,AY98+AZ98)</f>
        <v>0.0</v>
      </c>
      <c r="BB98" s="19">
        <f>MAX(0,MIN(AY98+AZ98-BA98,MonthlyPayment-SUM(H98,M98,R98,W98,AB98,AG98,AL98,AQ98,AV98,BA98)-SUM(I98,N98,S98,X98,AC98,AH98,AM98,AR98,AW98)))</f>
        <v>0.0</v>
      </c>
      <c r="BC98" s="19">
        <f>ROUND(AY98+AZ98-BA98-BB98,2)</f>
        <v>0.0</v>
      </c>
    </row>
    <row r="99" spans="1:55">
      <c r="A99" s="9">
        <v>93</v>
      </c>
      <c r="B99" s="15">
        <f>IF(FirstPayment="","",EDATE(FirstPayment,A99-1))</f>
        <v/>
      </c>
      <c r="C99" s="19">
        <f>SUM(H99,M99,R99,W99,AB99,AG99,AL99,AQ99,AV99,BA99,I99,N99,S99,X99,AC99,AH99,AM99,AR99,AW99,BB99)</f>
        <v>0.0</v>
      </c>
      <c r="D99" s="19">
        <f>SUM(J99,O99,T99,Y99,AD99,AI99,AN99,AS99,AX99,BC99)</f>
        <v>0.0</v>
      </c>
      <c r="E99" s="19">
        <f>SUM(G99,L99,Q99,V99,AA99,AF99,AK99,AP99,AU99,AZ99)</f>
        <v>0.0</v>
      </c>
      <c r="F99" s="19">
        <f>J98</f>
        <v>0.0</v>
      </c>
      <c r="G99" s="19">
        <f>ROUND(F99*$G$5/12,2)</f>
        <v>0.0</v>
      </c>
      <c r="H99" s="19">
        <f>MIN($H$5,F99+G99)</f>
        <v>0.0</v>
      </c>
      <c r="I99" s="19">
        <f>MAX(0,MIN(F99+G99-H99,MonthlyPayment-SUM(H99,M99,R99,W99,AB99,AG99,AL99,AQ99,AV99,BA99)))</f>
        <v>0.0</v>
      </c>
      <c r="J99" s="19">
        <f>ROUND(F99+G99-H99-I99,2)</f>
        <v>0.0</v>
      </c>
      <c r="K99" s="19">
        <f>O98</f>
        <v>0.0</v>
      </c>
      <c r="L99" s="19">
        <f>ROUND(K99*$L$5/12,2)</f>
        <v>0.0</v>
      </c>
      <c r="M99" s="19">
        <f>MIN($M$5,K99+L99)</f>
        <v>0.0</v>
      </c>
      <c r="N99" s="19">
        <f>MAX(0,MIN(K99+L99-M99,MonthlyPayment-SUM(H99,M99,R99,W99,AB99,AG99,AL99,AQ99,AV99,BA99)-SUM(I99)))</f>
        <v>0.0</v>
      </c>
      <c r="O99" s="19">
        <f>ROUND(K99+L99-M99-N99,2)</f>
        <v>0.0</v>
      </c>
      <c r="P99" s="19">
        <f>T98</f>
        <v>0.0</v>
      </c>
      <c r="Q99" s="19">
        <f>ROUND(P99*$Q$5/12,2)</f>
        <v>0.0</v>
      </c>
      <c r="R99" s="19">
        <f>MIN($R$5,P99+Q99)</f>
        <v>0.0</v>
      </c>
      <c r="S99" s="19">
        <f>MAX(0,MIN(P99+Q99-R99,MonthlyPayment-SUM(H99,M99,R99,W99,AB99,AG99,AL99,AQ99,AV99,BA99)-SUM(I99,N99)))</f>
        <v>0.0</v>
      </c>
      <c r="T99" s="19">
        <f>ROUND(P99+Q99-R99-S99,2)</f>
        <v>0.0</v>
      </c>
      <c r="U99" s="19">
        <f>Y98</f>
        <v>0.0</v>
      </c>
      <c r="V99" s="19">
        <f>ROUND(U99*$V$5/12,2)</f>
        <v>0.0</v>
      </c>
      <c r="W99" s="19">
        <f>MIN($W$5,U99+V99)</f>
        <v>0.0</v>
      </c>
      <c r="X99" s="19">
        <f>MAX(0,MIN(U99+V99-W99,MonthlyPayment-SUM(H99,M99,R99,W99,AB99,AG99,AL99,AQ99,AV99,BA99)-SUM(I99,N99,S99)))</f>
        <v>0.0</v>
      </c>
      <c r="Y99" s="19">
        <f>ROUND(U99+V99-W99-X99,2)</f>
        <v>0.0</v>
      </c>
      <c r="Z99" s="19">
        <f>AD98</f>
        <v>0.0</v>
      </c>
      <c r="AA99" s="19">
        <f>ROUND(Z99*$AA$5/12,2)</f>
        <v>0.0</v>
      </c>
      <c r="AB99" s="19">
        <f>MIN($AB$5,Z99+AA99)</f>
        <v>0.0</v>
      </c>
      <c r="AC99" s="19">
        <f>MAX(0,MIN(Z99+AA99-AB99,MonthlyPayment-SUM(H99,M99,R99,W99,AB99,AG99,AL99,AQ99,AV99,BA99)-SUM(I99,N99,S99,X99)))</f>
        <v>0.0</v>
      </c>
      <c r="AD99" s="19">
        <f>ROUND(Z99+AA99-AB99-AC99,2)</f>
        <v>0.0</v>
      </c>
      <c r="AE99" s="19">
        <f>AI98</f>
        <v>0.0</v>
      </c>
      <c r="AF99" s="19">
        <f>ROUND(AE99*$AF$5/12,2)</f>
        <v>0.0</v>
      </c>
      <c r="AG99" s="19">
        <f>MIN($AG$5,AE99+AF99)</f>
        <v>0.0</v>
      </c>
      <c r="AH99" s="19">
        <f>MAX(0,MIN(AE99+AF99-AG99,MonthlyPayment-SUM(H99,M99,R99,W99,AB99,AG99,AL99,AQ99,AV99,BA99)-SUM(I99,N99,S99,X99,AC99)))</f>
        <v>0.0</v>
      </c>
      <c r="AI99" s="19">
        <f>ROUND(AE99+AF99-AG99-AH99,2)</f>
        <v>0.0</v>
      </c>
      <c r="AJ99" s="19">
        <f>AN98</f>
        <v>0.0</v>
      </c>
      <c r="AK99" s="19">
        <f>ROUND(AJ99*$AK$5/12,2)</f>
        <v>0.0</v>
      </c>
      <c r="AL99" s="19">
        <f>MIN($AL$5,AJ99+AK99)</f>
        <v>0.0</v>
      </c>
      <c r="AM99" s="19">
        <f>MAX(0,MIN(AJ99+AK99-AL99,MonthlyPayment-SUM(H99,M99,R99,W99,AB99,AG99,AL99,AQ99,AV99,BA99)-SUM(I99,N99,S99,X99,AC99,AH99)))</f>
        <v>0.0</v>
      </c>
      <c r="AN99" s="19">
        <f>ROUND(AJ99+AK99-AL99-AM99,2)</f>
        <v>0.0</v>
      </c>
      <c r="AO99" s="19">
        <f>AS98</f>
        <v>0.0</v>
      </c>
      <c r="AP99" s="19">
        <f>ROUND(AO99*$AP$5/12,2)</f>
        <v>0.0</v>
      </c>
      <c r="AQ99" s="19">
        <f>MIN($AQ$5,AO99+AP99)</f>
        <v>0.0</v>
      </c>
      <c r="AR99" s="19">
        <f>MAX(0,MIN(AO99+AP99-AQ99,MonthlyPayment-SUM(H99,M99,R99,W99,AB99,AG99,AL99,AQ99,AV99,BA99)-SUM(I99,N99,S99,X99,AC99,AH99,AM99)))</f>
        <v>0.0</v>
      </c>
      <c r="AS99" s="19">
        <f>ROUND(AO99+AP99-AQ99-AR99,2)</f>
        <v>0.0</v>
      </c>
      <c r="AT99" s="19">
        <f>AX98</f>
        <v>0.0</v>
      </c>
      <c r="AU99" s="19">
        <f>ROUND(AT99*$AU$5/12,2)</f>
        <v>0.0</v>
      </c>
      <c r="AV99" s="19">
        <f>MIN($AV$5,AT99+AU99)</f>
        <v>0.0</v>
      </c>
      <c r="AW99" s="19">
        <f>MAX(0,MIN(AT99+AU99-AV99,MonthlyPayment-SUM(H99,M99,R99,W99,AB99,AG99,AL99,AQ99,AV99,BA99)-SUM(I99,N99,S99,X99,AC99,AH99,AM99,AR99)))</f>
        <v>0.0</v>
      </c>
      <c r="AX99" s="19">
        <f>ROUND(AT99+AU99-AV99-AW99,2)</f>
        <v>0.0</v>
      </c>
      <c r="AY99" s="19">
        <f>BC98</f>
        <v>0.0</v>
      </c>
      <c r="AZ99" s="19">
        <f>ROUND(AY99*$AZ$5/12,2)</f>
        <v>0.0</v>
      </c>
      <c r="BA99" s="19">
        <f>MIN($BA$5,AY99+AZ99)</f>
        <v>0.0</v>
      </c>
      <c r="BB99" s="19">
        <f>MAX(0,MIN(AY99+AZ99-BA99,MonthlyPayment-SUM(H99,M99,R99,W99,AB99,AG99,AL99,AQ99,AV99,BA99)-SUM(I99,N99,S99,X99,AC99,AH99,AM99,AR99,AW99)))</f>
        <v>0.0</v>
      </c>
      <c r="BC99" s="19">
        <f>ROUND(AY99+AZ99-BA99-BB99,2)</f>
        <v>0.0</v>
      </c>
    </row>
    <row r="100" spans="1:55">
      <c r="A100" s="9">
        <v>94</v>
      </c>
      <c r="B100" s="15">
        <f>IF(FirstPayment="","",EDATE(FirstPayment,A100-1))</f>
        <v/>
      </c>
      <c r="C100" s="19">
        <f>SUM(H100,M100,R100,W100,AB100,AG100,AL100,AQ100,AV100,BA100,I100,N100,S100,X100,AC100,AH100,AM100,AR100,AW100,BB100)</f>
        <v>0.0</v>
      </c>
      <c r="D100" s="19">
        <f>SUM(J100,O100,T100,Y100,AD100,AI100,AN100,AS100,AX100,BC100)</f>
        <v>0.0</v>
      </c>
      <c r="E100" s="19">
        <f>SUM(G100,L100,Q100,V100,AA100,AF100,AK100,AP100,AU100,AZ100)</f>
        <v>0.0</v>
      </c>
      <c r="F100" s="19">
        <f>J99</f>
        <v>0.0</v>
      </c>
      <c r="G100" s="19">
        <f>ROUND(F100*$G$5/12,2)</f>
        <v>0.0</v>
      </c>
      <c r="H100" s="19">
        <f>MIN($H$5,F100+G100)</f>
        <v>0.0</v>
      </c>
      <c r="I100" s="19">
        <f>MAX(0,MIN(F100+G100-H100,MonthlyPayment-SUM(H100,M100,R100,W100,AB100,AG100,AL100,AQ100,AV100,BA100)))</f>
        <v>0.0</v>
      </c>
      <c r="J100" s="19">
        <f>ROUND(F100+G100-H100-I100,2)</f>
        <v>0.0</v>
      </c>
      <c r="K100" s="19">
        <f>O99</f>
        <v>0.0</v>
      </c>
      <c r="L100" s="19">
        <f>ROUND(K100*$L$5/12,2)</f>
        <v>0.0</v>
      </c>
      <c r="M100" s="19">
        <f>MIN($M$5,K100+L100)</f>
        <v>0.0</v>
      </c>
      <c r="N100" s="19">
        <f>MAX(0,MIN(K100+L100-M100,MonthlyPayment-SUM(H100,M100,R100,W100,AB100,AG100,AL100,AQ100,AV100,BA100)-SUM(I100)))</f>
        <v>0.0</v>
      </c>
      <c r="O100" s="19">
        <f>ROUND(K100+L100-M100-N100,2)</f>
        <v>0.0</v>
      </c>
      <c r="P100" s="19">
        <f>T99</f>
        <v>0.0</v>
      </c>
      <c r="Q100" s="19">
        <f>ROUND(P100*$Q$5/12,2)</f>
        <v>0.0</v>
      </c>
      <c r="R100" s="19">
        <f>MIN($R$5,P100+Q100)</f>
        <v>0.0</v>
      </c>
      <c r="S100" s="19">
        <f>MAX(0,MIN(P100+Q100-R100,MonthlyPayment-SUM(H100,M100,R100,W100,AB100,AG100,AL100,AQ100,AV100,BA100)-SUM(I100,N100)))</f>
        <v>0.0</v>
      </c>
      <c r="T100" s="19">
        <f>ROUND(P100+Q100-R100-S100,2)</f>
        <v>0.0</v>
      </c>
      <c r="U100" s="19">
        <f>Y99</f>
        <v>0.0</v>
      </c>
      <c r="V100" s="19">
        <f>ROUND(U100*$V$5/12,2)</f>
        <v>0.0</v>
      </c>
      <c r="W100" s="19">
        <f>MIN($W$5,U100+V100)</f>
        <v>0.0</v>
      </c>
      <c r="X100" s="19">
        <f>MAX(0,MIN(U100+V100-W100,MonthlyPayment-SUM(H100,M100,R100,W100,AB100,AG100,AL100,AQ100,AV100,BA100)-SUM(I100,N100,S100)))</f>
        <v>0.0</v>
      </c>
      <c r="Y100" s="19">
        <f>ROUND(U100+V100-W100-X100,2)</f>
        <v>0.0</v>
      </c>
      <c r="Z100" s="19">
        <f>AD99</f>
        <v>0.0</v>
      </c>
      <c r="AA100" s="19">
        <f>ROUND(Z100*$AA$5/12,2)</f>
        <v>0.0</v>
      </c>
      <c r="AB100" s="19">
        <f>MIN($AB$5,Z100+AA100)</f>
        <v>0.0</v>
      </c>
      <c r="AC100" s="19">
        <f>MAX(0,MIN(Z100+AA100-AB100,MonthlyPayment-SUM(H100,M100,R100,W100,AB100,AG100,AL100,AQ100,AV100,BA100)-SUM(I100,N100,S100,X100)))</f>
        <v>0.0</v>
      </c>
      <c r="AD100" s="19">
        <f>ROUND(Z100+AA100-AB100-AC100,2)</f>
        <v>0.0</v>
      </c>
      <c r="AE100" s="19">
        <f>AI99</f>
        <v>0.0</v>
      </c>
      <c r="AF100" s="19">
        <f>ROUND(AE100*$AF$5/12,2)</f>
        <v>0.0</v>
      </c>
      <c r="AG100" s="19">
        <f>MIN($AG$5,AE100+AF100)</f>
        <v>0.0</v>
      </c>
      <c r="AH100" s="19">
        <f>MAX(0,MIN(AE100+AF100-AG100,MonthlyPayment-SUM(H100,M100,R100,W100,AB100,AG100,AL100,AQ100,AV100,BA100)-SUM(I100,N100,S100,X100,AC100)))</f>
        <v>0.0</v>
      </c>
      <c r="AI100" s="19">
        <f>ROUND(AE100+AF100-AG100-AH100,2)</f>
        <v>0.0</v>
      </c>
      <c r="AJ100" s="19">
        <f>AN99</f>
        <v>0.0</v>
      </c>
      <c r="AK100" s="19">
        <f>ROUND(AJ100*$AK$5/12,2)</f>
        <v>0.0</v>
      </c>
      <c r="AL100" s="19">
        <f>MIN($AL$5,AJ100+AK100)</f>
        <v>0.0</v>
      </c>
      <c r="AM100" s="19">
        <f>MAX(0,MIN(AJ100+AK100-AL100,MonthlyPayment-SUM(H100,M100,R100,W100,AB100,AG100,AL100,AQ100,AV100,BA100)-SUM(I100,N100,S100,X100,AC100,AH100)))</f>
        <v>0.0</v>
      </c>
      <c r="AN100" s="19">
        <f>ROUND(AJ100+AK100-AL100-AM100,2)</f>
        <v>0.0</v>
      </c>
      <c r="AO100" s="19">
        <f>AS99</f>
        <v>0.0</v>
      </c>
      <c r="AP100" s="19">
        <f>ROUND(AO100*$AP$5/12,2)</f>
        <v>0.0</v>
      </c>
      <c r="AQ100" s="19">
        <f>MIN($AQ$5,AO100+AP100)</f>
        <v>0.0</v>
      </c>
      <c r="AR100" s="19">
        <f>MAX(0,MIN(AO100+AP100-AQ100,MonthlyPayment-SUM(H100,M100,R100,W100,AB100,AG100,AL100,AQ100,AV100,BA100)-SUM(I100,N100,S100,X100,AC100,AH100,AM100)))</f>
        <v>0.0</v>
      </c>
      <c r="AS100" s="19">
        <f>ROUND(AO100+AP100-AQ100-AR100,2)</f>
        <v>0.0</v>
      </c>
      <c r="AT100" s="19">
        <f>AX99</f>
        <v>0.0</v>
      </c>
      <c r="AU100" s="19">
        <f>ROUND(AT100*$AU$5/12,2)</f>
        <v>0.0</v>
      </c>
      <c r="AV100" s="19">
        <f>MIN($AV$5,AT100+AU100)</f>
        <v>0.0</v>
      </c>
      <c r="AW100" s="19">
        <f>MAX(0,MIN(AT100+AU100-AV100,MonthlyPayment-SUM(H100,M100,R100,W100,AB100,AG100,AL100,AQ100,AV100,BA100)-SUM(I100,N100,S100,X100,AC100,AH100,AM100,AR100)))</f>
        <v>0.0</v>
      </c>
      <c r="AX100" s="19">
        <f>ROUND(AT100+AU100-AV100-AW100,2)</f>
        <v>0.0</v>
      </c>
      <c r="AY100" s="19">
        <f>BC99</f>
        <v>0.0</v>
      </c>
      <c r="AZ100" s="19">
        <f>ROUND(AY100*$AZ$5/12,2)</f>
        <v>0.0</v>
      </c>
      <c r="BA100" s="19">
        <f>MIN($BA$5,AY100+AZ100)</f>
        <v>0.0</v>
      </c>
      <c r="BB100" s="19">
        <f>MAX(0,MIN(AY100+AZ100-BA100,MonthlyPayment-SUM(H100,M100,R100,W100,AB100,AG100,AL100,AQ100,AV100,BA100)-SUM(I100,N100,S100,X100,AC100,AH100,AM100,AR100,AW100)))</f>
        <v>0.0</v>
      </c>
      <c r="BC100" s="19">
        <f>ROUND(AY100+AZ100-BA100-BB100,2)</f>
        <v>0.0</v>
      </c>
    </row>
    <row r="101" spans="1:55">
      <c r="A101" s="9">
        <v>95</v>
      </c>
      <c r="B101" s="15">
        <f>IF(FirstPayment="","",EDATE(FirstPayment,A101-1))</f>
        <v/>
      </c>
      <c r="C101" s="19">
        <f>SUM(H101,M101,R101,W101,AB101,AG101,AL101,AQ101,AV101,BA101,I101,N101,S101,X101,AC101,AH101,AM101,AR101,AW101,BB101)</f>
        <v>0.0</v>
      </c>
      <c r="D101" s="19">
        <f>SUM(J101,O101,T101,Y101,AD101,AI101,AN101,AS101,AX101,BC101)</f>
        <v>0.0</v>
      </c>
      <c r="E101" s="19">
        <f>SUM(G101,L101,Q101,V101,AA101,AF101,AK101,AP101,AU101,AZ101)</f>
        <v>0.0</v>
      </c>
      <c r="F101" s="19">
        <f>J100</f>
        <v>0.0</v>
      </c>
      <c r="G101" s="19">
        <f>ROUND(F101*$G$5/12,2)</f>
        <v>0.0</v>
      </c>
      <c r="H101" s="19">
        <f>MIN($H$5,F101+G101)</f>
        <v>0.0</v>
      </c>
      <c r="I101" s="19">
        <f>MAX(0,MIN(F101+G101-H101,MonthlyPayment-SUM(H101,M101,R101,W101,AB101,AG101,AL101,AQ101,AV101,BA101)))</f>
        <v>0.0</v>
      </c>
      <c r="J101" s="19">
        <f>ROUND(F101+G101-H101-I101,2)</f>
        <v>0.0</v>
      </c>
      <c r="K101" s="19">
        <f>O100</f>
        <v>0.0</v>
      </c>
      <c r="L101" s="19">
        <f>ROUND(K101*$L$5/12,2)</f>
        <v>0.0</v>
      </c>
      <c r="M101" s="19">
        <f>MIN($M$5,K101+L101)</f>
        <v>0.0</v>
      </c>
      <c r="N101" s="19">
        <f>MAX(0,MIN(K101+L101-M101,MonthlyPayment-SUM(H101,M101,R101,W101,AB101,AG101,AL101,AQ101,AV101,BA101)-SUM(I101)))</f>
        <v>0.0</v>
      </c>
      <c r="O101" s="19">
        <f>ROUND(K101+L101-M101-N101,2)</f>
        <v>0.0</v>
      </c>
      <c r="P101" s="19">
        <f>T100</f>
        <v>0.0</v>
      </c>
      <c r="Q101" s="19">
        <f>ROUND(P101*$Q$5/12,2)</f>
        <v>0.0</v>
      </c>
      <c r="R101" s="19">
        <f>MIN($R$5,P101+Q101)</f>
        <v>0.0</v>
      </c>
      <c r="S101" s="19">
        <f>MAX(0,MIN(P101+Q101-R101,MonthlyPayment-SUM(H101,M101,R101,W101,AB101,AG101,AL101,AQ101,AV101,BA101)-SUM(I101,N101)))</f>
        <v>0.0</v>
      </c>
      <c r="T101" s="19">
        <f>ROUND(P101+Q101-R101-S101,2)</f>
        <v>0.0</v>
      </c>
      <c r="U101" s="19">
        <f>Y100</f>
        <v>0.0</v>
      </c>
      <c r="V101" s="19">
        <f>ROUND(U101*$V$5/12,2)</f>
        <v>0.0</v>
      </c>
      <c r="W101" s="19">
        <f>MIN($W$5,U101+V101)</f>
        <v>0.0</v>
      </c>
      <c r="X101" s="19">
        <f>MAX(0,MIN(U101+V101-W101,MonthlyPayment-SUM(H101,M101,R101,W101,AB101,AG101,AL101,AQ101,AV101,BA101)-SUM(I101,N101,S101)))</f>
        <v>0.0</v>
      </c>
      <c r="Y101" s="19">
        <f>ROUND(U101+V101-W101-X101,2)</f>
        <v>0.0</v>
      </c>
      <c r="Z101" s="19">
        <f>AD100</f>
        <v>0.0</v>
      </c>
      <c r="AA101" s="19">
        <f>ROUND(Z101*$AA$5/12,2)</f>
        <v>0.0</v>
      </c>
      <c r="AB101" s="19">
        <f>MIN($AB$5,Z101+AA101)</f>
        <v>0.0</v>
      </c>
      <c r="AC101" s="19">
        <f>MAX(0,MIN(Z101+AA101-AB101,MonthlyPayment-SUM(H101,M101,R101,W101,AB101,AG101,AL101,AQ101,AV101,BA101)-SUM(I101,N101,S101,X101)))</f>
        <v>0.0</v>
      </c>
      <c r="AD101" s="19">
        <f>ROUND(Z101+AA101-AB101-AC101,2)</f>
        <v>0.0</v>
      </c>
      <c r="AE101" s="19">
        <f>AI100</f>
        <v>0.0</v>
      </c>
      <c r="AF101" s="19">
        <f>ROUND(AE101*$AF$5/12,2)</f>
        <v>0.0</v>
      </c>
      <c r="AG101" s="19">
        <f>MIN($AG$5,AE101+AF101)</f>
        <v>0.0</v>
      </c>
      <c r="AH101" s="19">
        <f>MAX(0,MIN(AE101+AF101-AG101,MonthlyPayment-SUM(H101,M101,R101,W101,AB101,AG101,AL101,AQ101,AV101,BA101)-SUM(I101,N101,S101,X101,AC101)))</f>
        <v>0.0</v>
      </c>
      <c r="AI101" s="19">
        <f>ROUND(AE101+AF101-AG101-AH101,2)</f>
        <v>0.0</v>
      </c>
      <c r="AJ101" s="19">
        <f>AN100</f>
        <v>0.0</v>
      </c>
      <c r="AK101" s="19">
        <f>ROUND(AJ101*$AK$5/12,2)</f>
        <v>0.0</v>
      </c>
      <c r="AL101" s="19">
        <f>MIN($AL$5,AJ101+AK101)</f>
        <v>0.0</v>
      </c>
      <c r="AM101" s="19">
        <f>MAX(0,MIN(AJ101+AK101-AL101,MonthlyPayment-SUM(H101,M101,R101,W101,AB101,AG101,AL101,AQ101,AV101,BA101)-SUM(I101,N101,S101,X101,AC101,AH101)))</f>
        <v>0.0</v>
      </c>
      <c r="AN101" s="19">
        <f>ROUND(AJ101+AK101-AL101-AM101,2)</f>
        <v>0.0</v>
      </c>
      <c r="AO101" s="19">
        <f>AS100</f>
        <v>0.0</v>
      </c>
      <c r="AP101" s="19">
        <f>ROUND(AO101*$AP$5/12,2)</f>
        <v>0.0</v>
      </c>
      <c r="AQ101" s="19">
        <f>MIN($AQ$5,AO101+AP101)</f>
        <v>0.0</v>
      </c>
      <c r="AR101" s="19">
        <f>MAX(0,MIN(AO101+AP101-AQ101,MonthlyPayment-SUM(H101,M101,R101,W101,AB101,AG101,AL101,AQ101,AV101,BA101)-SUM(I101,N101,S101,X101,AC101,AH101,AM101)))</f>
        <v>0.0</v>
      </c>
      <c r="AS101" s="19">
        <f>ROUND(AO101+AP101-AQ101-AR101,2)</f>
        <v>0.0</v>
      </c>
      <c r="AT101" s="19">
        <f>AX100</f>
        <v>0.0</v>
      </c>
      <c r="AU101" s="19">
        <f>ROUND(AT101*$AU$5/12,2)</f>
        <v>0.0</v>
      </c>
      <c r="AV101" s="19">
        <f>MIN($AV$5,AT101+AU101)</f>
        <v>0.0</v>
      </c>
      <c r="AW101" s="19">
        <f>MAX(0,MIN(AT101+AU101-AV101,MonthlyPayment-SUM(H101,M101,R101,W101,AB101,AG101,AL101,AQ101,AV101,BA101)-SUM(I101,N101,S101,X101,AC101,AH101,AM101,AR101)))</f>
        <v>0.0</v>
      </c>
      <c r="AX101" s="19">
        <f>ROUND(AT101+AU101-AV101-AW101,2)</f>
        <v>0.0</v>
      </c>
      <c r="AY101" s="19">
        <f>BC100</f>
        <v>0.0</v>
      </c>
      <c r="AZ101" s="19">
        <f>ROUND(AY101*$AZ$5/12,2)</f>
        <v>0.0</v>
      </c>
      <c r="BA101" s="19">
        <f>MIN($BA$5,AY101+AZ101)</f>
        <v>0.0</v>
      </c>
      <c r="BB101" s="19">
        <f>MAX(0,MIN(AY101+AZ101-BA101,MonthlyPayment-SUM(H101,M101,R101,W101,AB101,AG101,AL101,AQ101,AV101,BA101)-SUM(I101,N101,S101,X101,AC101,AH101,AM101,AR101,AW101)))</f>
        <v>0.0</v>
      </c>
      <c r="BC101" s="19">
        <f>ROUND(AY101+AZ101-BA101-BB101,2)</f>
        <v>0.0</v>
      </c>
    </row>
    <row r="102" spans="1:55">
      <c r="A102" s="9">
        <v>96</v>
      </c>
      <c r="B102" s="15">
        <f>IF(FirstPayment="","",EDATE(FirstPayment,A102-1))</f>
        <v/>
      </c>
      <c r="C102" s="19">
        <f>SUM(H102,M102,R102,W102,AB102,AG102,AL102,AQ102,AV102,BA102,I102,N102,S102,X102,AC102,AH102,AM102,AR102,AW102,BB102)</f>
        <v>0.0</v>
      </c>
      <c r="D102" s="19">
        <f>SUM(J102,O102,T102,Y102,AD102,AI102,AN102,AS102,AX102,BC102)</f>
        <v>0.0</v>
      </c>
      <c r="E102" s="19">
        <f>SUM(G102,L102,Q102,V102,AA102,AF102,AK102,AP102,AU102,AZ102)</f>
        <v>0.0</v>
      </c>
      <c r="F102" s="19">
        <f>J101</f>
        <v>0.0</v>
      </c>
      <c r="G102" s="19">
        <f>ROUND(F102*$G$5/12,2)</f>
        <v>0.0</v>
      </c>
      <c r="H102" s="19">
        <f>MIN($H$5,F102+G102)</f>
        <v>0.0</v>
      </c>
      <c r="I102" s="19">
        <f>MAX(0,MIN(F102+G102-H102,MonthlyPayment-SUM(H102,M102,R102,W102,AB102,AG102,AL102,AQ102,AV102,BA102)))</f>
        <v>0.0</v>
      </c>
      <c r="J102" s="19">
        <f>ROUND(F102+G102-H102-I102,2)</f>
        <v>0.0</v>
      </c>
      <c r="K102" s="19">
        <f>O101</f>
        <v>0.0</v>
      </c>
      <c r="L102" s="19">
        <f>ROUND(K102*$L$5/12,2)</f>
        <v>0.0</v>
      </c>
      <c r="M102" s="19">
        <f>MIN($M$5,K102+L102)</f>
        <v>0.0</v>
      </c>
      <c r="N102" s="19">
        <f>MAX(0,MIN(K102+L102-M102,MonthlyPayment-SUM(H102,M102,R102,W102,AB102,AG102,AL102,AQ102,AV102,BA102)-SUM(I102)))</f>
        <v>0.0</v>
      </c>
      <c r="O102" s="19">
        <f>ROUND(K102+L102-M102-N102,2)</f>
        <v>0.0</v>
      </c>
      <c r="P102" s="19">
        <f>T101</f>
        <v>0.0</v>
      </c>
      <c r="Q102" s="19">
        <f>ROUND(P102*$Q$5/12,2)</f>
        <v>0.0</v>
      </c>
      <c r="R102" s="19">
        <f>MIN($R$5,P102+Q102)</f>
        <v>0.0</v>
      </c>
      <c r="S102" s="19">
        <f>MAX(0,MIN(P102+Q102-R102,MonthlyPayment-SUM(H102,M102,R102,W102,AB102,AG102,AL102,AQ102,AV102,BA102)-SUM(I102,N102)))</f>
        <v>0.0</v>
      </c>
      <c r="T102" s="19">
        <f>ROUND(P102+Q102-R102-S102,2)</f>
        <v>0.0</v>
      </c>
      <c r="U102" s="19">
        <f>Y101</f>
        <v>0.0</v>
      </c>
      <c r="V102" s="19">
        <f>ROUND(U102*$V$5/12,2)</f>
        <v>0.0</v>
      </c>
      <c r="W102" s="19">
        <f>MIN($W$5,U102+V102)</f>
        <v>0.0</v>
      </c>
      <c r="X102" s="19">
        <f>MAX(0,MIN(U102+V102-W102,MonthlyPayment-SUM(H102,M102,R102,W102,AB102,AG102,AL102,AQ102,AV102,BA102)-SUM(I102,N102,S102)))</f>
        <v>0.0</v>
      </c>
      <c r="Y102" s="19">
        <f>ROUND(U102+V102-W102-X102,2)</f>
        <v>0.0</v>
      </c>
      <c r="Z102" s="19">
        <f>AD101</f>
        <v>0.0</v>
      </c>
      <c r="AA102" s="19">
        <f>ROUND(Z102*$AA$5/12,2)</f>
        <v>0.0</v>
      </c>
      <c r="AB102" s="19">
        <f>MIN($AB$5,Z102+AA102)</f>
        <v>0.0</v>
      </c>
      <c r="AC102" s="19">
        <f>MAX(0,MIN(Z102+AA102-AB102,MonthlyPayment-SUM(H102,M102,R102,W102,AB102,AG102,AL102,AQ102,AV102,BA102)-SUM(I102,N102,S102,X102)))</f>
        <v>0.0</v>
      </c>
      <c r="AD102" s="19">
        <f>ROUND(Z102+AA102-AB102-AC102,2)</f>
        <v>0.0</v>
      </c>
      <c r="AE102" s="19">
        <f>AI101</f>
        <v>0.0</v>
      </c>
      <c r="AF102" s="19">
        <f>ROUND(AE102*$AF$5/12,2)</f>
        <v>0.0</v>
      </c>
      <c r="AG102" s="19">
        <f>MIN($AG$5,AE102+AF102)</f>
        <v>0.0</v>
      </c>
      <c r="AH102" s="19">
        <f>MAX(0,MIN(AE102+AF102-AG102,MonthlyPayment-SUM(H102,M102,R102,W102,AB102,AG102,AL102,AQ102,AV102,BA102)-SUM(I102,N102,S102,X102,AC102)))</f>
        <v>0.0</v>
      </c>
      <c r="AI102" s="19">
        <f>ROUND(AE102+AF102-AG102-AH102,2)</f>
        <v>0.0</v>
      </c>
      <c r="AJ102" s="19">
        <f>AN101</f>
        <v>0.0</v>
      </c>
      <c r="AK102" s="19">
        <f>ROUND(AJ102*$AK$5/12,2)</f>
        <v>0.0</v>
      </c>
      <c r="AL102" s="19">
        <f>MIN($AL$5,AJ102+AK102)</f>
        <v>0.0</v>
      </c>
      <c r="AM102" s="19">
        <f>MAX(0,MIN(AJ102+AK102-AL102,MonthlyPayment-SUM(H102,M102,R102,W102,AB102,AG102,AL102,AQ102,AV102,BA102)-SUM(I102,N102,S102,X102,AC102,AH102)))</f>
        <v>0.0</v>
      </c>
      <c r="AN102" s="19">
        <f>ROUND(AJ102+AK102-AL102-AM102,2)</f>
        <v>0.0</v>
      </c>
      <c r="AO102" s="19">
        <f>AS101</f>
        <v>0.0</v>
      </c>
      <c r="AP102" s="19">
        <f>ROUND(AO102*$AP$5/12,2)</f>
        <v>0.0</v>
      </c>
      <c r="AQ102" s="19">
        <f>MIN($AQ$5,AO102+AP102)</f>
        <v>0.0</v>
      </c>
      <c r="AR102" s="19">
        <f>MAX(0,MIN(AO102+AP102-AQ102,MonthlyPayment-SUM(H102,M102,R102,W102,AB102,AG102,AL102,AQ102,AV102,BA102)-SUM(I102,N102,S102,X102,AC102,AH102,AM102)))</f>
        <v>0.0</v>
      </c>
      <c r="AS102" s="19">
        <f>ROUND(AO102+AP102-AQ102-AR102,2)</f>
        <v>0.0</v>
      </c>
      <c r="AT102" s="19">
        <f>AX101</f>
        <v>0.0</v>
      </c>
      <c r="AU102" s="19">
        <f>ROUND(AT102*$AU$5/12,2)</f>
        <v>0.0</v>
      </c>
      <c r="AV102" s="19">
        <f>MIN($AV$5,AT102+AU102)</f>
        <v>0.0</v>
      </c>
      <c r="AW102" s="19">
        <f>MAX(0,MIN(AT102+AU102-AV102,MonthlyPayment-SUM(H102,M102,R102,W102,AB102,AG102,AL102,AQ102,AV102,BA102)-SUM(I102,N102,S102,X102,AC102,AH102,AM102,AR102)))</f>
        <v>0.0</v>
      </c>
      <c r="AX102" s="19">
        <f>ROUND(AT102+AU102-AV102-AW102,2)</f>
        <v>0.0</v>
      </c>
      <c r="AY102" s="19">
        <f>BC101</f>
        <v>0.0</v>
      </c>
      <c r="AZ102" s="19">
        <f>ROUND(AY102*$AZ$5/12,2)</f>
        <v>0.0</v>
      </c>
      <c r="BA102" s="19">
        <f>MIN($BA$5,AY102+AZ102)</f>
        <v>0.0</v>
      </c>
      <c r="BB102" s="19">
        <f>MAX(0,MIN(AY102+AZ102-BA102,MonthlyPayment-SUM(H102,M102,R102,W102,AB102,AG102,AL102,AQ102,AV102,BA102)-SUM(I102,N102,S102,X102,AC102,AH102,AM102,AR102,AW102)))</f>
        <v>0.0</v>
      </c>
      <c r="BC102" s="19">
        <f>ROUND(AY102+AZ102-BA102-BB102,2)</f>
        <v>0.0</v>
      </c>
    </row>
    <row r="103" spans="1:55">
      <c r="A103" s="9">
        <v>97</v>
      </c>
      <c r="B103" s="15">
        <f>IF(FirstPayment="","",EDATE(FirstPayment,A103-1))</f>
        <v/>
      </c>
      <c r="C103" s="19">
        <f>SUM(H103,M103,R103,W103,AB103,AG103,AL103,AQ103,AV103,BA103,I103,N103,S103,X103,AC103,AH103,AM103,AR103,AW103,BB103)</f>
        <v>0.0</v>
      </c>
      <c r="D103" s="19">
        <f>SUM(J103,O103,T103,Y103,AD103,AI103,AN103,AS103,AX103,BC103)</f>
        <v>0.0</v>
      </c>
      <c r="E103" s="19">
        <f>SUM(G103,L103,Q103,V103,AA103,AF103,AK103,AP103,AU103,AZ103)</f>
        <v>0.0</v>
      </c>
      <c r="F103" s="19">
        <f>J102</f>
        <v>0.0</v>
      </c>
      <c r="G103" s="19">
        <f>ROUND(F103*$G$5/12,2)</f>
        <v>0.0</v>
      </c>
      <c r="H103" s="19">
        <f>MIN($H$5,F103+G103)</f>
        <v>0.0</v>
      </c>
      <c r="I103" s="19">
        <f>MAX(0,MIN(F103+G103-H103,MonthlyPayment-SUM(H103,M103,R103,W103,AB103,AG103,AL103,AQ103,AV103,BA103)))</f>
        <v>0.0</v>
      </c>
      <c r="J103" s="19">
        <f>ROUND(F103+G103-H103-I103,2)</f>
        <v>0.0</v>
      </c>
      <c r="K103" s="19">
        <f>O102</f>
        <v>0.0</v>
      </c>
      <c r="L103" s="19">
        <f>ROUND(K103*$L$5/12,2)</f>
        <v>0.0</v>
      </c>
      <c r="M103" s="19">
        <f>MIN($M$5,K103+L103)</f>
        <v>0.0</v>
      </c>
      <c r="N103" s="19">
        <f>MAX(0,MIN(K103+L103-M103,MonthlyPayment-SUM(H103,M103,R103,W103,AB103,AG103,AL103,AQ103,AV103,BA103)-SUM(I103)))</f>
        <v>0.0</v>
      </c>
      <c r="O103" s="19">
        <f>ROUND(K103+L103-M103-N103,2)</f>
        <v>0.0</v>
      </c>
      <c r="P103" s="19">
        <f>T102</f>
        <v>0.0</v>
      </c>
      <c r="Q103" s="19">
        <f>ROUND(P103*$Q$5/12,2)</f>
        <v>0.0</v>
      </c>
      <c r="R103" s="19">
        <f>MIN($R$5,P103+Q103)</f>
        <v>0.0</v>
      </c>
      <c r="S103" s="19">
        <f>MAX(0,MIN(P103+Q103-R103,MonthlyPayment-SUM(H103,M103,R103,W103,AB103,AG103,AL103,AQ103,AV103,BA103)-SUM(I103,N103)))</f>
        <v>0.0</v>
      </c>
      <c r="T103" s="19">
        <f>ROUND(P103+Q103-R103-S103,2)</f>
        <v>0.0</v>
      </c>
      <c r="U103" s="19">
        <f>Y102</f>
        <v>0.0</v>
      </c>
      <c r="V103" s="19">
        <f>ROUND(U103*$V$5/12,2)</f>
        <v>0.0</v>
      </c>
      <c r="W103" s="19">
        <f>MIN($W$5,U103+V103)</f>
        <v>0.0</v>
      </c>
      <c r="X103" s="19">
        <f>MAX(0,MIN(U103+V103-W103,MonthlyPayment-SUM(H103,M103,R103,W103,AB103,AG103,AL103,AQ103,AV103,BA103)-SUM(I103,N103,S103)))</f>
        <v>0.0</v>
      </c>
      <c r="Y103" s="19">
        <f>ROUND(U103+V103-W103-X103,2)</f>
        <v>0.0</v>
      </c>
      <c r="Z103" s="19">
        <f>AD102</f>
        <v>0.0</v>
      </c>
      <c r="AA103" s="19">
        <f>ROUND(Z103*$AA$5/12,2)</f>
        <v>0.0</v>
      </c>
      <c r="AB103" s="19">
        <f>MIN($AB$5,Z103+AA103)</f>
        <v>0.0</v>
      </c>
      <c r="AC103" s="19">
        <f>MAX(0,MIN(Z103+AA103-AB103,MonthlyPayment-SUM(H103,M103,R103,W103,AB103,AG103,AL103,AQ103,AV103,BA103)-SUM(I103,N103,S103,X103)))</f>
        <v>0.0</v>
      </c>
      <c r="AD103" s="19">
        <f>ROUND(Z103+AA103-AB103-AC103,2)</f>
        <v>0.0</v>
      </c>
      <c r="AE103" s="19">
        <f>AI102</f>
        <v>0.0</v>
      </c>
      <c r="AF103" s="19">
        <f>ROUND(AE103*$AF$5/12,2)</f>
        <v>0.0</v>
      </c>
      <c r="AG103" s="19">
        <f>MIN($AG$5,AE103+AF103)</f>
        <v>0.0</v>
      </c>
      <c r="AH103" s="19">
        <f>MAX(0,MIN(AE103+AF103-AG103,MonthlyPayment-SUM(H103,M103,R103,W103,AB103,AG103,AL103,AQ103,AV103,BA103)-SUM(I103,N103,S103,X103,AC103)))</f>
        <v>0.0</v>
      </c>
      <c r="AI103" s="19">
        <f>ROUND(AE103+AF103-AG103-AH103,2)</f>
        <v>0.0</v>
      </c>
      <c r="AJ103" s="19">
        <f>AN102</f>
        <v>0.0</v>
      </c>
      <c r="AK103" s="19">
        <f>ROUND(AJ103*$AK$5/12,2)</f>
        <v>0.0</v>
      </c>
      <c r="AL103" s="19">
        <f>MIN($AL$5,AJ103+AK103)</f>
        <v>0.0</v>
      </c>
      <c r="AM103" s="19">
        <f>MAX(0,MIN(AJ103+AK103-AL103,MonthlyPayment-SUM(H103,M103,R103,W103,AB103,AG103,AL103,AQ103,AV103,BA103)-SUM(I103,N103,S103,X103,AC103,AH103)))</f>
        <v>0.0</v>
      </c>
      <c r="AN103" s="19">
        <f>ROUND(AJ103+AK103-AL103-AM103,2)</f>
        <v>0.0</v>
      </c>
      <c r="AO103" s="19">
        <f>AS102</f>
        <v>0.0</v>
      </c>
      <c r="AP103" s="19">
        <f>ROUND(AO103*$AP$5/12,2)</f>
        <v>0.0</v>
      </c>
      <c r="AQ103" s="19">
        <f>MIN($AQ$5,AO103+AP103)</f>
        <v>0.0</v>
      </c>
      <c r="AR103" s="19">
        <f>MAX(0,MIN(AO103+AP103-AQ103,MonthlyPayment-SUM(H103,M103,R103,W103,AB103,AG103,AL103,AQ103,AV103,BA103)-SUM(I103,N103,S103,X103,AC103,AH103,AM103)))</f>
        <v>0.0</v>
      </c>
      <c r="AS103" s="19">
        <f>ROUND(AO103+AP103-AQ103-AR103,2)</f>
        <v>0.0</v>
      </c>
      <c r="AT103" s="19">
        <f>AX102</f>
        <v>0.0</v>
      </c>
      <c r="AU103" s="19">
        <f>ROUND(AT103*$AU$5/12,2)</f>
        <v>0.0</v>
      </c>
      <c r="AV103" s="19">
        <f>MIN($AV$5,AT103+AU103)</f>
        <v>0.0</v>
      </c>
      <c r="AW103" s="19">
        <f>MAX(0,MIN(AT103+AU103-AV103,MonthlyPayment-SUM(H103,M103,R103,W103,AB103,AG103,AL103,AQ103,AV103,BA103)-SUM(I103,N103,S103,X103,AC103,AH103,AM103,AR103)))</f>
        <v>0.0</v>
      </c>
      <c r="AX103" s="19">
        <f>ROUND(AT103+AU103-AV103-AW103,2)</f>
        <v>0.0</v>
      </c>
      <c r="AY103" s="19">
        <f>BC102</f>
        <v>0.0</v>
      </c>
      <c r="AZ103" s="19">
        <f>ROUND(AY103*$AZ$5/12,2)</f>
        <v>0.0</v>
      </c>
      <c r="BA103" s="19">
        <f>MIN($BA$5,AY103+AZ103)</f>
        <v>0.0</v>
      </c>
      <c r="BB103" s="19">
        <f>MAX(0,MIN(AY103+AZ103-BA103,MonthlyPayment-SUM(H103,M103,R103,W103,AB103,AG103,AL103,AQ103,AV103,BA103)-SUM(I103,N103,S103,X103,AC103,AH103,AM103,AR103,AW103)))</f>
        <v>0.0</v>
      </c>
      <c r="BC103" s="19">
        <f>ROUND(AY103+AZ103-BA103-BB103,2)</f>
        <v>0.0</v>
      </c>
    </row>
    <row r="104" spans="1:55">
      <c r="A104" s="9">
        <v>98</v>
      </c>
      <c r="B104" s="15">
        <f>IF(FirstPayment="","",EDATE(FirstPayment,A104-1))</f>
        <v/>
      </c>
      <c r="C104" s="19">
        <f>SUM(H104,M104,R104,W104,AB104,AG104,AL104,AQ104,AV104,BA104,I104,N104,S104,X104,AC104,AH104,AM104,AR104,AW104,BB104)</f>
        <v>0.0</v>
      </c>
      <c r="D104" s="19">
        <f>SUM(J104,O104,T104,Y104,AD104,AI104,AN104,AS104,AX104,BC104)</f>
        <v>0.0</v>
      </c>
      <c r="E104" s="19">
        <f>SUM(G104,L104,Q104,V104,AA104,AF104,AK104,AP104,AU104,AZ104)</f>
        <v>0.0</v>
      </c>
      <c r="F104" s="19">
        <f>J103</f>
        <v>0.0</v>
      </c>
      <c r="G104" s="19">
        <f>ROUND(F104*$G$5/12,2)</f>
        <v>0.0</v>
      </c>
      <c r="H104" s="19">
        <f>MIN($H$5,F104+G104)</f>
        <v>0.0</v>
      </c>
      <c r="I104" s="19">
        <f>MAX(0,MIN(F104+G104-H104,MonthlyPayment-SUM(H104,M104,R104,W104,AB104,AG104,AL104,AQ104,AV104,BA104)))</f>
        <v>0.0</v>
      </c>
      <c r="J104" s="19">
        <f>ROUND(F104+G104-H104-I104,2)</f>
        <v>0.0</v>
      </c>
      <c r="K104" s="19">
        <f>O103</f>
        <v>0.0</v>
      </c>
      <c r="L104" s="19">
        <f>ROUND(K104*$L$5/12,2)</f>
        <v>0.0</v>
      </c>
      <c r="M104" s="19">
        <f>MIN($M$5,K104+L104)</f>
        <v>0.0</v>
      </c>
      <c r="N104" s="19">
        <f>MAX(0,MIN(K104+L104-M104,MonthlyPayment-SUM(H104,M104,R104,W104,AB104,AG104,AL104,AQ104,AV104,BA104)-SUM(I104)))</f>
        <v>0.0</v>
      </c>
      <c r="O104" s="19">
        <f>ROUND(K104+L104-M104-N104,2)</f>
        <v>0.0</v>
      </c>
      <c r="P104" s="19">
        <f>T103</f>
        <v>0.0</v>
      </c>
      <c r="Q104" s="19">
        <f>ROUND(P104*$Q$5/12,2)</f>
        <v>0.0</v>
      </c>
      <c r="R104" s="19">
        <f>MIN($R$5,P104+Q104)</f>
        <v>0.0</v>
      </c>
      <c r="S104" s="19">
        <f>MAX(0,MIN(P104+Q104-R104,MonthlyPayment-SUM(H104,M104,R104,W104,AB104,AG104,AL104,AQ104,AV104,BA104)-SUM(I104,N104)))</f>
        <v>0.0</v>
      </c>
      <c r="T104" s="19">
        <f>ROUND(P104+Q104-R104-S104,2)</f>
        <v>0.0</v>
      </c>
      <c r="U104" s="19">
        <f>Y103</f>
        <v>0.0</v>
      </c>
      <c r="V104" s="19">
        <f>ROUND(U104*$V$5/12,2)</f>
        <v>0.0</v>
      </c>
      <c r="W104" s="19">
        <f>MIN($W$5,U104+V104)</f>
        <v>0.0</v>
      </c>
      <c r="X104" s="19">
        <f>MAX(0,MIN(U104+V104-W104,MonthlyPayment-SUM(H104,M104,R104,W104,AB104,AG104,AL104,AQ104,AV104,BA104)-SUM(I104,N104,S104)))</f>
        <v>0.0</v>
      </c>
      <c r="Y104" s="19">
        <f>ROUND(U104+V104-W104-X104,2)</f>
        <v>0.0</v>
      </c>
      <c r="Z104" s="19">
        <f>AD103</f>
        <v>0.0</v>
      </c>
      <c r="AA104" s="19">
        <f>ROUND(Z104*$AA$5/12,2)</f>
        <v>0.0</v>
      </c>
      <c r="AB104" s="19">
        <f>MIN($AB$5,Z104+AA104)</f>
        <v>0.0</v>
      </c>
      <c r="AC104" s="19">
        <f>MAX(0,MIN(Z104+AA104-AB104,MonthlyPayment-SUM(H104,M104,R104,W104,AB104,AG104,AL104,AQ104,AV104,BA104)-SUM(I104,N104,S104,X104)))</f>
        <v>0.0</v>
      </c>
      <c r="AD104" s="19">
        <f>ROUND(Z104+AA104-AB104-AC104,2)</f>
        <v>0.0</v>
      </c>
      <c r="AE104" s="19">
        <f>AI103</f>
        <v>0.0</v>
      </c>
      <c r="AF104" s="19">
        <f>ROUND(AE104*$AF$5/12,2)</f>
        <v>0.0</v>
      </c>
      <c r="AG104" s="19">
        <f>MIN($AG$5,AE104+AF104)</f>
        <v>0.0</v>
      </c>
      <c r="AH104" s="19">
        <f>MAX(0,MIN(AE104+AF104-AG104,MonthlyPayment-SUM(H104,M104,R104,W104,AB104,AG104,AL104,AQ104,AV104,BA104)-SUM(I104,N104,S104,X104,AC104)))</f>
        <v>0.0</v>
      </c>
      <c r="AI104" s="19">
        <f>ROUND(AE104+AF104-AG104-AH104,2)</f>
        <v>0.0</v>
      </c>
      <c r="AJ104" s="19">
        <f>AN103</f>
        <v>0.0</v>
      </c>
      <c r="AK104" s="19">
        <f>ROUND(AJ104*$AK$5/12,2)</f>
        <v>0.0</v>
      </c>
      <c r="AL104" s="19">
        <f>MIN($AL$5,AJ104+AK104)</f>
        <v>0.0</v>
      </c>
      <c r="AM104" s="19">
        <f>MAX(0,MIN(AJ104+AK104-AL104,MonthlyPayment-SUM(H104,M104,R104,W104,AB104,AG104,AL104,AQ104,AV104,BA104)-SUM(I104,N104,S104,X104,AC104,AH104)))</f>
        <v>0.0</v>
      </c>
      <c r="AN104" s="19">
        <f>ROUND(AJ104+AK104-AL104-AM104,2)</f>
        <v>0.0</v>
      </c>
      <c r="AO104" s="19">
        <f>AS103</f>
        <v>0.0</v>
      </c>
      <c r="AP104" s="19">
        <f>ROUND(AO104*$AP$5/12,2)</f>
        <v>0.0</v>
      </c>
      <c r="AQ104" s="19">
        <f>MIN($AQ$5,AO104+AP104)</f>
        <v>0.0</v>
      </c>
      <c r="AR104" s="19">
        <f>MAX(0,MIN(AO104+AP104-AQ104,MonthlyPayment-SUM(H104,M104,R104,W104,AB104,AG104,AL104,AQ104,AV104,BA104)-SUM(I104,N104,S104,X104,AC104,AH104,AM104)))</f>
        <v>0.0</v>
      </c>
      <c r="AS104" s="19">
        <f>ROUND(AO104+AP104-AQ104-AR104,2)</f>
        <v>0.0</v>
      </c>
      <c r="AT104" s="19">
        <f>AX103</f>
        <v>0.0</v>
      </c>
      <c r="AU104" s="19">
        <f>ROUND(AT104*$AU$5/12,2)</f>
        <v>0.0</v>
      </c>
      <c r="AV104" s="19">
        <f>MIN($AV$5,AT104+AU104)</f>
        <v>0.0</v>
      </c>
      <c r="AW104" s="19">
        <f>MAX(0,MIN(AT104+AU104-AV104,MonthlyPayment-SUM(H104,M104,R104,W104,AB104,AG104,AL104,AQ104,AV104,BA104)-SUM(I104,N104,S104,X104,AC104,AH104,AM104,AR104)))</f>
        <v>0.0</v>
      </c>
      <c r="AX104" s="19">
        <f>ROUND(AT104+AU104-AV104-AW104,2)</f>
        <v>0.0</v>
      </c>
      <c r="AY104" s="19">
        <f>BC103</f>
        <v>0.0</v>
      </c>
      <c r="AZ104" s="19">
        <f>ROUND(AY104*$AZ$5/12,2)</f>
        <v>0.0</v>
      </c>
      <c r="BA104" s="19">
        <f>MIN($BA$5,AY104+AZ104)</f>
        <v>0.0</v>
      </c>
      <c r="BB104" s="19">
        <f>MAX(0,MIN(AY104+AZ104-BA104,MonthlyPayment-SUM(H104,M104,R104,W104,AB104,AG104,AL104,AQ104,AV104,BA104)-SUM(I104,N104,S104,X104,AC104,AH104,AM104,AR104,AW104)))</f>
        <v>0.0</v>
      </c>
      <c r="BC104" s="19">
        <f>ROUND(AY104+AZ104-BA104-BB104,2)</f>
        <v>0.0</v>
      </c>
    </row>
    <row r="105" spans="1:55">
      <c r="A105" s="9">
        <v>99</v>
      </c>
      <c r="B105" s="15">
        <f>IF(FirstPayment="","",EDATE(FirstPayment,A105-1))</f>
        <v/>
      </c>
      <c r="C105" s="19">
        <f>SUM(H105,M105,R105,W105,AB105,AG105,AL105,AQ105,AV105,BA105,I105,N105,S105,X105,AC105,AH105,AM105,AR105,AW105,BB105)</f>
        <v>0.0</v>
      </c>
      <c r="D105" s="19">
        <f>SUM(J105,O105,T105,Y105,AD105,AI105,AN105,AS105,AX105,BC105)</f>
        <v>0.0</v>
      </c>
      <c r="E105" s="19">
        <f>SUM(G105,L105,Q105,V105,AA105,AF105,AK105,AP105,AU105,AZ105)</f>
        <v>0.0</v>
      </c>
      <c r="F105" s="19">
        <f>J104</f>
        <v>0.0</v>
      </c>
      <c r="G105" s="19">
        <f>ROUND(F105*$G$5/12,2)</f>
        <v>0.0</v>
      </c>
      <c r="H105" s="19">
        <f>MIN($H$5,F105+G105)</f>
        <v>0.0</v>
      </c>
      <c r="I105" s="19">
        <f>MAX(0,MIN(F105+G105-H105,MonthlyPayment-SUM(H105,M105,R105,W105,AB105,AG105,AL105,AQ105,AV105,BA105)))</f>
        <v>0.0</v>
      </c>
      <c r="J105" s="19">
        <f>ROUND(F105+G105-H105-I105,2)</f>
        <v>0.0</v>
      </c>
      <c r="K105" s="19">
        <f>O104</f>
        <v>0.0</v>
      </c>
      <c r="L105" s="19">
        <f>ROUND(K105*$L$5/12,2)</f>
        <v>0.0</v>
      </c>
      <c r="M105" s="19">
        <f>MIN($M$5,K105+L105)</f>
        <v>0.0</v>
      </c>
      <c r="N105" s="19">
        <f>MAX(0,MIN(K105+L105-M105,MonthlyPayment-SUM(H105,M105,R105,W105,AB105,AG105,AL105,AQ105,AV105,BA105)-SUM(I105)))</f>
        <v>0.0</v>
      </c>
      <c r="O105" s="19">
        <f>ROUND(K105+L105-M105-N105,2)</f>
        <v>0.0</v>
      </c>
      <c r="P105" s="19">
        <f>T104</f>
        <v>0.0</v>
      </c>
      <c r="Q105" s="19">
        <f>ROUND(P105*$Q$5/12,2)</f>
        <v>0.0</v>
      </c>
      <c r="R105" s="19">
        <f>MIN($R$5,P105+Q105)</f>
        <v>0.0</v>
      </c>
      <c r="S105" s="19">
        <f>MAX(0,MIN(P105+Q105-R105,MonthlyPayment-SUM(H105,M105,R105,W105,AB105,AG105,AL105,AQ105,AV105,BA105)-SUM(I105,N105)))</f>
        <v>0.0</v>
      </c>
      <c r="T105" s="19">
        <f>ROUND(P105+Q105-R105-S105,2)</f>
        <v>0.0</v>
      </c>
      <c r="U105" s="19">
        <f>Y104</f>
        <v>0.0</v>
      </c>
      <c r="V105" s="19">
        <f>ROUND(U105*$V$5/12,2)</f>
        <v>0.0</v>
      </c>
      <c r="W105" s="19">
        <f>MIN($W$5,U105+V105)</f>
        <v>0.0</v>
      </c>
      <c r="X105" s="19">
        <f>MAX(0,MIN(U105+V105-W105,MonthlyPayment-SUM(H105,M105,R105,W105,AB105,AG105,AL105,AQ105,AV105,BA105)-SUM(I105,N105,S105)))</f>
        <v>0.0</v>
      </c>
      <c r="Y105" s="19">
        <f>ROUND(U105+V105-W105-X105,2)</f>
        <v>0.0</v>
      </c>
      <c r="Z105" s="19">
        <f>AD104</f>
        <v>0.0</v>
      </c>
      <c r="AA105" s="19">
        <f>ROUND(Z105*$AA$5/12,2)</f>
        <v>0.0</v>
      </c>
      <c r="AB105" s="19">
        <f>MIN($AB$5,Z105+AA105)</f>
        <v>0.0</v>
      </c>
      <c r="AC105" s="19">
        <f>MAX(0,MIN(Z105+AA105-AB105,MonthlyPayment-SUM(H105,M105,R105,W105,AB105,AG105,AL105,AQ105,AV105,BA105)-SUM(I105,N105,S105,X105)))</f>
        <v>0.0</v>
      </c>
      <c r="AD105" s="19">
        <f>ROUND(Z105+AA105-AB105-AC105,2)</f>
        <v>0.0</v>
      </c>
      <c r="AE105" s="19">
        <f>AI104</f>
        <v>0.0</v>
      </c>
      <c r="AF105" s="19">
        <f>ROUND(AE105*$AF$5/12,2)</f>
        <v>0.0</v>
      </c>
      <c r="AG105" s="19">
        <f>MIN($AG$5,AE105+AF105)</f>
        <v>0.0</v>
      </c>
      <c r="AH105" s="19">
        <f>MAX(0,MIN(AE105+AF105-AG105,MonthlyPayment-SUM(H105,M105,R105,W105,AB105,AG105,AL105,AQ105,AV105,BA105)-SUM(I105,N105,S105,X105,AC105)))</f>
        <v>0.0</v>
      </c>
      <c r="AI105" s="19">
        <f>ROUND(AE105+AF105-AG105-AH105,2)</f>
        <v>0.0</v>
      </c>
      <c r="AJ105" s="19">
        <f>AN104</f>
        <v>0.0</v>
      </c>
      <c r="AK105" s="19">
        <f>ROUND(AJ105*$AK$5/12,2)</f>
        <v>0.0</v>
      </c>
      <c r="AL105" s="19">
        <f>MIN($AL$5,AJ105+AK105)</f>
        <v>0.0</v>
      </c>
      <c r="AM105" s="19">
        <f>MAX(0,MIN(AJ105+AK105-AL105,MonthlyPayment-SUM(H105,M105,R105,W105,AB105,AG105,AL105,AQ105,AV105,BA105)-SUM(I105,N105,S105,X105,AC105,AH105)))</f>
        <v>0.0</v>
      </c>
      <c r="AN105" s="19">
        <f>ROUND(AJ105+AK105-AL105-AM105,2)</f>
        <v>0.0</v>
      </c>
      <c r="AO105" s="19">
        <f>AS104</f>
        <v>0.0</v>
      </c>
      <c r="AP105" s="19">
        <f>ROUND(AO105*$AP$5/12,2)</f>
        <v>0.0</v>
      </c>
      <c r="AQ105" s="19">
        <f>MIN($AQ$5,AO105+AP105)</f>
        <v>0.0</v>
      </c>
      <c r="AR105" s="19">
        <f>MAX(0,MIN(AO105+AP105-AQ105,MonthlyPayment-SUM(H105,M105,R105,W105,AB105,AG105,AL105,AQ105,AV105,BA105)-SUM(I105,N105,S105,X105,AC105,AH105,AM105)))</f>
        <v>0.0</v>
      </c>
      <c r="AS105" s="19">
        <f>ROUND(AO105+AP105-AQ105-AR105,2)</f>
        <v>0.0</v>
      </c>
      <c r="AT105" s="19">
        <f>AX104</f>
        <v>0.0</v>
      </c>
      <c r="AU105" s="19">
        <f>ROUND(AT105*$AU$5/12,2)</f>
        <v>0.0</v>
      </c>
      <c r="AV105" s="19">
        <f>MIN($AV$5,AT105+AU105)</f>
        <v>0.0</v>
      </c>
      <c r="AW105" s="19">
        <f>MAX(0,MIN(AT105+AU105-AV105,MonthlyPayment-SUM(H105,M105,R105,W105,AB105,AG105,AL105,AQ105,AV105,BA105)-SUM(I105,N105,S105,X105,AC105,AH105,AM105,AR105)))</f>
        <v>0.0</v>
      </c>
      <c r="AX105" s="19">
        <f>ROUND(AT105+AU105-AV105-AW105,2)</f>
        <v>0.0</v>
      </c>
      <c r="AY105" s="19">
        <f>BC104</f>
        <v>0.0</v>
      </c>
      <c r="AZ105" s="19">
        <f>ROUND(AY105*$AZ$5/12,2)</f>
        <v>0.0</v>
      </c>
      <c r="BA105" s="19">
        <f>MIN($BA$5,AY105+AZ105)</f>
        <v>0.0</v>
      </c>
      <c r="BB105" s="19">
        <f>MAX(0,MIN(AY105+AZ105-BA105,MonthlyPayment-SUM(H105,M105,R105,W105,AB105,AG105,AL105,AQ105,AV105,BA105)-SUM(I105,N105,S105,X105,AC105,AH105,AM105,AR105,AW105)))</f>
        <v>0.0</v>
      </c>
      <c r="BC105" s="19">
        <f>ROUND(AY105+AZ105-BA105-BB105,2)</f>
        <v>0.0</v>
      </c>
    </row>
    <row r="106" spans="1:55">
      <c r="A106" s="9">
        <v>100</v>
      </c>
      <c r="B106" s="15">
        <f>IF(FirstPayment="","",EDATE(FirstPayment,A106-1))</f>
        <v/>
      </c>
      <c r="C106" s="19">
        <f>SUM(H106,M106,R106,W106,AB106,AG106,AL106,AQ106,AV106,BA106,I106,N106,S106,X106,AC106,AH106,AM106,AR106,AW106,BB106)</f>
        <v>0.0</v>
      </c>
      <c r="D106" s="19">
        <f>SUM(J106,O106,T106,Y106,AD106,AI106,AN106,AS106,AX106,BC106)</f>
        <v>0.0</v>
      </c>
      <c r="E106" s="19">
        <f>SUM(G106,L106,Q106,V106,AA106,AF106,AK106,AP106,AU106,AZ106)</f>
        <v>0.0</v>
      </c>
      <c r="F106" s="19">
        <f>J105</f>
        <v>0.0</v>
      </c>
      <c r="G106" s="19">
        <f>ROUND(F106*$G$5/12,2)</f>
        <v>0.0</v>
      </c>
      <c r="H106" s="19">
        <f>MIN($H$5,F106+G106)</f>
        <v>0.0</v>
      </c>
      <c r="I106" s="19">
        <f>MAX(0,MIN(F106+G106-H106,MonthlyPayment-SUM(H106,M106,R106,W106,AB106,AG106,AL106,AQ106,AV106,BA106)))</f>
        <v>0.0</v>
      </c>
      <c r="J106" s="19">
        <f>ROUND(F106+G106-H106-I106,2)</f>
        <v>0.0</v>
      </c>
      <c r="K106" s="19">
        <f>O105</f>
        <v>0.0</v>
      </c>
      <c r="L106" s="19">
        <f>ROUND(K106*$L$5/12,2)</f>
        <v>0.0</v>
      </c>
      <c r="M106" s="19">
        <f>MIN($M$5,K106+L106)</f>
        <v>0.0</v>
      </c>
      <c r="N106" s="19">
        <f>MAX(0,MIN(K106+L106-M106,MonthlyPayment-SUM(H106,M106,R106,W106,AB106,AG106,AL106,AQ106,AV106,BA106)-SUM(I106)))</f>
        <v>0.0</v>
      </c>
      <c r="O106" s="19">
        <f>ROUND(K106+L106-M106-N106,2)</f>
        <v>0.0</v>
      </c>
      <c r="P106" s="19">
        <f>T105</f>
        <v>0.0</v>
      </c>
      <c r="Q106" s="19">
        <f>ROUND(P106*$Q$5/12,2)</f>
        <v>0.0</v>
      </c>
      <c r="R106" s="19">
        <f>MIN($R$5,P106+Q106)</f>
        <v>0.0</v>
      </c>
      <c r="S106" s="19">
        <f>MAX(0,MIN(P106+Q106-R106,MonthlyPayment-SUM(H106,M106,R106,W106,AB106,AG106,AL106,AQ106,AV106,BA106)-SUM(I106,N106)))</f>
        <v>0.0</v>
      </c>
      <c r="T106" s="19">
        <f>ROUND(P106+Q106-R106-S106,2)</f>
        <v>0.0</v>
      </c>
      <c r="U106" s="19">
        <f>Y105</f>
        <v>0.0</v>
      </c>
      <c r="V106" s="19">
        <f>ROUND(U106*$V$5/12,2)</f>
        <v>0.0</v>
      </c>
      <c r="W106" s="19">
        <f>MIN($W$5,U106+V106)</f>
        <v>0.0</v>
      </c>
      <c r="X106" s="19">
        <f>MAX(0,MIN(U106+V106-W106,MonthlyPayment-SUM(H106,M106,R106,W106,AB106,AG106,AL106,AQ106,AV106,BA106)-SUM(I106,N106,S106)))</f>
        <v>0.0</v>
      </c>
      <c r="Y106" s="19">
        <f>ROUND(U106+V106-W106-X106,2)</f>
        <v>0.0</v>
      </c>
      <c r="Z106" s="19">
        <f>AD105</f>
        <v>0.0</v>
      </c>
      <c r="AA106" s="19">
        <f>ROUND(Z106*$AA$5/12,2)</f>
        <v>0.0</v>
      </c>
      <c r="AB106" s="19">
        <f>MIN($AB$5,Z106+AA106)</f>
        <v>0.0</v>
      </c>
      <c r="AC106" s="19">
        <f>MAX(0,MIN(Z106+AA106-AB106,MonthlyPayment-SUM(H106,M106,R106,W106,AB106,AG106,AL106,AQ106,AV106,BA106)-SUM(I106,N106,S106,X106)))</f>
        <v>0.0</v>
      </c>
      <c r="AD106" s="19">
        <f>ROUND(Z106+AA106-AB106-AC106,2)</f>
        <v>0.0</v>
      </c>
      <c r="AE106" s="19">
        <f>AI105</f>
        <v>0.0</v>
      </c>
      <c r="AF106" s="19">
        <f>ROUND(AE106*$AF$5/12,2)</f>
        <v>0.0</v>
      </c>
      <c r="AG106" s="19">
        <f>MIN($AG$5,AE106+AF106)</f>
        <v>0.0</v>
      </c>
      <c r="AH106" s="19">
        <f>MAX(0,MIN(AE106+AF106-AG106,MonthlyPayment-SUM(H106,M106,R106,W106,AB106,AG106,AL106,AQ106,AV106,BA106)-SUM(I106,N106,S106,X106,AC106)))</f>
        <v>0.0</v>
      </c>
      <c r="AI106" s="19">
        <f>ROUND(AE106+AF106-AG106-AH106,2)</f>
        <v>0.0</v>
      </c>
      <c r="AJ106" s="19">
        <f>AN105</f>
        <v>0.0</v>
      </c>
      <c r="AK106" s="19">
        <f>ROUND(AJ106*$AK$5/12,2)</f>
        <v>0.0</v>
      </c>
      <c r="AL106" s="19">
        <f>MIN($AL$5,AJ106+AK106)</f>
        <v>0.0</v>
      </c>
      <c r="AM106" s="19">
        <f>MAX(0,MIN(AJ106+AK106-AL106,MonthlyPayment-SUM(H106,M106,R106,W106,AB106,AG106,AL106,AQ106,AV106,BA106)-SUM(I106,N106,S106,X106,AC106,AH106)))</f>
        <v>0.0</v>
      </c>
      <c r="AN106" s="19">
        <f>ROUND(AJ106+AK106-AL106-AM106,2)</f>
        <v>0.0</v>
      </c>
      <c r="AO106" s="19">
        <f>AS105</f>
        <v>0.0</v>
      </c>
      <c r="AP106" s="19">
        <f>ROUND(AO106*$AP$5/12,2)</f>
        <v>0.0</v>
      </c>
      <c r="AQ106" s="19">
        <f>MIN($AQ$5,AO106+AP106)</f>
        <v>0.0</v>
      </c>
      <c r="AR106" s="19">
        <f>MAX(0,MIN(AO106+AP106-AQ106,MonthlyPayment-SUM(H106,M106,R106,W106,AB106,AG106,AL106,AQ106,AV106,BA106)-SUM(I106,N106,S106,X106,AC106,AH106,AM106)))</f>
        <v>0.0</v>
      </c>
      <c r="AS106" s="19">
        <f>ROUND(AO106+AP106-AQ106-AR106,2)</f>
        <v>0.0</v>
      </c>
      <c r="AT106" s="19">
        <f>AX105</f>
        <v>0.0</v>
      </c>
      <c r="AU106" s="19">
        <f>ROUND(AT106*$AU$5/12,2)</f>
        <v>0.0</v>
      </c>
      <c r="AV106" s="19">
        <f>MIN($AV$5,AT106+AU106)</f>
        <v>0.0</v>
      </c>
      <c r="AW106" s="19">
        <f>MAX(0,MIN(AT106+AU106-AV106,MonthlyPayment-SUM(H106,M106,R106,W106,AB106,AG106,AL106,AQ106,AV106,BA106)-SUM(I106,N106,S106,X106,AC106,AH106,AM106,AR106)))</f>
        <v>0.0</v>
      </c>
      <c r="AX106" s="19">
        <f>ROUND(AT106+AU106-AV106-AW106,2)</f>
        <v>0.0</v>
      </c>
      <c r="AY106" s="19">
        <f>BC105</f>
        <v>0.0</v>
      </c>
      <c r="AZ106" s="19">
        <f>ROUND(AY106*$AZ$5/12,2)</f>
        <v>0.0</v>
      </c>
      <c r="BA106" s="19">
        <f>MIN($BA$5,AY106+AZ106)</f>
        <v>0.0</v>
      </c>
      <c r="BB106" s="19">
        <f>MAX(0,MIN(AY106+AZ106-BA106,MonthlyPayment-SUM(H106,M106,R106,W106,AB106,AG106,AL106,AQ106,AV106,BA106)-SUM(I106,N106,S106,X106,AC106,AH106,AM106,AR106,AW106)))</f>
        <v>0.0</v>
      </c>
      <c r="BC106" s="19">
        <f>ROUND(AY106+AZ106-BA106-BB106,2)</f>
        <v>0.0</v>
      </c>
    </row>
    <row r="107" spans="1:55">
      <c r="A107" s="9">
        <v>101</v>
      </c>
      <c r="B107" s="15">
        <f>IF(FirstPayment="","",EDATE(FirstPayment,A107-1))</f>
        <v/>
      </c>
      <c r="C107" s="19">
        <f>SUM(H107,M107,R107,W107,AB107,AG107,AL107,AQ107,AV107,BA107,I107,N107,S107,X107,AC107,AH107,AM107,AR107,AW107,BB107)</f>
        <v>0.0</v>
      </c>
      <c r="D107" s="19">
        <f>SUM(J107,O107,T107,Y107,AD107,AI107,AN107,AS107,AX107,BC107)</f>
        <v>0.0</v>
      </c>
      <c r="E107" s="19">
        <f>SUM(G107,L107,Q107,V107,AA107,AF107,AK107,AP107,AU107,AZ107)</f>
        <v>0.0</v>
      </c>
      <c r="F107" s="19">
        <f>J106</f>
        <v>0.0</v>
      </c>
      <c r="G107" s="19">
        <f>ROUND(F107*$G$5/12,2)</f>
        <v>0.0</v>
      </c>
      <c r="H107" s="19">
        <f>MIN($H$5,F107+G107)</f>
        <v>0.0</v>
      </c>
      <c r="I107" s="19">
        <f>MAX(0,MIN(F107+G107-H107,MonthlyPayment-SUM(H107,M107,R107,W107,AB107,AG107,AL107,AQ107,AV107,BA107)))</f>
        <v>0.0</v>
      </c>
      <c r="J107" s="19">
        <f>ROUND(F107+G107-H107-I107,2)</f>
        <v>0.0</v>
      </c>
      <c r="K107" s="19">
        <f>O106</f>
        <v>0.0</v>
      </c>
      <c r="L107" s="19">
        <f>ROUND(K107*$L$5/12,2)</f>
        <v>0.0</v>
      </c>
      <c r="M107" s="19">
        <f>MIN($M$5,K107+L107)</f>
        <v>0.0</v>
      </c>
      <c r="N107" s="19">
        <f>MAX(0,MIN(K107+L107-M107,MonthlyPayment-SUM(H107,M107,R107,W107,AB107,AG107,AL107,AQ107,AV107,BA107)-SUM(I107)))</f>
        <v>0.0</v>
      </c>
      <c r="O107" s="19">
        <f>ROUND(K107+L107-M107-N107,2)</f>
        <v>0.0</v>
      </c>
      <c r="P107" s="19">
        <f>T106</f>
        <v>0.0</v>
      </c>
      <c r="Q107" s="19">
        <f>ROUND(P107*$Q$5/12,2)</f>
        <v>0.0</v>
      </c>
      <c r="R107" s="19">
        <f>MIN($R$5,P107+Q107)</f>
        <v>0.0</v>
      </c>
      <c r="S107" s="19">
        <f>MAX(0,MIN(P107+Q107-R107,MonthlyPayment-SUM(H107,M107,R107,W107,AB107,AG107,AL107,AQ107,AV107,BA107)-SUM(I107,N107)))</f>
        <v>0.0</v>
      </c>
      <c r="T107" s="19">
        <f>ROUND(P107+Q107-R107-S107,2)</f>
        <v>0.0</v>
      </c>
      <c r="U107" s="19">
        <f>Y106</f>
        <v>0.0</v>
      </c>
      <c r="V107" s="19">
        <f>ROUND(U107*$V$5/12,2)</f>
        <v>0.0</v>
      </c>
      <c r="W107" s="19">
        <f>MIN($W$5,U107+V107)</f>
        <v>0.0</v>
      </c>
      <c r="X107" s="19">
        <f>MAX(0,MIN(U107+V107-W107,MonthlyPayment-SUM(H107,M107,R107,W107,AB107,AG107,AL107,AQ107,AV107,BA107)-SUM(I107,N107,S107)))</f>
        <v>0.0</v>
      </c>
      <c r="Y107" s="19">
        <f>ROUND(U107+V107-W107-X107,2)</f>
        <v>0.0</v>
      </c>
      <c r="Z107" s="19">
        <f>AD106</f>
        <v>0.0</v>
      </c>
      <c r="AA107" s="19">
        <f>ROUND(Z107*$AA$5/12,2)</f>
        <v>0.0</v>
      </c>
      <c r="AB107" s="19">
        <f>MIN($AB$5,Z107+AA107)</f>
        <v>0.0</v>
      </c>
      <c r="AC107" s="19">
        <f>MAX(0,MIN(Z107+AA107-AB107,MonthlyPayment-SUM(H107,M107,R107,W107,AB107,AG107,AL107,AQ107,AV107,BA107)-SUM(I107,N107,S107,X107)))</f>
        <v>0.0</v>
      </c>
      <c r="AD107" s="19">
        <f>ROUND(Z107+AA107-AB107-AC107,2)</f>
        <v>0.0</v>
      </c>
      <c r="AE107" s="19">
        <f>AI106</f>
        <v>0.0</v>
      </c>
      <c r="AF107" s="19">
        <f>ROUND(AE107*$AF$5/12,2)</f>
        <v>0.0</v>
      </c>
      <c r="AG107" s="19">
        <f>MIN($AG$5,AE107+AF107)</f>
        <v>0.0</v>
      </c>
      <c r="AH107" s="19">
        <f>MAX(0,MIN(AE107+AF107-AG107,MonthlyPayment-SUM(H107,M107,R107,W107,AB107,AG107,AL107,AQ107,AV107,BA107)-SUM(I107,N107,S107,X107,AC107)))</f>
        <v>0.0</v>
      </c>
      <c r="AI107" s="19">
        <f>ROUND(AE107+AF107-AG107-AH107,2)</f>
        <v>0.0</v>
      </c>
      <c r="AJ107" s="19">
        <f>AN106</f>
        <v>0.0</v>
      </c>
      <c r="AK107" s="19">
        <f>ROUND(AJ107*$AK$5/12,2)</f>
        <v>0.0</v>
      </c>
      <c r="AL107" s="19">
        <f>MIN($AL$5,AJ107+AK107)</f>
        <v>0.0</v>
      </c>
      <c r="AM107" s="19">
        <f>MAX(0,MIN(AJ107+AK107-AL107,MonthlyPayment-SUM(H107,M107,R107,W107,AB107,AG107,AL107,AQ107,AV107,BA107)-SUM(I107,N107,S107,X107,AC107,AH107)))</f>
        <v>0.0</v>
      </c>
      <c r="AN107" s="19">
        <f>ROUND(AJ107+AK107-AL107-AM107,2)</f>
        <v>0.0</v>
      </c>
      <c r="AO107" s="19">
        <f>AS106</f>
        <v>0.0</v>
      </c>
      <c r="AP107" s="19">
        <f>ROUND(AO107*$AP$5/12,2)</f>
        <v>0.0</v>
      </c>
      <c r="AQ107" s="19">
        <f>MIN($AQ$5,AO107+AP107)</f>
        <v>0.0</v>
      </c>
      <c r="AR107" s="19">
        <f>MAX(0,MIN(AO107+AP107-AQ107,MonthlyPayment-SUM(H107,M107,R107,W107,AB107,AG107,AL107,AQ107,AV107,BA107)-SUM(I107,N107,S107,X107,AC107,AH107,AM107)))</f>
        <v>0.0</v>
      </c>
      <c r="AS107" s="19">
        <f>ROUND(AO107+AP107-AQ107-AR107,2)</f>
        <v>0.0</v>
      </c>
      <c r="AT107" s="19">
        <f>AX106</f>
        <v>0.0</v>
      </c>
      <c r="AU107" s="19">
        <f>ROUND(AT107*$AU$5/12,2)</f>
        <v>0.0</v>
      </c>
      <c r="AV107" s="19">
        <f>MIN($AV$5,AT107+AU107)</f>
        <v>0.0</v>
      </c>
      <c r="AW107" s="19">
        <f>MAX(0,MIN(AT107+AU107-AV107,MonthlyPayment-SUM(H107,M107,R107,W107,AB107,AG107,AL107,AQ107,AV107,BA107)-SUM(I107,N107,S107,X107,AC107,AH107,AM107,AR107)))</f>
        <v>0.0</v>
      </c>
      <c r="AX107" s="19">
        <f>ROUND(AT107+AU107-AV107-AW107,2)</f>
        <v>0.0</v>
      </c>
      <c r="AY107" s="19">
        <f>BC106</f>
        <v>0.0</v>
      </c>
      <c r="AZ107" s="19">
        <f>ROUND(AY107*$AZ$5/12,2)</f>
        <v>0.0</v>
      </c>
      <c r="BA107" s="19">
        <f>MIN($BA$5,AY107+AZ107)</f>
        <v>0.0</v>
      </c>
      <c r="BB107" s="19">
        <f>MAX(0,MIN(AY107+AZ107-BA107,MonthlyPayment-SUM(H107,M107,R107,W107,AB107,AG107,AL107,AQ107,AV107,BA107)-SUM(I107,N107,S107,X107,AC107,AH107,AM107,AR107,AW107)))</f>
        <v>0.0</v>
      </c>
      <c r="BC107" s="19">
        <f>ROUND(AY107+AZ107-BA107-BB107,2)</f>
        <v>0.0</v>
      </c>
    </row>
    <row r="108" spans="1:55">
      <c r="A108" s="9">
        <v>102</v>
      </c>
      <c r="B108" s="15">
        <f>IF(FirstPayment="","",EDATE(FirstPayment,A108-1))</f>
        <v/>
      </c>
      <c r="C108" s="19">
        <f>SUM(H108,M108,R108,W108,AB108,AG108,AL108,AQ108,AV108,BA108,I108,N108,S108,X108,AC108,AH108,AM108,AR108,AW108,BB108)</f>
        <v>0.0</v>
      </c>
      <c r="D108" s="19">
        <f>SUM(J108,O108,T108,Y108,AD108,AI108,AN108,AS108,AX108,BC108)</f>
        <v>0.0</v>
      </c>
      <c r="E108" s="19">
        <f>SUM(G108,L108,Q108,V108,AA108,AF108,AK108,AP108,AU108,AZ108)</f>
        <v>0.0</v>
      </c>
      <c r="F108" s="19">
        <f>J107</f>
        <v>0.0</v>
      </c>
      <c r="G108" s="19">
        <f>ROUND(F108*$G$5/12,2)</f>
        <v>0.0</v>
      </c>
      <c r="H108" s="19">
        <f>MIN($H$5,F108+G108)</f>
        <v>0.0</v>
      </c>
      <c r="I108" s="19">
        <f>MAX(0,MIN(F108+G108-H108,MonthlyPayment-SUM(H108,M108,R108,W108,AB108,AG108,AL108,AQ108,AV108,BA108)))</f>
        <v>0.0</v>
      </c>
      <c r="J108" s="19">
        <f>ROUND(F108+G108-H108-I108,2)</f>
        <v>0.0</v>
      </c>
      <c r="K108" s="19">
        <f>O107</f>
        <v>0.0</v>
      </c>
      <c r="L108" s="19">
        <f>ROUND(K108*$L$5/12,2)</f>
        <v>0.0</v>
      </c>
      <c r="M108" s="19">
        <f>MIN($M$5,K108+L108)</f>
        <v>0.0</v>
      </c>
      <c r="N108" s="19">
        <f>MAX(0,MIN(K108+L108-M108,MonthlyPayment-SUM(H108,M108,R108,W108,AB108,AG108,AL108,AQ108,AV108,BA108)-SUM(I108)))</f>
        <v>0.0</v>
      </c>
      <c r="O108" s="19">
        <f>ROUND(K108+L108-M108-N108,2)</f>
        <v>0.0</v>
      </c>
      <c r="P108" s="19">
        <f>T107</f>
        <v>0.0</v>
      </c>
      <c r="Q108" s="19">
        <f>ROUND(P108*$Q$5/12,2)</f>
        <v>0.0</v>
      </c>
      <c r="R108" s="19">
        <f>MIN($R$5,P108+Q108)</f>
        <v>0.0</v>
      </c>
      <c r="S108" s="19">
        <f>MAX(0,MIN(P108+Q108-R108,MonthlyPayment-SUM(H108,M108,R108,W108,AB108,AG108,AL108,AQ108,AV108,BA108)-SUM(I108,N108)))</f>
        <v>0.0</v>
      </c>
      <c r="T108" s="19">
        <f>ROUND(P108+Q108-R108-S108,2)</f>
        <v>0.0</v>
      </c>
      <c r="U108" s="19">
        <f>Y107</f>
        <v>0.0</v>
      </c>
      <c r="V108" s="19">
        <f>ROUND(U108*$V$5/12,2)</f>
        <v>0.0</v>
      </c>
      <c r="W108" s="19">
        <f>MIN($W$5,U108+V108)</f>
        <v>0.0</v>
      </c>
      <c r="X108" s="19">
        <f>MAX(0,MIN(U108+V108-W108,MonthlyPayment-SUM(H108,M108,R108,W108,AB108,AG108,AL108,AQ108,AV108,BA108)-SUM(I108,N108,S108)))</f>
        <v>0.0</v>
      </c>
      <c r="Y108" s="19">
        <f>ROUND(U108+V108-W108-X108,2)</f>
        <v>0.0</v>
      </c>
      <c r="Z108" s="19">
        <f>AD107</f>
        <v>0.0</v>
      </c>
      <c r="AA108" s="19">
        <f>ROUND(Z108*$AA$5/12,2)</f>
        <v>0.0</v>
      </c>
      <c r="AB108" s="19">
        <f>MIN($AB$5,Z108+AA108)</f>
        <v>0.0</v>
      </c>
      <c r="AC108" s="19">
        <f>MAX(0,MIN(Z108+AA108-AB108,MonthlyPayment-SUM(H108,M108,R108,W108,AB108,AG108,AL108,AQ108,AV108,BA108)-SUM(I108,N108,S108,X108)))</f>
        <v>0.0</v>
      </c>
      <c r="AD108" s="19">
        <f>ROUND(Z108+AA108-AB108-AC108,2)</f>
        <v>0.0</v>
      </c>
      <c r="AE108" s="19">
        <f>AI107</f>
        <v>0.0</v>
      </c>
      <c r="AF108" s="19">
        <f>ROUND(AE108*$AF$5/12,2)</f>
        <v>0.0</v>
      </c>
      <c r="AG108" s="19">
        <f>MIN($AG$5,AE108+AF108)</f>
        <v>0.0</v>
      </c>
      <c r="AH108" s="19">
        <f>MAX(0,MIN(AE108+AF108-AG108,MonthlyPayment-SUM(H108,M108,R108,W108,AB108,AG108,AL108,AQ108,AV108,BA108)-SUM(I108,N108,S108,X108,AC108)))</f>
        <v>0.0</v>
      </c>
      <c r="AI108" s="19">
        <f>ROUND(AE108+AF108-AG108-AH108,2)</f>
        <v>0.0</v>
      </c>
      <c r="AJ108" s="19">
        <f>AN107</f>
        <v>0.0</v>
      </c>
      <c r="AK108" s="19">
        <f>ROUND(AJ108*$AK$5/12,2)</f>
        <v>0.0</v>
      </c>
      <c r="AL108" s="19">
        <f>MIN($AL$5,AJ108+AK108)</f>
        <v>0.0</v>
      </c>
      <c r="AM108" s="19">
        <f>MAX(0,MIN(AJ108+AK108-AL108,MonthlyPayment-SUM(H108,M108,R108,W108,AB108,AG108,AL108,AQ108,AV108,BA108)-SUM(I108,N108,S108,X108,AC108,AH108)))</f>
        <v>0.0</v>
      </c>
      <c r="AN108" s="19">
        <f>ROUND(AJ108+AK108-AL108-AM108,2)</f>
        <v>0.0</v>
      </c>
      <c r="AO108" s="19">
        <f>AS107</f>
        <v>0.0</v>
      </c>
      <c r="AP108" s="19">
        <f>ROUND(AO108*$AP$5/12,2)</f>
        <v>0.0</v>
      </c>
      <c r="AQ108" s="19">
        <f>MIN($AQ$5,AO108+AP108)</f>
        <v>0.0</v>
      </c>
      <c r="AR108" s="19">
        <f>MAX(0,MIN(AO108+AP108-AQ108,MonthlyPayment-SUM(H108,M108,R108,W108,AB108,AG108,AL108,AQ108,AV108,BA108)-SUM(I108,N108,S108,X108,AC108,AH108,AM108)))</f>
        <v>0.0</v>
      </c>
      <c r="AS108" s="19">
        <f>ROUND(AO108+AP108-AQ108-AR108,2)</f>
        <v>0.0</v>
      </c>
      <c r="AT108" s="19">
        <f>AX107</f>
        <v>0.0</v>
      </c>
      <c r="AU108" s="19">
        <f>ROUND(AT108*$AU$5/12,2)</f>
        <v>0.0</v>
      </c>
      <c r="AV108" s="19">
        <f>MIN($AV$5,AT108+AU108)</f>
        <v>0.0</v>
      </c>
      <c r="AW108" s="19">
        <f>MAX(0,MIN(AT108+AU108-AV108,MonthlyPayment-SUM(H108,M108,R108,W108,AB108,AG108,AL108,AQ108,AV108,BA108)-SUM(I108,N108,S108,X108,AC108,AH108,AM108,AR108)))</f>
        <v>0.0</v>
      </c>
      <c r="AX108" s="19">
        <f>ROUND(AT108+AU108-AV108-AW108,2)</f>
        <v>0.0</v>
      </c>
      <c r="AY108" s="19">
        <f>BC107</f>
        <v>0.0</v>
      </c>
      <c r="AZ108" s="19">
        <f>ROUND(AY108*$AZ$5/12,2)</f>
        <v>0.0</v>
      </c>
      <c r="BA108" s="19">
        <f>MIN($BA$5,AY108+AZ108)</f>
        <v>0.0</v>
      </c>
      <c r="BB108" s="19">
        <f>MAX(0,MIN(AY108+AZ108-BA108,MonthlyPayment-SUM(H108,M108,R108,W108,AB108,AG108,AL108,AQ108,AV108,BA108)-SUM(I108,N108,S108,X108,AC108,AH108,AM108,AR108,AW108)))</f>
        <v>0.0</v>
      </c>
      <c r="BC108" s="19">
        <f>ROUND(AY108+AZ108-BA108-BB108,2)</f>
        <v>0.0</v>
      </c>
    </row>
    <row r="109" spans="1:55">
      <c r="A109" s="9">
        <v>103</v>
      </c>
      <c r="B109" s="15">
        <f>IF(FirstPayment="","",EDATE(FirstPayment,A109-1))</f>
        <v/>
      </c>
      <c r="C109" s="19">
        <f>SUM(H109,M109,R109,W109,AB109,AG109,AL109,AQ109,AV109,BA109,I109,N109,S109,X109,AC109,AH109,AM109,AR109,AW109,BB109)</f>
        <v>0.0</v>
      </c>
      <c r="D109" s="19">
        <f>SUM(J109,O109,T109,Y109,AD109,AI109,AN109,AS109,AX109,BC109)</f>
        <v>0.0</v>
      </c>
      <c r="E109" s="19">
        <f>SUM(G109,L109,Q109,V109,AA109,AF109,AK109,AP109,AU109,AZ109)</f>
        <v>0.0</v>
      </c>
      <c r="F109" s="19">
        <f>J108</f>
        <v>0.0</v>
      </c>
      <c r="G109" s="19">
        <f>ROUND(F109*$G$5/12,2)</f>
        <v>0.0</v>
      </c>
      <c r="H109" s="19">
        <f>MIN($H$5,F109+G109)</f>
        <v>0.0</v>
      </c>
      <c r="I109" s="19">
        <f>MAX(0,MIN(F109+G109-H109,MonthlyPayment-SUM(H109,M109,R109,W109,AB109,AG109,AL109,AQ109,AV109,BA109)))</f>
        <v>0.0</v>
      </c>
      <c r="J109" s="19">
        <f>ROUND(F109+G109-H109-I109,2)</f>
        <v>0.0</v>
      </c>
      <c r="K109" s="19">
        <f>O108</f>
        <v>0.0</v>
      </c>
      <c r="L109" s="19">
        <f>ROUND(K109*$L$5/12,2)</f>
        <v>0.0</v>
      </c>
      <c r="M109" s="19">
        <f>MIN($M$5,K109+L109)</f>
        <v>0.0</v>
      </c>
      <c r="N109" s="19">
        <f>MAX(0,MIN(K109+L109-M109,MonthlyPayment-SUM(H109,M109,R109,W109,AB109,AG109,AL109,AQ109,AV109,BA109)-SUM(I109)))</f>
        <v>0.0</v>
      </c>
      <c r="O109" s="19">
        <f>ROUND(K109+L109-M109-N109,2)</f>
        <v>0.0</v>
      </c>
      <c r="P109" s="19">
        <f>T108</f>
        <v>0.0</v>
      </c>
      <c r="Q109" s="19">
        <f>ROUND(P109*$Q$5/12,2)</f>
        <v>0.0</v>
      </c>
      <c r="R109" s="19">
        <f>MIN($R$5,P109+Q109)</f>
        <v>0.0</v>
      </c>
      <c r="S109" s="19">
        <f>MAX(0,MIN(P109+Q109-R109,MonthlyPayment-SUM(H109,M109,R109,W109,AB109,AG109,AL109,AQ109,AV109,BA109)-SUM(I109,N109)))</f>
        <v>0.0</v>
      </c>
      <c r="T109" s="19">
        <f>ROUND(P109+Q109-R109-S109,2)</f>
        <v>0.0</v>
      </c>
      <c r="U109" s="19">
        <f>Y108</f>
        <v>0.0</v>
      </c>
      <c r="V109" s="19">
        <f>ROUND(U109*$V$5/12,2)</f>
        <v>0.0</v>
      </c>
      <c r="W109" s="19">
        <f>MIN($W$5,U109+V109)</f>
        <v>0.0</v>
      </c>
      <c r="X109" s="19">
        <f>MAX(0,MIN(U109+V109-W109,MonthlyPayment-SUM(H109,M109,R109,W109,AB109,AG109,AL109,AQ109,AV109,BA109)-SUM(I109,N109,S109)))</f>
        <v>0.0</v>
      </c>
      <c r="Y109" s="19">
        <f>ROUND(U109+V109-W109-X109,2)</f>
        <v>0.0</v>
      </c>
      <c r="Z109" s="19">
        <f>AD108</f>
        <v>0.0</v>
      </c>
      <c r="AA109" s="19">
        <f>ROUND(Z109*$AA$5/12,2)</f>
        <v>0.0</v>
      </c>
      <c r="AB109" s="19">
        <f>MIN($AB$5,Z109+AA109)</f>
        <v>0.0</v>
      </c>
      <c r="AC109" s="19">
        <f>MAX(0,MIN(Z109+AA109-AB109,MonthlyPayment-SUM(H109,M109,R109,W109,AB109,AG109,AL109,AQ109,AV109,BA109)-SUM(I109,N109,S109,X109)))</f>
        <v>0.0</v>
      </c>
      <c r="AD109" s="19">
        <f>ROUND(Z109+AA109-AB109-AC109,2)</f>
        <v>0.0</v>
      </c>
      <c r="AE109" s="19">
        <f>AI108</f>
        <v>0.0</v>
      </c>
      <c r="AF109" s="19">
        <f>ROUND(AE109*$AF$5/12,2)</f>
        <v>0.0</v>
      </c>
      <c r="AG109" s="19">
        <f>MIN($AG$5,AE109+AF109)</f>
        <v>0.0</v>
      </c>
      <c r="AH109" s="19">
        <f>MAX(0,MIN(AE109+AF109-AG109,MonthlyPayment-SUM(H109,M109,R109,W109,AB109,AG109,AL109,AQ109,AV109,BA109)-SUM(I109,N109,S109,X109,AC109)))</f>
        <v>0.0</v>
      </c>
      <c r="AI109" s="19">
        <f>ROUND(AE109+AF109-AG109-AH109,2)</f>
        <v>0.0</v>
      </c>
      <c r="AJ109" s="19">
        <f>AN108</f>
        <v>0.0</v>
      </c>
      <c r="AK109" s="19">
        <f>ROUND(AJ109*$AK$5/12,2)</f>
        <v>0.0</v>
      </c>
      <c r="AL109" s="19">
        <f>MIN($AL$5,AJ109+AK109)</f>
        <v>0.0</v>
      </c>
      <c r="AM109" s="19">
        <f>MAX(0,MIN(AJ109+AK109-AL109,MonthlyPayment-SUM(H109,M109,R109,W109,AB109,AG109,AL109,AQ109,AV109,BA109)-SUM(I109,N109,S109,X109,AC109,AH109)))</f>
        <v>0.0</v>
      </c>
      <c r="AN109" s="19">
        <f>ROUND(AJ109+AK109-AL109-AM109,2)</f>
        <v>0.0</v>
      </c>
      <c r="AO109" s="19">
        <f>AS108</f>
        <v>0.0</v>
      </c>
      <c r="AP109" s="19">
        <f>ROUND(AO109*$AP$5/12,2)</f>
        <v>0.0</v>
      </c>
      <c r="AQ109" s="19">
        <f>MIN($AQ$5,AO109+AP109)</f>
        <v>0.0</v>
      </c>
      <c r="AR109" s="19">
        <f>MAX(0,MIN(AO109+AP109-AQ109,MonthlyPayment-SUM(H109,M109,R109,W109,AB109,AG109,AL109,AQ109,AV109,BA109)-SUM(I109,N109,S109,X109,AC109,AH109,AM109)))</f>
        <v>0.0</v>
      </c>
      <c r="AS109" s="19">
        <f>ROUND(AO109+AP109-AQ109-AR109,2)</f>
        <v>0.0</v>
      </c>
      <c r="AT109" s="19">
        <f>AX108</f>
        <v>0.0</v>
      </c>
      <c r="AU109" s="19">
        <f>ROUND(AT109*$AU$5/12,2)</f>
        <v>0.0</v>
      </c>
      <c r="AV109" s="19">
        <f>MIN($AV$5,AT109+AU109)</f>
        <v>0.0</v>
      </c>
      <c r="AW109" s="19">
        <f>MAX(0,MIN(AT109+AU109-AV109,MonthlyPayment-SUM(H109,M109,R109,W109,AB109,AG109,AL109,AQ109,AV109,BA109)-SUM(I109,N109,S109,X109,AC109,AH109,AM109,AR109)))</f>
        <v>0.0</v>
      </c>
      <c r="AX109" s="19">
        <f>ROUND(AT109+AU109-AV109-AW109,2)</f>
        <v>0.0</v>
      </c>
      <c r="AY109" s="19">
        <f>BC108</f>
        <v>0.0</v>
      </c>
      <c r="AZ109" s="19">
        <f>ROUND(AY109*$AZ$5/12,2)</f>
        <v>0.0</v>
      </c>
      <c r="BA109" s="19">
        <f>MIN($BA$5,AY109+AZ109)</f>
        <v>0.0</v>
      </c>
      <c r="BB109" s="19">
        <f>MAX(0,MIN(AY109+AZ109-BA109,MonthlyPayment-SUM(H109,M109,R109,W109,AB109,AG109,AL109,AQ109,AV109,BA109)-SUM(I109,N109,S109,X109,AC109,AH109,AM109,AR109,AW109)))</f>
        <v>0.0</v>
      </c>
      <c r="BC109" s="19">
        <f>ROUND(AY109+AZ109-BA109-BB109,2)</f>
        <v>0.0</v>
      </c>
    </row>
    <row r="110" spans="1:55">
      <c r="A110" s="9">
        <v>104</v>
      </c>
      <c r="B110" s="15">
        <f>IF(FirstPayment="","",EDATE(FirstPayment,A110-1))</f>
        <v/>
      </c>
      <c r="C110" s="19">
        <f>SUM(H110,M110,R110,W110,AB110,AG110,AL110,AQ110,AV110,BA110,I110,N110,S110,X110,AC110,AH110,AM110,AR110,AW110,BB110)</f>
        <v>0.0</v>
      </c>
      <c r="D110" s="19">
        <f>SUM(J110,O110,T110,Y110,AD110,AI110,AN110,AS110,AX110,BC110)</f>
        <v>0.0</v>
      </c>
      <c r="E110" s="19">
        <f>SUM(G110,L110,Q110,V110,AA110,AF110,AK110,AP110,AU110,AZ110)</f>
        <v>0.0</v>
      </c>
      <c r="F110" s="19">
        <f>J109</f>
        <v>0.0</v>
      </c>
      <c r="G110" s="19">
        <f>ROUND(F110*$G$5/12,2)</f>
        <v>0.0</v>
      </c>
      <c r="H110" s="19">
        <f>MIN($H$5,F110+G110)</f>
        <v>0.0</v>
      </c>
      <c r="I110" s="19">
        <f>MAX(0,MIN(F110+G110-H110,MonthlyPayment-SUM(H110,M110,R110,W110,AB110,AG110,AL110,AQ110,AV110,BA110)))</f>
        <v>0.0</v>
      </c>
      <c r="J110" s="19">
        <f>ROUND(F110+G110-H110-I110,2)</f>
        <v>0.0</v>
      </c>
      <c r="K110" s="19">
        <f>O109</f>
        <v>0.0</v>
      </c>
      <c r="L110" s="19">
        <f>ROUND(K110*$L$5/12,2)</f>
        <v>0.0</v>
      </c>
      <c r="M110" s="19">
        <f>MIN($M$5,K110+L110)</f>
        <v>0.0</v>
      </c>
      <c r="N110" s="19">
        <f>MAX(0,MIN(K110+L110-M110,MonthlyPayment-SUM(H110,M110,R110,W110,AB110,AG110,AL110,AQ110,AV110,BA110)-SUM(I110)))</f>
        <v>0.0</v>
      </c>
      <c r="O110" s="19">
        <f>ROUND(K110+L110-M110-N110,2)</f>
        <v>0.0</v>
      </c>
      <c r="P110" s="19">
        <f>T109</f>
        <v>0.0</v>
      </c>
      <c r="Q110" s="19">
        <f>ROUND(P110*$Q$5/12,2)</f>
        <v>0.0</v>
      </c>
      <c r="R110" s="19">
        <f>MIN($R$5,P110+Q110)</f>
        <v>0.0</v>
      </c>
      <c r="S110" s="19">
        <f>MAX(0,MIN(P110+Q110-R110,MonthlyPayment-SUM(H110,M110,R110,W110,AB110,AG110,AL110,AQ110,AV110,BA110)-SUM(I110,N110)))</f>
        <v>0.0</v>
      </c>
      <c r="T110" s="19">
        <f>ROUND(P110+Q110-R110-S110,2)</f>
        <v>0.0</v>
      </c>
      <c r="U110" s="19">
        <f>Y109</f>
        <v>0.0</v>
      </c>
      <c r="V110" s="19">
        <f>ROUND(U110*$V$5/12,2)</f>
        <v>0.0</v>
      </c>
      <c r="W110" s="19">
        <f>MIN($W$5,U110+V110)</f>
        <v>0.0</v>
      </c>
      <c r="X110" s="19">
        <f>MAX(0,MIN(U110+V110-W110,MonthlyPayment-SUM(H110,M110,R110,W110,AB110,AG110,AL110,AQ110,AV110,BA110)-SUM(I110,N110,S110)))</f>
        <v>0.0</v>
      </c>
      <c r="Y110" s="19">
        <f>ROUND(U110+V110-W110-X110,2)</f>
        <v>0.0</v>
      </c>
      <c r="Z110" s="19">
        <f>AD109</f>
        <v>0.0</v>
      </c>
      <c r="AA110" s="19">
        <f>ROUND(Z110*$AA$5/12,2)</f>
        <v>0.0</v>
      </c>
      <c r="AB110" s="19">
        <f>MIN($AB$5,Z110+AA110)</f>
        <v>0.0</v>
      </c>
      <c r="AC110" s="19">
        <f>MAX(0,MIN(Z110+AA110-AB110,MonthlyPayment-SUM(H110,M110,R110,W110,AB110,AG110,AL110,AQ110,AV110,BA110)-SUM(I110,N110,S110,X110)))</f>
        <v>0.0</v>
      </c>
      <c r="AD110" s="19">
        <f>ROUND(Z110+AA110-AB110-AC110,2)</f>
        <v>0.0</v>
      </c>
      <c r="AE110" s="19">
        <f>AI109</f>
        <v>0.0</v>
      </c>
      <c r="AF110" s="19">
        <f>ROUND(AE110*$AF$5/12,2)</f>
        <v>0.0</v>
      </c>
      <c r="AG110" s="19">
        <f>MIN($AG$5,AE110+AF110)</f>
        <v>0.0</v>
      </c>
      <c r="AH110" s="19">
        <f>MAX(0,MIN(AE110+AF110-AG110,MonthlyPayment-SUM(H110,M110,R110,W110,AB110,AG110,AL110,AQ110,AV110,BA110)-SUM(I110,N110,S110,X110,AC110)))</f>
        <v>0.0</v>
      </c>
      <c r="AI110" s="19">
        <f>ROUND(AE110+AF110-AG110-AH110,2)</f>
        <v>0.0</v>
      </c>
      <c r="AJ110" s="19">
        <f>AN109</f>
        <v>0.0</v>
      </c>
      <c r="AK110" s="19">
        <f>ROUND(AJ110*$AK$5/12,2)</f>
        <v>0.0</v>
      </c>
      <c r="AL110" s="19">
        <f>MIN($AL$5,AJ110+AK110)</f>
        <v>0.0</v>
      </c>
      <c r="AM110" s="19">
        <f>MAX(0,MIN(AJ110+AK110-AL110,MonthlyPayment-SUM(H110,M110,R110,W110,AB110,AG110,AL110,AQ110,AV110,BA110)-SUM(I110,N110,S110,X110,AC110,AH110)))</f>
        <v>0.0</v>
      </c>
      <c r="AN110" s="19">
        <f>ROUND(AJ110+AK110-AL110-AM110,2)</f>
        <v>0.0</v>
      </c>
      <c r="AO110" s="19">
        <f>AS109</f>
        <v>0.0</v>
      </c>
      <c r="AP110" s="19">
        <f>ROUND(AO110*$AP$5/12,2)</f>
        <v>0.0</v>
      </c>
      <c r="AQ110" s="19">
        <f>MIN($AQ$5,AO110+AP110)</f>
        <v>0.0</v>
      </c>
      <c r="AR110" s="19">
        <f>MAX(0,MIN(AO110+AP110-AQ110,MonthlyPayment-SUM(H110,M110,R110,W110,AB110,AG110,AL110,AQ110,AV110,BA110)-SUM(I110,N110,S110,X110,AC110,AH110,AM110)))</f>
        <v>0.0</v>
      </c>
      <c r="AS110" s="19">
        <f>ROUND(AO110+AP110-AQ110-AR110,2)</f>
        <v>0.0</v>
      </c>
      <c r="AT110" s="19">
        <f>AX109</f>
        <v>0.0</v>
      </c>
      <c r="AU110" s="19">
        <f>ROUND(AT110*$AU$5/12,2)</f>
        <v>0.0</v>
      </c>
      <c r="AV110" s="19">
        <f>MIN($AV$5,AT110+AU110)</f>
        <v>0.0</v>
      </c>
      <c r="AW110" s="19">
        <f>MAX(0,MIN(AT110+AU110-AV110,MonthlyPayment-SUM(H110,M110,R110,W110,AB110,AG110,AL110,AQ110,AV110,BA110)-SUM(I110,N110,S110,X110,AC110,AH110,AM110,AR110)))</f>
        <v>0.0</v>
      </c>
      <c r="AX110" s="19">
        <f>ROUND(AT110+AU110-AV110-AW110,2)</f>
        <v>0.0</v>
      </c>
      <c r="AY110" s="19">
        <f>BC109</f>
        <v>0.0</v>
      </c>
      <c r="AZ110" s="19">
        <f>ROUND(AY110*$AZ$5/12,2)</f>
        <v>0.0</v>
      </c>
      <c r="BA110" s="19">
        <f>MIN($BA$5,AY110+AZ110)</f>
        <v>0.0</v>
      </c>
      <c r="BB110" s="19">
        <f>MAX(0,MIN(AY110+AZ110-BA110,MonthlyPayment-SUM(H110,M110,R110,W110,AB110,AG110,AL110,AQ110,AV110,BA110)-SUM(I110,N110,S110,X110,AC110,AH110,AM110,AR110,AW110)))</f>
        <v>0.0</v>
      </c>
      <c r="BC110" s="19">
        <f>ROUND(AY110+AZ110-BA110-BB110,2)</f>
        <v>0.0</v>
      </c>
    </row>
    <row r="111" spans="1:55">
      <c r="A111" s="9">
        <v>105</v>
      </c>
      <c r="B111" s="15">
        <f>IF(FirstPayment="","",EDATE(FirstPayment,A111-1))</f>
        <v/>
      </c>
      <c r="C111" s="19">
        <f>SUM(H111,M111,R111,W111,AB111,AG111,AL111,AQ111,AV111,BA111,I111,N111,S111,X111,AC111,AH111,AM111,AR111,AW111,BB111)</f>
        <v>0.0</v>
      </c>
      <c r="D111" s="19">
        <f>SUM(J111,O111,T111,Y111,AD111,AI111,AN111,AS111,AX111,BC111)</f>
        <v>0.0</v>
      </c>
      <c r="E111" s="19">
        <f>SUM(G111,L111,Q111,V111,AA111,AF111,AK111,AP111,AU111,AZ111)</f>
        <v>0.0</v>
      </c>
      <c r="F111" s="19">
        <f>J110</f>
        <v>0.0</v>
      </c>
      <c r="G111" s="19">
        <f>ROUND(F111*$G$5/12,2)</f>
        <v>0.0</v>
      </c>
      <c r="H111" s="19">
        <f>MIN($H$5,F111+G111)</f>
        <v>0.0</v>
      </c>
      <c r="I111" s="19">
        <f>MAX(0,MIN(F111+G111-H111,MonthlyPayment-SUM(H111,M111,R111,W111,AB111,AG111,AL111,AQ111,AV111,BA111)))</f>
        <v>0.0</v>
      </c>
      <c r="J111" s="19">
        <f>ROUND(F111+G111-H111-I111,2)</f>
        <v>0.0</v>
      </c>
      <c r="K111" s="19">
        <f>O110</f>
        <v>0.0</v>
      </c>
      <c r="L111" s="19">
        <f>ROUND(K111*$L$5/12,2)</f>
        <v>0.0</v>
      </c>
      <c r="M111" s="19">
        <f>MIN($M$5,K111+L111)</f>
        <v>0.0</v>
      </c>
      <c r="N111" s="19">
        <f>MAX(0,MIN(K111+L111-M111,MonthlyPayment-SUM(H111,M111,R111,W111,AB111,AG111,AL111,AQ111,AV111,BA111)-SUM(I111)))</f>
        <v>0.0</v>
      </c>
      <c r="O111" s="19">
        <f>ROUND(K111+L111-M111-N111,2)</f>
        <v>0.0</v>
      </c>
      <c r="P111" s="19">
        <f>T110</f>
        <v>0.0</v>
      </c>
      <c r="Q111" s="19">
        <f>ROUND(P111*$Q$5/12,2)</f>
        <v>0.0</v>
      </c>
      <c r="R111" s="19">
        <f>MIN($R$5,P111+Q111)</f>
        <v>0.0</v>
      </c>
      <c r="S111" s="19">
        <f>MAX(0,MIN(P111+Q111-R111,MonthlyPayment-SUM(H111,M111,R111,W111,AB111,AG111,AL111,AQ111,AV111,BA111)-SUM(I111,N111)))</f>
        <v>0.0</v>
      </c>
      <c r="T111" s="19">
        <f>ROUND(P111+Q111-R111-S111,2)</f>
        <v>0.0</v>
      </c>
      <c r="U111" s="19">
        <f>Y110</f>
        <v>0.0</v>
      </c>
      <c r="V111" s="19">
        <f>ROUND(U111*$V$5/12,2)</f>
        <v>0.0</v>
      </c>
      <c r="W111" s="19">
        <f>MIN($W$5,U111+V111)</f>
        <v>0.0</v>
      </c>
      <c r="X111" s="19">
        <f>MAX(0,MIN(U111+V111-W111,MonthlyPayment-SUM(H111,M111,R111,W111,AB111,AG111,AL111,AQ111,AV111,BA111)-SUM(I111,N111,S111)))</f>
        <v>0.0</v>
      </c>
      <c r="Y111" s="19">
        <f>ROUND(U111+V111-W111-X111,2)</f>
        <v>0.0</v>
      </c>
      <c r="Z111" s="19">
        <f>AD110</f>
        <v>0.0</v>
      </c>
      <c r="AA111" s="19">
        <f>ROUND(Z111*$AA$5/12,2)</f>
        <v>0.0</v>
      </c>
      <c r="AB111" s="19">
        <f>MIN($AB$5,Z111+AA111)</f>
        <v>0.0</v>
      </c>
      <c r="AC111" s="19">
        <f>MAX(0,MIN(Z111+AA111-AB111,MonthlyPayment-SUM(H111,M111,R111,W111,AB111,AG111,AL111,AQ111,AV111,BA111)-SUM(I111,N111,S111,X111)))</f>
        <v>0.0</v>
      </c>
      <c r="AD111" s="19">
        <f>ROUND(Z111+AA111-AB111-AC111,2)</f>
        <v>0.0</v>
      </c>
      <c r="AE111" s="19">
        <f>AI110</f>
        <v>0.0</v>
      </c>
      <c r="AF111" s="19">
        <f>ROUND(AE111*$AF$5/12,2)</f>
        <v>0.0</v>
      </c>
      <c r="AG111" s="19">
        <f>MIN($AG$5,AE111+AF111)</f>
        <v>0.0</v>
      </c>
      <c r="AH111" s="19">
        <f>MAX(0,MIN(AE111+AF111-AG111,MonthlyPayment-SUM(H111,M111,R111,W111,AB111,AG111,AL111,AQ111,AV111,BA111)-SUM(I111,N111,S111,X111,AC111)))</f>
        <v>0.0</v>
      </c>
      <c r="AI111" s="19">
        <f>ROUND(AE111+AF111-AG111-AH111,2)</f>
        <v>0.0</v>
      </c>
      <c r="AJ111" s="19">
        <f>AN110</f>
        <v>0.0</v>
      </c>
      <c r="AK111" s="19">
        <f>ROUND(AJ111*$AK$5/12,2)</f>
        <v>0.0</v>
      </c>
      <c r="AL111" s="19">
        <f>MIN($AL$5,AJ111+AK111)</f>
        <v>0.0</v>
      </c>
      <c r="AM111" s="19">
        <f>MAX(0,MIN(AJ111+AK111-AL111,MonthlyPayment-SUM(H111,M111,R111,W111,AB111,AG111,AL111,AQ111,AV111,BA111)-SUM(I111,N111,S111,X111,AC111,AH111)))</f>
        <v>0.0</v>
      </c>
      <c r="AN111" s="19">
        <f>ROUND(AJ111+AK111-AL111-AM111,2)</f>
        <v>0.0</v>
      </c>
      <c r="AO111" s="19">
        <f>AS110</f>
        <v>0.0</v>
      </c>
      <c r="AP111" s="19">
        <f>ROUND(AO111*$AP$5/12,2)</f>
        <v>0.0</v>
      </c>
      <c r="AQ111" s="19">
        <f>MIN($AQ$5,AO111+AP111)</f>
        <v>0.0</v>
      </c>
      <c r="AR111" s="19">
        <f>MAX(0,MIN(AO111+AP111-AQ111,MonthlyPayment-SUM(H111,M111,R111,W111,AB111,AG111,AL111,AQ111,AV111,BA111)-SUM(I111,N111,S111,X111,AC111,AH111,AM111)))</f>
        <v>0.0</v>
      </c>
      <c r="AS111" s="19">
        <f>ROUND(AO111+AP111-AQ111-AR111,2)</f>
        <v>0.0</v>
      </c>
      <c r="AT111" s="19">
        <f>AX110</f>
        <v>0.0</v>
      </c>
      <c r="AU111" s="19">
        <f>ROUND(AT111*$AU$5/12,2)</f>
        <v>0.0</v>
      </c>
      <c r="AV111" s="19">
        <f>MIN($AV$5,AT111+AU111)</f>
        <v>0.0</v>
      </c>
      <c r="AW111" s="19">
        <f>MAX(0,MIN(AT111+AU111-AV111,MonthlyPayment-SUM(H111,M111,R111,W111,AB111,AG111,AL111,AQ111,AV111,BA111)-SUM(I111,N111,S111,X111,AC111,AH111,AM111,AR111)))</f>
        <v>0.0</v>
      </c>
      <c r="AX111" s="19">
        <f>ROUND(AT111+AU111-AV111-AW111,2)</f>
        <v>0.0</v>
      </c>
      <c r="AY111" s="19">
        <f>BC110</f>
        <v>0.0</v>
      </c>
      <c r="AZ111" s="19">
        <f>ROUND(AY111*$AZ$5/12,2)</f>
        <v>0.0</v>
      </c>
      <c r="BA111" s="19">
        <f>MIN($BA$5,AY111+AZ111)</f>
        <v>0.0</v>
      </c>
      <c r="BB111" s="19">
        <f>MAX(0,MIN(AY111+AZ111-BA111,MonthlyPayment-SUM(H111,M111,R111,W111,AB111,AG111,AL111,AQ111,AV111,BA111)-SUM(I111,N111,S111,X111,AC111,AH111,AM111,AR111,AW111)))</f>
        <v>0.0</v>
      </c>
      <c r="BC111" s="19">
        <f>ROUND(AY111+AZ111-BA111-BB111,2)</f>
        <v>0.0</v>
      </c>
    </row>
    <row r="112" spans="1:55">
      <c r="A112" s="9">
        <v>106</v>
      </c>
      <c r="B112" s="15">
        <f>IF(FirstPayment="","",EDATE(FirstPayment,A112-1))</f>
        <v/>
      </c>
      <c r="C112" s="19">
        <f>SUM(H112,M112,R112,W112,AB112,AG112,AL112,AQ112,AV112,BA112,I112,N112,S112,X112,AC112,AH112,AM112,AR112,AW112,BB112)</f>
        <v>0.0</v>
      </c>
      <c r="D112" s="19">
        <f>SUM(J112,O112,T112,Y112,AD112,AI112,AN112,AS112,AX112,BC112)</f>
        <v>0.0</v>
      </c>
      <c r="E112" s="19">
        <f>SUM(G112,L112,Q112,V112,AA112,AF112,AK112,AP112,AU112,AZ112)</f>
        <v>0.0</v>
      </c>
      <c r="F112" s="19">
        <f>J111</f>
        <v>0.0</v>
      </c>
      <c r="G112" s="19">
        <f>ROUND(F112*$G$5/12,2)</f>
        <v>0.0</v>
      </c>
      <c r="H112" s="19">
        <f>MIN($H$5,F112+G112)</f>
        <v>0.0</v>
      </c>
      <c r="I112" s="19">
        <f>MAX(0,MIN(F112+G112-H112,MonthlyPayment-SUM(H112,M112,R112,W112,AB112,AG112,AL112,AQ112,AV112,BA112)))</f>
        <v>0.0</v>
      </c>
      <c r="J112" s="19">
        <f>ROUND(F112+G112-H112-I112,2)</f>
        <v>0.0</v>
      </c>
      <c r="K112" s="19">
        <f>O111</f>
        <v>0.0</v>
      </c>
      <c r="L112" s="19">
        <f>ROUND(K112*$L$5/12,2)</f>
        <v>0.0</v>
      </c>
      <c r="M112" s="19">
        <f>MIN($M$5,K112+L112)</f>
        <v>0.0</v>
      </c>
      <c r="N112" s="19">
        <f>MAX(0,MIN(K112+L112-M112,MonthlyPayment-SUM(H112,M112,R112,W112,AB112,AG112,AL112,AQ112,AV112,BA112)-SUM(I112)))</f>
        <v>0.0</v>
      </c>
      <c r="O112" s="19">
        <f>ROUND(K112+L112-M112-N112,2)</f>
        <v>0.0</v>
      </c>
      <c r="P112" s="19">
        <f>T111</f>
        <v>0.0</v>
      </c>
      <c r="Q112" s="19">
        <f>ROUND(P112*$Q$5/12,2)</f>
        <v>0.0</v>
      </c>
      <c r="R112" s="19">
        <f>MIN($R$5,P112+Q112)</f>
        <v>0.0</v>
      </c>
      <c r="S112" s="19">
        <f>MAX(0,MIN(P112+Q112-R112,MonthlyPayment-SUM(H112,M112,R112,W112,AB112,AG112,AL112,AQ112,AV112,BA112)-SUM(I112,N112)))</f>
        <v>0.0</v>
      </c>
      <c r="T112" s="19">
        <f>ROUND(P112+Q112-R112-S112,2)</f>
        <v>0.0</v>
      </c>
      <c r="U112" s="19">
        <f>Y111</f>
        <v>0.0</v>
      </c>
      <c r="V112" s="19">
        <f>ROUND(U112*$V$5/12,2)</f>
        <v>0.0</v>
      </c>
      <c r="W112" s="19">
        <f>MIN($W$5,U112+V112)</f>
        <v>0.0</v>
      </c>
      <c r="X112" s="19">
        <f>MAX(0,MIN(U112+V112-W112,MonthlyPayment-SUM(H112,M112,R112,W112,AB112,AG112,AL112,AQ112,AV112,BA112)-SUM(I112,N112,S112)))</f>
        <v>0.0</v>
      </c>
      <c r="Y112" s="19">
        <f>ROUND(U112+V112-W112-X112,2)</f>
        <v>0.0</v>
      </c>
      <c r="Z112" s="19">
        <f>AD111</f>
        <v>0.0</v>
      </c>
      <c r="AA112" s="19">
        <f>ROUND(Z112*$AA$5/12,2)</f>
        <v>0.0</v>
      </c>
      <c r="AB112" s="19">
        <f>MIN($AB$5,Z112+AA112)</f>
        <v>0.0</v>
      </c>
      <c r="AC112" s="19">
        <f>MAX(0,MIN(Z112+AA112-AB112,MonthlyPayment-SUM(H112,M112,R112,W112,AB112,AG112,AL112,AQ112,AV112,BA112)-SUM(I112,N112,S112,X112)))</f>
        <v>0.0</v>
      </c>
      <c r="AD112" s="19">
        <f>ROUND(Z112+AA112-AB112-AC112,2)</f>
        <v>0.0</v>
      </c>
      <c r="AE112" s="19">
        <f>AI111</f>
        <v>0.0</v>
      </c>
      <c r="AF112" s="19">
        <f>ROUND(AE112*$AF$5/12,2)</f>
        <v>0.0</v>
      </c>
      <c r="AG112" s="19">
        <f>MIN($AG$5,AE112+AF112)</f>
        <v>0.0</v>
      </c>
      <c r="AH112" s="19">
        <f>MAX(0,MIN(AE112+AF112-AG112,MonthlyPayment-SUM(H112,M112,R112,W112,AB112,AG112,AL112,AQ112,AV112,BA112)-SUM(I112,N112,S112,X112,AC112)))</f>
        <v>0.0</v>
      </c>
      <c r="AI112" s="19">
        <f>ROUND(AE112+AF112-AG112-AH112,2)</f>
        <v>0.0</v>
      </c>
      <c r="AJ112" s="19">
        <f>AN111</f>
        <v>0.0</v>
      </c>
      <c r="AK112" s="19">
        <f>ROUND(AJ112*$AK$5/12,2)</f>
        <v>0.0</v>
      </c>
      <c r="AL112" s="19">
        <f>MIN($AL$5,AJ112+AK112)</f>
        <v>0.0</v>
      </c>
      <c r="AM112" s="19">
        <f>MAX(0,MIN(AJ112+AK112-AL112,MonthlyPayment-SUM(H112,M112,R112,W112,AB112,AG112,AL112,AQ112,AV112,BA112)-SUM(I112,N112,S112,X112,AC112,AH112)))</f>
        <v>0.0</v>
      </c>
      <c r="AN112" s="19">
        <f>ROUND(AJ112+AK112-AL112-AM112,2)</f>
        <v>0.0</v>
      </c>
      <c r="AO112" s="19">
        <f>AS111</f>
        <v>0.0</v>
      </c>
      <c r="AP112" s="19">
        <f>ROUND(AO112*$AP$5/12,2)</f>
        <v>0.0</v>
      </c>
      <c r="AQ112" s="19">
        <f>MIN($AQ$5,AO112+AP112)</f>
        <v>0.0</v>
      </c>
      <c r="AR112" s="19">
        <f>MAX(0,MIN(AO112+AP112-AQ112,MonthlyPayment-SUM(H112,M112,R112,W112,AB112,AG112,AL112,AQ112,AV112,BA112)-SUM(I112,N112,S112,X112,AC112,AH112,AM112)))</f>
        <v>0.0</v>
      </c>
      <c r="AS112" s="19">
        <f>ROUND(AO112+AP112-AQ112-AR112,2)</f>
        <v>0.0</v>
      </c>
      <c r="AT112" s="19">
        <f>AX111</f>
        <v>0.0</v>
      </c>
      <c r="AU112" s="19">
        <f>ROUND(AT112*$AU$5/12,2)</f>
        <v>0.0</v>
      </c>
      <c r="AV112" s="19">
        <f>MIN($AV$5,AT112+AU112)</f>
        <v>0.0</v>
      </c>
      <c r="AW112" s="19">
        <f>MAX(0,MIN(AT112+AU112-AV112,MonthlyPayment-SUM(H112,M112,R112,W112,AB112,AG112,AL112,AQ112,AV112,BA112)-SUM(I112,N112,S112,X112,AC112,AH112,AM112,AR112)))</f>
        <v>0.0</v>
      </c>
      <c r="AX112" s="19">
        <f>ROUND(AT112+AU112-AV112-AW112,2)</f>
        <v>0.0</v>
      </c>
      <c r="AY112" s="19">
        <f>BC111</f>
        <v>0.0</v>
      </c>
      <c r="AZ112" s="19">
        <f>ROUND(AY112*$AZ$5/12,2)</f>
        <v>0.0</v>
      </c>
      <c r="BA112" s="19">
        <f>MIN($BA$5,AY112+AZ112)</f>
        <v>0.0</v>
      </c>
      <c r="BB112" s="19">
        <f>MAX(0,MIN(AY112+AZ112-BA112,MonthlyPayment-SUM(H112,M112,R112,W112,AB112,AG112,AL112,AQ112,AV112,BA112)-SUM(I112,N112,S112,X112,AC112,AH112,AM112,AR112,AW112)))</f>
        <v>0.0</v>
      </c>
      <c r="BC112" s="19">
        <f>ROUND(AY112+AZ112-BA112-BB112,2)</f>
        <v>0.0</v>
      </c>
    </row>
    <row r="113" spans="1:55">
      <c r="A113" s="9">
        <v>107</v>
      </c>
      <c r="B113" s="15">
        <f>IF(FirstPayment="","",EDATE(FirstPayment,A113-1))</f>
        <v/>
      </c>
      <c r="C113" s="19">
        <f>SUM(H113,M113,R113,W113,AB113,AG113,AL113,AQ113,AV113,BA113,I113,N113,S113,X113,AC113,AH113,AM113,AR113,AW113,BB113)</f>
        <v>0.0</v>
      </c>
      <c r="D113" s="19">
        <f>SUM(J113,O113,T113,Y113,AD113,AI113,AN113,AS113,AX113,BC113)</f>
        <v>0.0</v>
      </c>
      <c r="E113" s="19">
        <f>SUM(G113,L113,Q113,V113,AA113,AF113,AK113,AP113,AU113,AZ113)</f>
        <v>0.0</v>
      </c>
      <c r="F113" s="19">
        <f>J112</f>
        <v>0.0</v>
      </c>
      <c r="G113" s="19">
        <f>ROUND(F113*$G$5/12,2)</f>
        <v>0.0</v>
      </c>
      <c r="H113" s="19">
        <f>MIN($H$5,F113+G113)</f>
        <v>0.0</v>
      </c>
      <c r="I113" s="19">
        <f>MAX(0,MIN(F113+G113-H113,MonthlyPayment-SUM(H113,M113,R113,W113,AB113,AG113,AL113,AQ113,AV113,BA113)))</f>
        <v>0.0</v>
      </c>
      <c r="J113" s="19">
        <f>ROUND(F113+G113-H113-I113,2)</f>
        <v>0.0</v>
      </c>
      <c r="K113" s="19">
        <f>O112</f>
        <v>0.0</v>
      </c>
      <c r="L113" s="19">
        <f>ROUND(K113*$L$5/12,2)</f>
        <v>0.0</v>
      </c>
      <c r="M113" s="19">
        <f>MIN($M$5,K113+L113)</f>
        <v>0.0</v>
      </c>
      <c r="N113" s="19">
        <f>MAX(0,MIN(K113+L113-M113,MonthlyPayment-SUM(H113,M113,R113,W113,AB113,AG113,AL113,AQ113,AV113,BA113)-SUM(I113)))</f>
        <v>0.0</v>
      </c>
      <c r="O113" s="19">
        <f>ROUND(K113+L113-M113-N113,2)</f>
        <v>0.0</v>
      </c>
      <c r="P113" s="19">
        <f>T112</f>
        <v>0.0</v>
      </c>
      <c r="Q113" s="19">
        <f>ROUND(P113*$Q$5/12,2)</f>
        <v>0.0</v>
      </c>
      <c r="R113" s="19">
        <f>MIN($R$5,P113+Q113)</f>
        <v>0.0</v>
      </c>
      <c r="S113" s="19">
        <f>MAX(0,MIN(P113+Q113-R113,MonthlyPayment-SUM(H113,M113,R113,W113,AB113,AG113,AL113,AQ113,AV113,BA113)-SUM(I113,N113)))</f>
        <v>0.0</v>
      </c>
      <c r="T113" s="19">
        <f>ROUND(P113+Q113-R113-S113,2)</f>
        <v>0.0</v>
      </c>
      <c r="U113" s="19">
        <f>Y112</f>
        <v>0.0</v>
      </c>
      <c r="V113" s="19">
        <f>ROUND(U113*$V$5/12,2)</f>
        <v>0.0</v>
      </c>
      <c r="W113" s="19">
        <f>MIN($W$5,U113+V113)</f>
        <v>0.0</v>
      </c>
      <c r="X113" s="19">
        <f>MAX(0,MIN(U113+V113-W113,MonthlyPayment-SUM(H113,M113,R113,W113,AB113,AG113,AL113,AQ113,AV113,BA113)-SUM(I113,N113,S113)))</f>
        <v>0.0</v>
      </c>
      <c r="Y113" s="19">
        <f>ROUND(U113+V113-W113-X113,2)</f>
        <v>0.0</v>
      </c>
      <c r="Z113" s="19">
        <f>AD112</f>
        <v>0.0</v>
      </c>
      <c r="AA113" s="19">
        <f>ROUND(Z113*$AA$5/12,2)</f>
        <v>0.0</v>
      </c>
      <c r="AB113" s="19">
        <f>MIN($AB$5,Z113+AA113)</f>
        <v>0.0</v>
      </c>
      <c r="AC113" s="19">
        <f>MAX(0,MIN(Z113+AA113-AB113,MonthlyPayment-SUM(H113,M113,R113,W113,AB113,AG113,AL113,AQ113,AV113,BA113)-SUM(I113,N113,S113,X113)))</f>
        <v>0.0</v>
      </c>
      <c r="AD113" s="19">
        <f>ROUND(Z113+AA113-AB113-AC113,2)</f>
        <v>0.0</v>
      </c>
      <c r="AE113" s="19">
        <f>AI112</f>
        <v>0.0</v>
      </c>
      <c r="AF113" s="19">
        <f>ROUND(AE113*$AF$5/12,2)</f>
        <v>0.0</v>
      </c>
      <c r="AG113" s="19">
        <f>MIN($AG$5,AE113+AF113)</f>
        <v>0.0</v>
      </c>
      <c r="AH113" s="19">
        <f>MAX(0,MIN(AE113+AF113-AG113,MonthlyPayment-SUM(H113,M113,R113,W113,AB113,AG113,AL113,AQ113,AV113,BA113)-SUM(I113,N113,S113,X113,AC113)))</f>
        <v>0.0</v>
      </c>
      <c r="AI113" s="19">
        <f>ROUND(AE113+AF113-AG113-AH113,2)</f>
        <v>0.0</v>
      </c>
      <c r="AJ113" s="19">
        <f>AN112</f>
        <v>0.0</v>
      </c>
      <c r="AK113" s="19">
        <f>ROUND(AJ113*$AK$5/12,2)</f>
        <v>0.0</v>
      </c>
      <c r="AL113" s="19">
        <f>MIN($AL$5,AJ113+AK113)</f>
        <v>0.0</v>
      </c>
      <c r="AM113" s="19">
        <f>MAX(0,MIN(AJ113+AK113-AL113,MonthlyPayment-SUM(H113,M113,R113,W113,AB113,AG113,AL113,AQ113,AV113,BA113)-SUM(I113,N113,S113,X113,AC113,AH113)))</f>
        <v>0.0</v>
      </c>
      <c r="AN113" s="19">
        <f>ROUND(AJ113+AK113-AL113-AM113,2)</f>
        <v>0.0</v>
      </c>
      <c r="AO113" s="19">
        <f>AS112</f>
        <v>0.0</v>
      </c>
      <c r="AP113" s="19">
        <f>ROUND(AO113*$AP$5/12,2)</f>
        <v>0.0</v>
      </c>
      <c r="AQ113" s="19">
        <f>MIN($AQ$5,AO113+AP113)</f>
        <v>0.0</v>
      </c>
      <c r="AR113" s="19">
        <f>MAX(0,MIN(AO113+AP113-AQ113,MonthlyPayment-SUM(H113,M113,R113,W113,AB113,AG113,AL113,AQ113,AV113,BA113)-SUM(I113,N113,S113,X113,AC113,AH113,AM113)))</f>
        <v>0.0</v>
      </c>
      <c r="AS113" s="19">
        <f>ROUND(AO113+AP113-AQ113-AR113,2)</f>
        <v>0.0</v>
      </c>
      <c r="AT113" s="19">
        <f>AX112</f>
        <v>0.0</v>
      </c>
      <c r="AU113" s="19">
        <f>ROUND(AT113*$AU$5/12,2)</f>
        <v>0.0</v>
      </c>
      <c r="AV113" s="19">
        <f>MIN($AV$5,AT113+AU113)</f>
        <v>0.0</v>
      </c>
      <c r="AW113" s="19">
        <f>MAX(0,MIN(AT113+AU113-AV113,MonthlyPayment-SUM(H113,M113,R113,W113,AB113,AG113,AL113,AQ113,AV113,BA113)-SUM(I113,N113,S113,X113,AC113,AH113,AM113,AR113)))</f>
        <v>0.0</v>
      </c>
      <c r="AX113" s="19">
        <f>ROUND(AT113+AU113-AV113-AW113,2)</f>
        <v>0.0</v>
      </c>
      <c r="AY113" s="19">
        <f>BC112</f>
        <v>0.0</v>
      </c>
      <c r="AZ113" s="19">
        <f>ROUND(AY113*$AZ$5/12,2)</f>
        <v>0.0</v>
      </c>
      <c r="BA113" s="19">
        <f>MIN($BA$5,AY113+AZ113)</f>
        <v>0.0</v>
      </c>
      <c r="BB113" s="19">
        <f>MAX(0,MIN(AY113+AZ113-BA113,MonthlyPayment-SUM(H113,M113,R113,W113,AB113,AG113,AL113,AQ113,AV113,BA113)-SUM(I113,N113,S113,X113,AC113,AH113,AM113,AR113,AW113)))</f>
        <v>0.0</v>
      </c>
      <c r="BC113" s="19">
        <f>ROUND(AY113+AZ113-BA113-BB113,2)</f>
        <v>0.0</v>
      </c>
    </row>
    <row r="114" spans="1:55">
      <c r="A114" s="9">
        <v>108</v>
      </c>
      <c r="B114" s="15">
        <f>IF(FirstPayment="","",EDATE(FirstPayment,A114-1))</f>
        <v/>
      </c>
      <c r="C114" s="19">
        <f>SUM(H114,M114,R114,W114,AB114,AG114,AL114,AQ114,AV114,BA114,I114,N114,S114,X114,AC114,AH114,AM114,AR114,AW114,BB114)</f>
        <v>0.0</v>
      </c>
      <c r="D114" s="19">
        <f>SUM(J114,O114,T114,Y114,AD114,AI114,AN114,AS114,AX114,BC114)</f>
        <v>0.0</v>
      </c>
      <c r="E114" s="19">
        <f>SUM(G114,L114,Q114,V114,AA114,AF114,AK114,AP114,AU114,AZ114)</f>
        <v>0.0</v>
      </c>
      <c r="F114" s="19">
        <f>J113</f>
        <v>0.0</v>
      </c>
      <c r="G114" s="19">
        <f>ROUND(F114*$G$5/12,2)</f>
        <v>0.0</v>
      </c>
      <c r="H114" s="19">
        <f>MIN($H$5,F114+G114)</f>
        <v>0.0</v>
      </c>
      <c r="I114" s="19">
        <f>MAX(0,MIN(F114+G114-H114,MonthlyPayment-SUM(H114,M114,R114,W114,AB114,AG114,AL114,AQ114,AV114,BA114)))</f>
        <v>0.0</v>
      </c>
      <c r="J114" s="19">
        <f>ROUND(F114+G114-H114-I114,2)</f>
        <v>0.0</v>
      </c>
      <c r="K114" s="19">
        <f>O113</f>
        <v>0.0</v>
      </c>
      <c r="L114" s="19">
        <f>ROUND(K114*$L$5/12,2)</f>
        <v>0.0</v>
      </c>
      <c r="M114" s="19">
        <f>MIN($M$5,K114+L114)</f>
        <v>0.0</v>
      </c>
      <c r="N114" s="19">
        <f>MAX(0,MIN(K114+L114-M114,MonthlyPayment-SUM(H114,M114,R114,W114,AB114,AG114,AL114,AQ114,AV114,BA114)-SUM(I114)))</f>
        <v>0.0</v>
      </c>
      <c r="O114" s="19">
        <f>ROUND(K114+L114-M114-N114,2)</f>
        <v>0.0</v>
      </c>
      <c r="P114" s="19">
        <f>T113</f>
        <v>0.0</v>
      </c>
      <c r="Q114" s="19">
        <f>ROUND(P114*$Q$5/12,2)</f>
        <v>0.0</v>
      </c>
      <c r="R114" s="19">
        <f>MIN($R$5,P114+Q114)</f>
        <v>0.0</v>
      </c>
      <c r="S114" s="19">
        <f>MAX(0,MIN(P114+Q114-R114,MonthlyPayment-SUM(H114,M114,R114,W114,AB114,AG114,AL114,AQ114,AV114,BA114)-SUM(I114,N114)))</f>
        <v>0.0</v>
      </c>
      <c r="T114" s="19">
        <f>ROUND(P114+Q114-R114-S114,2)</f>
        <v>0.0</v>
      </c>
      <c r="U114" s="19">
        <f>Y113</f>
        <v>0.0</v>
      </c>
      <c r="V114" s="19">
        <f>ROUND(U114*$V$5/12,2)</f>
        <v>0.0</v>
      </c>
      <c r="W114" s="19">
        <f>MIN($W$5,U114+V114)</f>
        <v>0.0</v>
      </c>
      <c r="X114" s="19">
        <f>MAX(0,MIN(U114+V114-W114,MonthlyPayment-SUM(H114,M114,R114,W114,AB114,AG114,AL114,AQ114,AV114,BA114)-SUM(I114,N114,S114)))</f>
        <v>0.0</v>
      </c>
      <c r="Y114" s="19">
        <f>ROUND(U114+V114-W114-X114,2)</f>
        <v>0.0</v>
      </c>
      <c r="Z114" s="19">
        <f>AD113</f>
        <v>0.0</v>
      </c>
      <c r="AA114" s="19">
        <f>ROUND(Z114*$AA$5/12,2)</f>
        <v>0.0</v>
      </c>
      <c r="AB114" s="19">
        <f>MIN($AB$5,Z114+AA114)</f>
        <v>0.0</v>
      </c>
      <c r="AC114" s="19">
        <f>MAX(0,MIN(Z114+AA114-AB114,MonthlyPayment-SUM(H114,M114,R114,W114,AB114,AG114,AL114,AQ114,AV114,BA114)-SUM(I114,N114,S114,X114)))</f>
        <v>0.0</v>
      </c>
      <c r="AD114" s="19">
        <f>ROUND(Z114+AA114-AB114-AC114,2)</f>
        <v>0.0</v>
      </c>
      <c r="AE114" s="19">
        <f>AI113</f>
        <v>0.0</v>
      </c>
      <c r="AF114" s="19">
        <f>ROUND(AE114*$AF$5/12,2)</f>
        <v>0.0</v>
      </c>
      <c r="AG114" s="19">
        <f>MIN($AG$5,AE114+AF114)</f>
        <v>0.0</v>
      </c>
      <c r="AH114" s="19">
        <f>MAX(0,MIN(AE114+AF114-AG114,MonthlyPayment-SUM(H114,M114,R114,W114,AB114,AG114,AL114,AQ114,AV114,BA114)-SUM(I114,N114,S114,X114,AC114)))</f>
        <v>0.0</v>
      </c>
      <c r="AI114" s="19">
        <f>ROUND(AE114+AF114-AG114-AH114,2)</f>
        <v>0.0</v>
      </c>
      <c r="AJ114" s="19">
        <f>AN113</f>
        <v>0.0</v>
      </c>
      <c r="AK114" s="19">
        <f>ROUND(AJ114*$AK$5/12,2)</f>
        <v>0.0</v>
      </c>
      <c r="AL114" s="19">
        <f>MIN($AL$5,AJ114+AK114)</f>
        <v>0.0</v>
      </c>
      <c r="AM114" s="19">
        <f>MAX(0,MIN(AJ114+AK114-AL114,MonthlyPayment-SUM(H114,M114,R114,W114,AB114,AG114,AL114,AQ114,AV114,BA114)-SUM(I114,N114,S114,X114,AC114,AH114)))</f>
        <v>0.0</v>
      </c>
      <c r="AN114" s="19">
        <f>ROUND(AJ114+AK114-AL114-AM114,2)</f>
        <v>0.0</v>
      </c>
      <c r="AO114" s="19">
        <f>AS113</f>
        <v>0.0</v>
      </c>
      <c r="AP114" s="19">
        <f>ROUND(AO114*$AP$5/12,2)</f>
        <v>0.0</v>
      </c>
      <c r="AQ114" s="19">
        <f>MIN($AQ$5,AO114+AP114)</f>
        <v>0.0</v>
      </c>
      <c r="AR114" s="19">
        <f>MAX(0,MIN(AO114+AP114-AQ114,MonthlyPayment-SUM(H114,M114,R114,W114,AB114,AG114,AL114,AQ114,AV114,BA114)-SUM(I114,N114,S114,X114,AC114,AH114,AM114)))</f>
        <v>0.0</v>
      </c>
      <c r="AS114" s="19">
        <f>ROUND(AO114+AP114-AQ114-AR114,2)</f>
        <v>0.0</v>
      </c>
      <c r="AT114" s="19">
        <f>AX113</f>
        <v>0.0</v>
      </c>
      <c r="AU114" s="19">
        <f>ROUND(AT114*$AU$5/12,2)</f>
        <v>0.0</v>
      </c>
      <c r="AV114" s="19">
        <f>MIN($AV$5,AT114+AU114)</f>
        <v>0.0</v>
      </c>
      <c r="AW114" s="19">
        <f>MAX(0,MIN(AT114+AU114-AV114,MonthlyPayment-SUM(H114,M114,R114,W114,AB114,AG114,AL114,AQ114,AV114,BA114)-SUM(I114,N114,S114,X114,AC114,AH114,AM114,AR114)))</f>
        <v>0.0</v>
      </c>
      <c r="AX114" s="19">
        <f>ROUND(AT114+AU114-AV114-AW114,2)</f>
        <v>0.0</v>
      </c>
      <c r="AY114" s="19">
        <f>BC113</f>
        <v>0.0</v>
      </c>
      <c r="AZ114" s="19">
        <f>ROUND(AY114*$AZ$5/12,2)</f>
        <v>0.0</v>
      </c>
      <c r="BA114" s="19">
        <f>MIN($BA$5,AY114+AZ114)</f>
        <v>0.0</v>
      </c>
      <c r="BB114" s="19">
        <f>MAX(0,MIN(AY114+AZ114-BA114,MonthlyPayment-SUM(H114,M114,R114,W114,AB114,AG114,AL114,AQ114,AV114,BA114)-SUM(I114,N114,S114,X114,AC114,AH114,AM114,AR114,AW114)))</f>
        <v>0.0</v>
      </c>
      <c r="BC114" s="19">
        <f>ROUND(AY114+AZ114-BA114-BB114,2)</f>
        <v>0.0</v>
      </c>
    </row>
    <row r="115" spans="1:55">
      <c r="A115" s="9">
        <v>109</v>
      </c>
      <c r="B115" s="15">
        <f>IF(FirstPayment="","",EDATE(FirstPayment,A115-1))</f>
        <v/>
      </c>
      <c r="C115" s="19">
        <f>SUM(H115,M115,R115,W115,AB115,AG115,AL115,AQ115,AV115,BA115,I115,N115,S115,X115,AC115,AH115,AM115,AR115,AW115,BB115)</f>
        <v>0.0</v>
      </c>
      <c r="D115" s="19">
        <f>SUM(J115,O115,T115,Y115,AD115,AI115,AN115,AS115,AX115,BC115)</f>
        <v>0.0</v>
      </c>
      <c r="E115" s="19">
        <f>SUM(G115,L115,Q115,V115,AA115,AF115,AK115,AP115,AU115,AZ115)</f>
        <v>0.0</v>
      </c>
      <c r="F115" s="19">
        <f>J114</f>
        <v>0.0</v>
      </c>
      <c r="G115" s="19">
        <f>ROUND(F115*$G$5/12,2)</f>
        <v>0.0</v>
      </c>
      <c r="H115" s="19">
        <f>MIN($H$5,F115+G115)</f>
        <v>0.0</v>
      </c>
      <c r="I115" s="19">
        <f>MAX(0,MIN(F115+G115-H115,MonthlyPayment-SUM(H115,M115,R115,W115,AB115,AG115,AL115,AQ115,AV115,BA115)))</f>
        <v>0.0</v>
      </c>
      <c r="J115" s="19">
        <f>ROUND(F115+G115-H115-I115,2)</f>
        <v>0.0</v>
      </c>
      <c r="K115" s="19">
        <f>O114</f>
        <v>0.0</v>
      </c>
      <c r="L115" s="19">
        <f>ROUND(K115*$L$5/12,2)</f>
        <v>0.0</v>
      </c>
      <c r="M115" s="19">
        <f>MIN($M$5,K115+L115)</f>
        <v>0.0</v>
      </c>
      <c r="N115" s="19">
        <f>MAX(0,MIN(K115+L115-M115,MonthlyPayment-SUM(H115,M115,R115,W115,AB115,AG115,AL115,AQ115,AV115,BA115)-SUM(I115)))</f>
        <v>0.0</v>
      </c>
      <c r="O115" s="19">
        <f>ROUND(K115+L115-M115-N115,2)</f>
        <v>0.0</v>
      </c>
      <c r="P115" s="19">
        <f>T114</f>
        <v>0.0</v>
      </c>
      <c r="Q115" s="19">
        <f>ROUND(P115*$Q$5/12,2)</f>
        <v>0.0</v>
      </c>
      <c r="R115" s="19">
        <f>MIN($R$5,P115+Q115)</f>
        <v>0.0</v>
      </c>
      <c r="S115" s="19">
        <f>MAX(0,MIN(P115+Q115-R115,MonthlyPayment-SUM(H115,M115,R115,W115,AB115,AG115,AL115,AQ115,AV115,BA115)-SUM(I115,N115)))</f>
        <v>0.0</v>
      </c>
      <c r="T115" s="19">
        <f>ROUND(P115+Q115-R115-S115,2)</f>
        <v>0.0</v>
      </c>
      <c r="U115" s="19">
        <f>Y114</f>
        <v>0.0</v>
      </c>
      <c r="V115" s="19">
        <f>ROUND(U115*$V$5/12,2)</f>
        <v>0.0</v>
      </c>
      <c r="W115" s="19">
        <f>MIN($W$5,U115+V115)</f>
        <v>0.0</v>
      </c>
      <c r="X115" s="19">
        <f>MAX(0,MIN(U115+V115-W115,MonthlyPayment-SUM(H115,M115,R115,W115,AB115,AG115,AL115,AQ115,AV115,BA115)-SUM(I115,N115,S115)))</f>
        <v>0.0</v>
      </c>
      <c r="Y115" s="19">
        <f>ROUND(U115+V115-W115-X115,2)</f>
        <v>0.0</v>
      </c>
      <c r="Z115" s="19">
        <f>AD114</f>
        <v>0.0</v>
      </c>
      <c r="AA115" s="19">
        <f>ROUND(Z115*$AA$5/12,2)</f>
        <v>0.0</v>
      </c>
      <c r="AB115" s="19">
        <f>MIN($AB$5,Z115+AA115)</f>
        <v>0.0</v>
      </c>
      <c r="AC115" s="19">
        <f>MAX(0,MIN(Z115+AA115-AB115,MonthlyPayment-SUM(H115,M115,R115,W115,AB115,AG115,AL115,AQ115,AV115,BA115)-SUM(I115,N115,S115,X115)))</f>
        <v>0.0</v>
      </c>
      <c r="AD115" s="19">
        <f>ROUND(Z115+AA115-AB115-AC115,2)</f>
        <v>0.0</v>
      </c>
      <c r="AE115" s="19">
        <f>AI114</f>
        <v>0.0</v>
      </c>
      <c r="AF115" s="19">
        <f>ROUND(AE115*$AF$5/12,2)</f>
        <v>0.0</v>
      </c>
      <c r="AG115" s="19">
        <f>MIN($AG$5,AE115+AF115)</f>
        <v>0.0</v>
      </c>
      <c r="AH115" s="19">
        <f>MAX(0,MIN(AE115+AF115-AG115,MonthlyPayment-SUM(H115,M115,R115,W115,AB115,AG115,AL115,AQ115,AV115,BA115)-SUM(I115,N115,S115,X115,AC115)))</f>
        <v>0.0</v>
      </c>
      <c r="AI115" s="19">
        <f>ROUND(AE115+AF115-AG115-AH115,2)</f>
        <v>0.0</v>
      </c>
      <c r="AJ115" s="19">
        <f>AN114</f>
        <v>0.0</v>
      </c>
      <c r="AK115" s="19">
        <f>ROUND(AJ115*$AK$5/12,2)</f>
        <v>0.0</v>
      </c>
      <c r="AL115" s="19">
        <f>MIN($AL$5,AJ115+AK115)</f>
        <v>0.0</v>
      </c>
      <c r="AM115" s="19">
        <f>MAX(0,MIN(AJ115+AK115-AL115,MonthlyPayment-SUM(H115,M115,R115,W115,AB115,AG115,AL115,AQ115,AV115,BA115)-SUM(I115,N115,S115,X115,AC115,AH115)))</f>
        <v>0.0</v>
      </c>
      <c r="AN115" s="19">
        <f>ROUND(AJ115+AK115-AL115-AM115,2)</f>
        <v>0.0</v>
      </c>
      <c r="AO115" s="19">
        <f>AS114</f>
        <v>0.0</v>
      </c>
      <c r="AP115" s="19">
        <f>ROUND(AO115*$AP$5/12,2)</f>
        <v>0.0</v>
      </c>
      <c r="AQ115" s="19">
        <f>MIN($AQ$5,AO115+AP115)</f>
        <v>0.0</v>
      </c>
      <c r="AR115" s="19">
        <f>MAX(0,MIN(AO115+AP115-AQ115,MonthlyPayment-SUM(H115,M115,R115,W115,AB115,AG115,AL115,AQ115,AV115,BA115)-SUM(I115,N115,S115,X115,AC115,AH115,AM115)))</f>
        <v>0.0</v>
      </c>
      <c r="AS115" s="19">
        <f>ROUND(AO115+AP115-AQ115-AR115,2)</f>
        <v>0.0</v>
      </c>
      <c r="AT115" s="19">
        <f>AX114</f>
        <v>0.0</v>
      </c>
      <c r="AU115" s="19">
        <f>ROUND(AT115*$AU$5/12,2)</f>
        <v>0.0</v>
      </c>
      <c r="AV115" s="19">
        <f>MIN($AV$5,AT115+AU115)</f>
        <v>0.0</v>
      </c>
      <c r="AW115" s="19">
        <f>MAX(0,MIN(AT115+AU115-AV115,MonthlyPayment-SUM(H115,M115,R115,W115,AB115,AG115,AL115,AQ115,AV115,BA115)-SUM(I115,N115,S115,X115,AC115,AH115,AM115,AR115)))</f>
        <v>0.0</v>
      </c>
      <c r="AX115" s="19">
        <f>ROUND(AT115+AU115-AV115-AW115,2)</f>
        <v>0.0</v>
      </c>
      <c r="AY115" s="19">
        <f>BC114</f>
        <v>0.0</v>
      </c>
      <c r="AZ115" s="19">
        <f>ROUND(AY115*$AZ$5/12,2)</f>
        <v>0.0</v>
      </c>
      <c r="BA115" s="19">
        <f>MIN($BA$5,AY115+AZ115)</f>
        <v>0.0</v>
      </c>
      <c r="BB115" s="19">
        <f>MAX(0,MIN(AY115+AZ115-BA115,MonthlyPayment-SUM(H115,M115,R115,W115,AB115,AG115,AL115,AQ115,AV115,BA115)-SUM(I115,N115,S115,X115,AC115,AH115,AM115,AR115,AW115)))</f>
        <v>0.0</v>
      </c>
      <c r="BC115" s="19">
        <f>ROUND(AY115+AZ115-BA115-BB115,2)</f>
        <v>0.0</v>
      </c>
    </row>
    <row r="116" spans="1:55">
      <c r="A116" s="9">
        <v>110</v>
      </c>
      <c r="B116" s="15">
        <f>IF(FirstPayment="","",EDATE(FirstPayment,A116-1))</f>
        <v/>
      </c>
      <c r="C116" s="19">
        <f>SUM(H116,M116,R116,W116,AB116,AG116,AL116,AQ116,AV116,BA116,I116,N116,S116,X116,AC116,AH116,AM116,AR116,AW116,BB116)</f>
        <v>0.0</v>
      </c>
      <c r="D116" s="19">
        <f>SUM(J116,O116,T116,Y116,AD116,AI116,AN116,AS116,AX116,BC116)</f>
        <v>0.0</v>
      </c>
      <c r="E116" s="19">
        <f>SUM(G116,L116,Q116,V116,AA116,AF116,AK116,AP116,AU116,AZ116)</f>
        <v>0.0</v>
      </c>
      <c r="F116" s="19">
        <f>J115</f>
        <v>0.0</v>
      </c>
      <c r="G116" s="19">
        <f>ROUND(F116*$G$5/12,2)</f>
        <v>0.0</v>
      </c>
      <c r="H116" s="19">
        <f>MIN($H$5,F116+G116)</f>
        <v>0.0</v>
      </c>
      <c r="I116" s="19">
        <f>MAX(0,MIN(F116+G116-H116,MonthlyPayment-SUM(H116,M116,R116,W116,AB116,AG116,AL116,AQ116,AV116,BA116)))</f>
        <v>0.0</v>
      </c>
      <c r="J116" s="19">
        <f>ROUND(F116+G116-H116-I116,2)</f>
        <v>0.0</v>
      </c>
      <c r="K116" s="19">
        <f>O115</f>
        <v>0.0</v>
      </c>
      <c r="L116" s="19">
        <f>ROUND(K116*$L$5/12,2)</f>
        <v>0.0</v>
      </c>
      <c r="M116" s="19">
        <f>MIN($M$5,K116+L116)</f>
        <v>0.0</v>
      </c>
      <c r="N116" s="19">
        <f>MAX(0,MIN(K116+L116-M116,MonthlyPayment-SUM(H116,M116,R116,W116,AB116,AG116,AL116,AQ116,AV116,BA116)-SUM(I116)))</f>
        <v>0.0</v>
      </c>
      <c r="O116" s="19">
        <f>ROUND(K116+L116-M116-N116,2)</f>
        <v>0.0</v>
      </c>
      <c r="P116" s="19">
        <f>T115</f>
        <v>0.0</v>
      </c>
      <c r="Q116" s="19">
        <f>ROUND(P116*$Q$5/12,2)</f>
        <v>0.0</v>
      </c>
      <c r="R116" s="19">
        <f>MIN($R$5,P116+Q116)</f>
        <v>0.0</v>
      </c>
      <c r="S116" s="19">
        <f>MAX(0,MIN(P116+Q116-R116,MonthlyPayment-SUM(H116,M116,R116,W116,AB116,AG116,AL116,AQ116,AV116,BA116)-SUM(I116,N116)))</f>
        <v>0.0</v>
      </c>
      <c r="T116" s="19">
        <f>ROUND(P116+Q116-R116-S116,2)</f>
        <v>0.0</v>
      </c>
      <c r="U116" s="19">
        <f>Y115</f>
        <v>0.0</v>
      </c>
      <c r="V116" s="19">
        <f>ROUND(U116*$V$5/12,2)</f>
        <v>0.0</v>
      </c>
      <c r="W116" s="19">
        <f>MIN($W$5,U116+V116)</f>
        <v>0.0</v>
      </c>
      <c r="X116" s="19">
        <f>MAX(0,MIN(U116+V116-W116,MonthlyPayment-SUM(H116,M116,R116,W116,AB116,AG116,AL116,AQ116,AV116,BA116)-SUM(I116,N116,S116)))</f>
        <v>0.0</v>
      </c>
      <c r="Y116" s="19">
        <f>ROUND(U116+V116-W116-X116,2)</f>
        <v>0.0</v>
      </c>
      <c r="Z116" s="19">
        <f>AD115</f>
        <v>0.0</v>
      </c>
      <c r="AA116" s="19">
        <f>ROUND(Z116*$AA$5/12,2)</f>
        <v>0.0</v>
      </c>
      <c r="AB116" s="19">
        <f>MIN($AB$5,Z116+AA116)</f>
        <v>0.0</v>
      </c>
      <c r="AC116" s="19">
        <f>MAX(0,MIN(Z116+AA116-AB116,MonthlyPayment-SUM(H116,M116,R116,W116,AB116,AG116,AL116,AQ116,AV116,BA116)-SUM(I116,N116,S116,X116)))</f>
        <v>0.0</v>
      </c>
      <c r="AD116" s="19">
        <f>ROUND(Z116+AA116-AB116-AC116,2)</f>
        <v>0.0</v>
      </c>
      <c r="AE116" s="19">
        <f>AI115</f>
        <v>0.0</v>
      </c>
      <c r="AF116" s="19">
        <f>ROUND(AE116*$AF$5/12,2)</f>
        <v>0.0</v>
      </c>
      <c r="AG116" s="19">
        <f>MIN($AG$5,AE116+AF116)</f>
        <v>0.0</v>
      </c>
      <c r="AH116" s="19">
        <f>MAX(0,MIN(AE116+AF116-AG116,MonthlyPayment-SUM(H116,M116,R116,W116,AB116,AG116,AL116,AQ116,AV116,BA116)-SUM(I116,N116,S116,X116,AC116)))</f>
        <v>0.0</v>
      </c>
      <c r="AI116" s="19">
        <f>ROUND(AE116+AF116-AG116-AH116,2)</f>
        <v>0.0</v>
      </c>
      <c r="AJ116" s="19">
        <f>AN115</f>
        <v>0.0</v>
      </c>
      <c r="AK116" s="19">
        <f>ROUND(AJ116*$AK$5/12,2)</f>
        <v>0.0</v>
      </c>
      <c r="AL116" s="19">
        <f>MIN($AL$5,AJ116+AK116)</f>
        <v>0.0</v>
      </c>
      <c r="AM116" s="19">
        <f>MAX(0,MIN(AJ116+AK116-AL116,MonthlyPayment-SUM(H116,M116,R116,W116,AB116,AG116,AL116,AQ116,AV116,BA116)-SUM(I116,N116,S116,X116,AC116,AH116)))</f>
        <v>0.0</v>
      </c>
      <c r="AN116" s="19">
        <f>ROUND(AJ116+AK116-AL116-AM116,2)</f>
        <v>0.0</v>
      </c>
      <c r="AO116" s="19">
        <f>AS115</f>
        <v>0.0</v>
      </c>
      <c r="AP116" s="19">
        <f>ROUND(AO116*$AP$5/12,2)</f>
        <v>0.0</v>
      </c>
      <c r="AQ116" s="19">
        <f>MIN($AQ$5,AO116+AP116)</f>
        <v>0.0</v>
      </c>
      <c r="AR116" s="19">
        <f>MAX(0,MIN(AO116+AP116-AQ116,MonthlyPayment-SUM(H116,M116,R116,W116,AB116,AG116,AL116,AQ116,AV116,BA116)-SUM(I116,N116,S116,X116,AC116,AH116,AM116)))</f>
        <v>0.0</v>
      </c>
      <c r="AS116" s="19">
        <f>ROUND(AO116+AP116-AQ116-AR116,2)</f>
        <v>0.0</v>
      </c>
      <c r="AT116" s="19">
        <f>AX115</f>
        <v>0.0</v>
      </c>
      <c r="AU116" s="19">
        <f>ROUND(AT116*$AU$5/12,2)</f>
        <v>0.0</v>
      </c>
      <c r="AV116" s="19">
        <f>MIN($AV$5,AT116+AU116)</f>
        <v>0.0</v>
      </c>
      <c r="AW116" s="19">
        <f>MAX(0,MIN(AT116+AU116-AV116,MonthlyPayment-SUM(H116,M116,R116,W116,AB116,AG116,AL116,AQ116,AV116,BA116)-SUM(I116,N116,S116,X116,AC116,AH116,AM116,AR116)))</f>
        <v>0.0</v>
      </c>
      <c r="AX116" s="19">
        <f>ROUND(AT116+AU116-AV116-AW116,2)</f>
        <v>0.0</v>
      </c>
      <c r="AY116" s="19">
        <f>BC115</f>
        <v>0.0</v>
      </c>
      <c r="AZ116" s="19">
        <f>ROUND(AY116*$AZ$5/12,2)</f>
        <v>0.0</v>
      </c>
      <c r="BA116" s="19">
        <f>MIN($BA$5,AY116+AZ116)</f>
        <v>0.0</v>
      </c>
      <c r="BB116" s="19">
        <f>MAX(0,MIN(AY116+AZ116-BA116,MonthlyPayment-SUM(H116,M116,R116,W116,AB116,AG116,AL116,AQ116,AV116,BA116)-SUM(I116,N116,S116,X116,AC116,AH116,AM116,AR116,AW116)))</f>
        <v>0.0</v>
      </c>
      <c r="BC116" s="19">
        <f>ROUND(AY116+AZ116-BA116-BB116,2)</f>
        <v>0.0</v>
      </c>
    </row>
    <row r="117" spans="1:55">
      <c r="A117" s="9">
        <v>111</v>
      </c>
      <c r="B117" s="15">
        <f>IF(FirstPayment="","",EDATE(FirstPayment,A117-1))</f>
        <v/>
      </c>
      <c r="C117" s="19">
        <f>SUM(H117,M117,R117,W117,AB117,AG117,AL117,AQ117,AV117,BA117,I117,N117,S117,X117,AC117,AH117,AM117,AR117,AW117,BB117)</f>
        <v>0.0</v>
      </c>
      <c r="D117" s="19">
        <f>SUM(J117,O117,T117,Y117,AD117,AI117,AN117,AS117,AX117,BC117)</f>
        <v>0.0</v>
      </c>
      <c r="E117" s="19">
        <f>SUM(G117,L117,Q117,V117,AA117,AF117,AK117,AP117,AU117,AZ117)</f>
        <v>0.0</v>
      </c>
      <c r="F117" s="19">
        <f>J116</f>
        <v>0.0</v>
      </c>
      <c r="G117" s="19">
        <f>ROUND(F117*$G$5/12,2)</f>
        <v>0.0</v>
      </c>
      <c r="H117" s="19">
        <f>MIN($H$5,F117+G117)</f>
        <v>0.0</v>
      </c>
      <c r="I117" s="19">
        <f>MAX(0,MIN(F117+G117-H117,MonthlyPayment-SUM(H117,M117,R117,W117,AB117,AG117,AL117,AQ117,AV117,BA117)))</f>
        <v>0.0</v>
      </c>
      <c r="J117" s="19">
        <f>ROUND(F117+G117-H117-I117,2)</f>
        <v>0.0</v>
      </c>
      <c r="K117" s="19">
        <f>O116</f>
        <v>0.0</v>
      </c>
      <c r="L117" s="19">
        <f>ROUND(K117*$L$5/12,2)</f>
        <v>0.0</v>
      </c>
      <c r="M117" s="19">
        <f>MIN($M$5,K117+L117)</f>
        <v>0.0</v>
      </c>
      <c r="N117" s="19">
        <f>MAX(0,MIN(K117+L117-M117,MonthlyPayment-SUM(H117,M117,R117,W117,AB117,AG117,AL117,AQ117,AV117,BA117)-SUM(I117)))</f>
        <v>0.0</v>
      </c>
      <c r="O117" s="19">
        <f>ROUND(K117+L117-M117-N117,2)</f>
        <v>0.0</v>
      </c>
      <c r="P117" s="19">
        <f>T116</f>
        <v>0.0</v>
      </c>
      <c r="Q117" s="19">
        <f>ROUND(P117*$Q$5/12,2)</f>
        <v>0.0</v>
      </c>
      <c r="R117" s="19">
        <f>MIN($R$5,P117+Q117)</f>
        <v>0.0</v>
      </c>
      <c r="S117" s="19">
        <f>MAX(0,MIN(P117+Q117-R117,MonthlyPayment-SUM(H117,M117,R117,W117,AB117,AG117,AL117,AQ117,AV117,BA117)-SUM(I117,N117)))</f>
        <v>0.0</v>
      </c>
      <c r="T117" s="19">
        <f>ROUND(P117+Q117-R117-S117,2)</f>
        <v>0.0</v>
      </c>
      <c r="U117" s="19">
        <f>Y116</f>
        <v>0.0</v>
      </c>
      <c r="V117" s="19">
        <f>ROUND(U117*$V$5/12,2)</f>
        <v>0.0</v>
      </c>
      <c r="W117" s="19">
        <f>MIN($W$5,U117+V117)</f>
        <v>0.0</v>
      </c>
      <c r="X117" s="19">
        <f>MAX(0,MIN(U117+V117-W117,MonthlyPayment-SUM(H117,M117,R117,W117,AB117,AG117,AL117,AQ117,AV117,BA117)-SUM(I117,N117,S117)))</f>
        <v>0.0</v>
      </c>
      <c r="Y117" s="19">
        <f>ROUND(U117+V117-W117-X117,2)</f>
        <v>0.0</v>
      </c>
      <c r="Z117" s="19">
        <f>AD116</f>
        <v>0.0</v>
      </c>
      <c r="AA117" s="19">
        <f>ROUND(Z117*$AA$5/12,2)</f>
        <v>0.0</v>
      </c>
      <c r="AB117" s="19">
        <f>MIN($AB$5,Z117+AA117)</f>
        <v>0.0</v>
      </c>
      <c r="AC117" s="19">
        <f>MAX(0,MIN(Z117+AA117-AB117,MonthlyPayment-SUM(H117,M117,R117,W117,AB117,AG117,AL117,AQ117,AV117,BA117)-SUM(I117,N117,S117,X117)))</f>
        <v>0.0</v>
      </c>
      <c r="AD117" s="19">
        <f>ROUND(Z117+AA117-AB117-AC117,2)</f>
        <v>0.0</v>
      </c>
      <c r="AE117" s="19">
        <f>AI116</f>
        <v>0.0</v>
      </c>
      <c r="AF117" s="19">
        <f>ROUND(AE117*$AF$5/12,2)</f>
        <v>0.0</v>
      </c>
      <c r="AG117" s="19">
        <f>MIN($AG$5,AE117+AF117)</f>
        <v>0.0</v>
      </c>
      <c r="AH117" s="19">
        <f>MAX(0,MIN(AE117+AF117-AG117,MonthlyPayment-SUM(H117,M117,R117,W117,AB117,AG117,AL117,AQ117,AV117,BA117)-SUM(I117,N117,S117,X117,AC117)))</f>
        <v>0.0</v>
      </c>
      <c r="AI117" s="19">
        <f>ROUND(AE117+AF117-AG117-AH117,2)</f>
        <v>0.0</v>
      </c>
      <c r="AJ117" s="19">
        <f>AN116</f>
        <v>0.0</v>
      </c>
      <c r="AK117" s="19">
        <f>ROUND(AJ117*$AK$5/12,2)</f>
        <v>0.0</v>
      </c>
      <c r="AL117" s="19">
        <f>MIN($AL$5,AJ117+AK117)</f>
        <v>0.0</v>
      </c>
      <c r="AM117" s="19">
        <f>MAX(0,MIN(AJ117+AK117-AL117,MonthlyPayment-SUM(H117,M117,R117,W117,AB117,AG117,AL117,AQ117,AV117,BA117)-SUM(I117,N117,S117,X117,AC117,AH117)))</f>
        <v>0.0</v>
      </c>
      <c r="AN117" s="19">
        <f>ROUND(AJ117+AK117-AL117-AM117,2)</f>
        <v>0.0</v>
      </c>
      <c r="AO117" s="19">
        <f>AS116</f>
        <v>0.0</v>
      </c>
      <c r="AP117" s="19">
        <f>ROUND(AO117*$AP$5/12,2)</f>
        <v>0.0</v>
      </c>
      <c r="AQ117" s="19">
        <f>MIN($AQ$5,AO117+AP117)</f>
        <v>0.0</v>
      </c>
      <c r="AR117" s="19">
        <f>MAX(0,MIN(AO117+AP117-AQ117,MonthlyPayment-SUM(H117,M117,R117,W117,AB117,AG117,AL117,AQ117,AV117,BA117)-SUM(I117,N117,S117,X117,AC117,AH117,AM117)))</f>
        <v>0.0</v>
      </c>
      <c r="AS117" s="19">
        <f>ROUND(AO117+AP117-AQ117-AR117,2)</f>
        <v>0.0</v>
      </c>
      <c r="AT117" s="19">
        <f>AX116</f>
        <v>0.0</v>
      </c>
      <c r="AU117" s="19">
        <f>ROUND(AT117*$AU$5/12,2)</f>
        <v>0.0</v>
      </c>
      <c r="AV117" s="19">
        <f>MIN($AV$5,AT117+AU117)</f>
        <v>0.0</v>
      </c>
      <c r="AW117" s="19">
        <f>MAX(0,MIN(AT117+AU117-AV117,MonthlyPayment-SUM(H117,M117,R117,W117,AB117,AG117,AL117,AQ117,AV117,BA117)-SUM(I117,N117,S117,X117,AC117,AH117,AM117,AR117)))</f>
        <v>0.0</v>
      </c>
      <c r="AX117" s="19">
        <f>ROUND(AT117+AU117-AV117-AW117,2)</f>
        <v>0.0</v>
      </c>
      <c r="AY117" s="19">
        <f>BC116</f>
        <v>0.0</v>
      </c>
      <c r="AZ117" s="19">
        <f>ROUND(AY117*$AZ$5/12,2)</f>
        <v>0.0</v>
      </c>
      <c r="BA117" s="19">
        <f>MIN($BA$5,AY117+AZ117)</f>
        <v>0.0</v>
      </c>
      <c r="BB117" s="19">
        <f>MAX(0,MIN(AY117+AZ117-BA117,MonthlyPayment-SUM(H117,M117,R117,W117,AB117,AG117,AL117,AQ117,AV117,BA117)-SUM(I117,N117,S117,X117,AC117,AH117,AM117,AR117,AW117)))</f>
        <v>0.0</v>
      </c>
      <c r="BC117" s="19">
        <f>ROUND(AY117+AZ117-BA117-BB117,2)</f>
        <v>0.0</v>
      </c>
    </row>
    <row r="118" spans="1:55">
      <c r="A118" s="9">
        <v>112</v>
      </c>
      <c r="B118" s="15">
        <f>IF(FirstPayment="","",EDATE(FirstPayment,A118-1))</f>
        <v/>
      </c>
      <c r="C118" s="19">
        <f>SUM(H118,M118,R118,W118,AB118,AG118,AL118,AQ118,AV118,BA118,I118,N118,S118,X118,AC118,AH118,AM118,AR118,AW118,BB118)</f>
        <v>0.0</v>
      </c>
      <c r="D118" s="19">
        <f>SUM(J118,O118,T118,Y118,AD118,AI118,AN118,AS118,AX118,BC118)</f>
        <v>0.0</v>
      </c>
      <c r="E118" s="19">
        <f>SUM(G118,L118,Q118,V118,AA118,AF118,AK118,AP118,AU118,AZ118)</f>
        <v>0.0</v>
      </c>
      <c r="F118" s="19">
        <f>J117</f>
        <v>0.0</v>
      </c>
      <c r="G118" s="19">
        <f>ROUND(F118*$G$5/12,2)</f>
        <v>0.0</v>
      </c>
      <c r="H118" s="19">
        <f>MIN($H$5,F118+G118)</f>
        <v>0.0</v>
      </c>
      <c r="I118" s="19">
        <f>MAX(0,MIN(F118+G118-H118,MonthlyPayment-SUM(H118,M118,R118,W118,AB118,AG118,AL118,AQ118,AV118,BA118)))</f>
        <v>0.0</v>
      </c>
      <c r="J118" s="19">
        <f>ROUND(F118+G118-H118-I118,2)</f>
        <v>0.0</v>
      </c>
      <c r="K118" s="19">
        <f>O117</f>
        <v>0.0</v>
      </c>
      <c r="L118" s="19">
        <f>ROUND(K118*$L$5/12,2)</f>
        <v>0.0</v>
      </c>
      <c r="M118" s="19">
        <f>MIN($M$5,K118+L118)</f>
        <v>0.0</v>
      </c>
      <c r="N118" s="19">
        <f>MAX(0,MIN(K118+L118-M118,MonthlyPayment-SUM(H118,M118,R118,W118,AB118,AG118,AL118,AQ118,AV118,BA118)-SUM(I118)))</f>
        <v>0.0</v>
      </c>
      <c r="O118" s="19">
        <f>ROUND(K118+L118-M118-N118,2)</f>
        <v>0.0</v>
      </c>
      <c r="P118" s="19">
        <f>T117</f>
        <v>0.0</v>
      </c>
      <c r="Q118" s="19">
        <f>ROUND(P118*$Q$5/12,2)</f>
        <v>0.0</v>
      </c>
      <c r="R118" s="19">
        <f>MIN($R$5,P118+Q118)</f>
        <v>0.0</v>
      </c>
      <c r="S118" s="19">
        <f>MAX(0,MIN(P118+Q118-R118,MonthlyPayment-SUM(H118,M118,R118,W118,AB118,AG118,AL118,AQ118,AV118,BA118)-SUM(I118,N118)))</f>
        <v>0.0</v>
      </c>
      <c r="T118" s="19">
        <f>ROUND(P118+Q118-R118-S118,2)</f>
        <v>0.0</v>
      </c>
      <c r="U118" s="19">
        <f>Y117</f>
        <v>0.0</v>
      </c>
      <c r="V118" s="19">
        <f>ROUND(U118*$V$5/12,2)</f>
        <v>0.0</v>
      </c>
      <c r="W118" s="19">
        <f>MIN($W$5,U118+V118)</f>
        <v>0.0</v>
      </c>
      <c r="X118" s="19">
        <f>MAX(0,MIN(U118+V118-W118,MonthlyPayment-SUM(H118,M118,R118,W118,AB118,AG118,AL118,AQ118,AV118,BA118)-SUM(I118,N118,S118)))</f>
        <v>0.0</v>
      </c>
      <c r="Y118" s="19">
        <f>ROUND(U118+V118-W118-X118,2)</f>
        <v>0.0</v>
      </c>
      <c r="Z118" s="19">
        <f>AD117</f>
        <v>0.0</v>
      </c>
      <c r="AA118" s="19">
        <f>ROUND(Z118*$AA$5/12,2)</f>
        <v>0.0</v>
      </c>
      <c r="AB118" s="19">
        <f>MIN($AB$5,Z118+AA118)</f>
        <v>0.0</v>
      </c>
      <c r="AC118" s="19">
        <f>MAX(0,MIN(Z118+AA118-AB118,MonthlyPayment-SUM(H118,M118,R118,W118,AB118,AG118,AL118,AQ118,AV118,BA118)-SUM(I118,N118,S118,X118)))</f>
        <v>0.0</v>
      </c>
      <c r="AD118" s="19">
        <f>ROUND(Z118+AA118-AB118-AC118,2)</f>
        <v>0.0</v>
      </c>
      <c r="AE118" s="19">
        <f>AI117</f>
        <v>0.0</v>
      </c>
      <c r="AF118" s="19">
        <f>ROUND(AE118*$AF$5/12,2)</f>
        <v>0.0</v>
      </c>
      <c r="AG118" s="19">
        <f>MIN($AG$5,AE118+AF118)</f>
        <v>0.0</v>
      </c>
      <c r="AH118" s="19">
        <f>MAX(0,MIN(AE118+AF118-AG118,MonthlyPayment-SUM(H118,M118,R118,W118,AB118,AG118,AL118,AQ118,AV118,BA118)-SUM(I118,N118,S118,X118,AC118)))</f>
        <v>0.0</v>
      </c>
      <c r="AI118" s="19">
        <f>ROUND(AE118+AF118-AG118-AH118,2)</f>
        <v>0.0</v>
      </c>
      <c r="AJ118" s="19">
        <f>AN117</f>
        <v>0.0</v>
      </c>
      <c r="AK118" s="19">
        <f>ROUND(AJ118*$AK$5/12,2)</f>
        <v>0.0</v>
      </c>
      <c r="AL118" s="19">
        <f>MIN($AL$5,AJ118+AK118)</f>
        <v>0.0</v>
      </c>
      <c r="AM118" s="19">
        <f>MAX(0,MIN(AJ118+AK118-AL118,MonthlyPayment-SUM(H118,M118,R118,W118,AB118,AG118,AL118,AQ118,AV118,BA118)-SUM(I118,N118,S118,X118,AC118,AH118)))</f>
        <v>0.0</v>
      </c>
      <c r="AN118" s="19">
        <f>ROUND(AJ118+AK118-AL118-AM118,2)</f>
        <v>0.0</v>
      </c>
      <c r="AO118" s="19">
        <f>AS117</f>
        <v>0.0</v>
      </c>
      <c r="AP118" s="19">
        <f>ROUND(AO118*$AP$5/12,2)</f>
        <v>0.0</v>
      </c>
      <c r="AQ118" s="19">
        <f>MIN($AQ$5,AO118+AP118)</f>
        <v>0.0</v>
      </c>
      <c r="AR118" s="19">
        <f>MAX(0,MIN(AO118+AP118-AQ118,MonthlyPayment-SUM(H118,M118,R118,W118,AB118,AG118,AL118,AQ118,AV118,BA118)-SUM(I118,N118,S118,X118,AC118,AH118,AM118)))</f>
        <v>0.0</v>
      </c>
      <c r="AS118" s="19">
        <f>ROUND(AO118+AP118-AQ118-AR118,2)</f>
        <v>0.0</v>
      </c>
      <c r="AT118" s="19">
        <f>AX117</f>
        <v>0.0</v>
      </c>
      <c r="AU118" s="19">
        <f>ROUND(AT118*$AU$5/12,2)</f>
        <v>0.0</v>
      </c>
      <c r="AV118" s="19">
        <f>MIN($AV$5,AT118+AU118)</f>
        <v>0.0</v>
      </c>
      <c r="AW118" s="19">
        <f>MAX(0,MIN(AT118+AU118-AV118,MonthlyPayment-SUM(H118,M118,R118,W118,AB118,AG118,AL118,AQ118,AV118,BA118)-SUM(I118,N118,S118,X118,AC118,AH118,AM118,AR118)))</f>
        <v>0.0</v>
      </c>
      <c r="AX118" s="19">
        <f>ROUND(AT118+AU118-AV118-AW118,2)</f>
        <v>0.0</v>
      </c>
      <c r="AY118" s="19">
        <f>BC117</f>
        <v>0.0</v>
      </c>
      <c r="AZ118" s="19">
        <f>ROUND(AY118*$AZ$5/12,2)</f>
        <v>0.0</v>
      </c>
      <c r="BA118" s="19">
        <f>MIN($BA$5,AY118+AZ118)</f>
        <v>0.0</v>
      </c>
      <c r="BB118" s="19">
        <f>MAX(0,MIN(AY118+AZ118-BA118,MonthlyPayment-SUM(H118,M118,R118,W118,AB118,AG118,AL118,AQ118,AV118,BA118)-SUM(I118,N118,S118,X118,AC118,AH118,AM118,AR118,AW118)))</f>
        <v>0.0</v>
      </c>
      <c r="BC118" s="19">
        <f>ROUND(AY118+AZ118-BA118-BB118,2)</f>
        <v>0.0</v>
      </c>
    </row>
    <row r="119" spans="1:55">
      <c r="A119" s="9">
        <v>113</v>
      </c>
      <c r="B119" s="15">
        <f>IF(FirstPayment="","",EDATE(FirstPayment,A119-1))</f>
        <v/>
      </c>
      <c r="C119" s="19">
        <f>SUM(H119,M119,R119,W119,AB119,AG119,AL119,AQ119,AV119,BA119,I119,N119,S119,X119,AC119,AH119,AM119,AR119,AW119,BB119)</f>
        <v>0.0</v>
      </c>
      <c r="D119" s="19">
        <f>SUM(J119,O119,T119,Y119,AD119,AI119,AN119,AS119,AX119,BC119)</f>
        <v>0.0</v>
      </c>
      <c r="E119" s="19">
        <f>SUM(G119,L119,Q119,V119,AA119,AF119,AK119,AP119,AU119,AZ119)</f>
        <v>0.0</v>
      </c>
      <c r="F119" s="19">
        <f>J118</f>
        <v>0.0</v>
      </c>
      <c r="G119" s="19">
        <f>ROUND(F119*$G$5/12,2)</f>
        <v>0.0</v>
      </c>
      <c r="H119" s="19">
        <f>MIN($H$5,F119+G119)</f>
        <v>0.0</v>
      </c>
      <c r="I119" s="19">
        <f>MAX(0,MIN(F119+G119-H119,MonthlyPayment-SUM(H119,M119,R119,W119,AB119,AG119,AL119,AQ119,AV119,BA119)))</f>
        <v>0.0</v>
      </c>
      <c r="J119" s="19">
        <f>ROUND(F119+G119-H119-I119,2)</f>
        <v>0.0</v>
      </c>
      <c r="K119" s="19">
        <f>O118</f>
        <v>0.0</v>
      </c>
      <c r="L119" s="19">
        <f>ROUND(K119*$L$5/12,2)</f>
        <v>0.0</v>
      </c>
      <c r="M119" s="19">
        <f>MIN($M$5,K119+L119)</f>
        <v>0.0</v>
      </c>
      <c r="N119" s="19">
        <f>MAX(0,MIN(K119+L119-M119,MonthlyPayment-SUM(H119,M119,R119,W119,AB119,AG119,AL119,AQ119,AV119,BA119)-SUM(I119)))</f>
        <v>0.0</v>
      </c>
      <c r="O119" s="19">
        <f>ROUND(K119+L119-M119-N119,2)</f>
        <v>0.0</v>
      </c>
      <c r="P119" s="19">
        <f>T118</f>
        <v>0.0</v>
      </c>
      <c r="Q119" s="19">
        <f>ROUND(P119*$Q$5/12,2)</f>
        <v>0.0</v>
      </c>
      <c r="R119" s="19">
        <f>MIN($R$5,P119+Q119)</f>
        <v>0.0</v>
      </c>
      <c r="S119" s="19">
        <f>MAX(0,MIN(P119+Q119-R119,MonthlyPayment-SUM(H119,M119,R119,W119,AB119,AG119,AL119,AQ119,AV119,BA119)-SUM(I119,N119)))</f>
        <v>0.0</v>
      </c>
      <c r="T119" s="19">
        <f>ROUND(P119+Q119-R119-S119,2)</f>
        <v>0.0</v>
      </c>
      <c r="U119" s="19">
        <f>Y118</f>
        <v>0.0</v>
      </c>
      <c r="V119" s="19">
        <f>ROUND(U119*$V$5/12,2)</f>
        <v>0.0</v>
      </c>
      <c r="W119" s="19">
        <f>MIN($W$5,U119+V119)</f>
        <v>0.0</v>
      </c>
      <c r="X119" s="19">
        <f>MAX(0,MIN(U119+V119-W119,MonthlyPayment-SUM(H119,M119,R119,W119,AB119,AG119,AL119,AQ119,AV119,BA119)-SUM(I119,N119,S119)))</f>
        <v>0.0</v>
      </c>
      <c r="Y119" s="19">
        <f>ROUND(U119+V119-W119-X119,2)</f>
        <v>0.0</v>
      </c>
      <c r="Z119" s="19">
        <f>AD118</f>
        <v>0.0</v>
      </c>
      <c r="AA119" s="19">
        <f>ROUND(Z119*$AA$5/12,2)</f>
        <v>0.0</v>
      </c>
      <c r="AB119" s="19">
        <f>MIN($AB$5,Z119+AA119)</f>
        <v>0.0</v>
      </c>
      <c r="AC119" s="19">
        <f>MAX(0,MIN(Z119+AA119-AB119,MonthlyPayment-SUM(H119,M119,R119,W119,AB119,AG119,AL119,AQ119,AV119,BA119)-SUM(I119,N119,S119,X119)))</f>
        <v>0.0</v>
      </c>
      <c r="AD119" s="19">
        <f>ROUND(Z119+AA119-AB119-AC119,2)</f>
        <v>0.0</v>
      </c>
      <c r="AE119" s="19">
        <f>AI118</f>
        <v>0.0</v>
      </c>
      <c r="AF119" s="19">
        <f>ROUND(AE119*$AF$5/12,2)</f>
        <v>0.0</v>
      </c>
      <c r="AG119" s="19">
        <f>MIN($AG$5,AE119+AF119)</f>
        <v>0.0</v>
      </c>
      <c r="AH119" s="19">
        <f>MAX(0,MIN(AE119+AF119-AG119,MonthlyPayment-SUM(H119,M119,R119,W119,AB119,AG119,AL119,AQ119,AV119,BA119)-SUM(I119,N119,S119,X119,AC119)))</f>
        <v>0.0</v>
      </c>
      <c r="AI119" s="19">
        <f>ROUND(AE119+AF119-AG119-AH119,2)</f>
        <v>0.0</v>
      </c>
      <c r="AJ119" s="19">
        <f>AN118</f>
        <v>0.0</v>
      </c>
      <c r="AK119" s="19">
        <f>ROUND(AJ119*$AK$5/12,2)</f>
        <v>0.0</v>
      </c>
      <c r="AL119" s="19">
        <f>MIN($AL$5,AJ119+AK119)</f>
        <v>0.0</v>
      </c>
      <c r="AM119" s="19">
        <f>MAX(0,MIN(AJ119+AK119-AL119,MonthlyPayment-SUM(H119,M119,R119,W119,AB119,AG119,AL119,AQ119,AV119,BA119)-SUM(I119,N119,S119,X119,AC119,AH119)))</f>
        <v>0.0</v>
      </c>
      <c r="AN119" s="19">
        <f>ROUND(AJ119+AK119-AL119-AM119,2)</f>
        <v>0.0</v>
      </c>
      <c r="AO119" s="19">
        <f>AS118</f>
        <v>0.0</v>
      </c>
      <c r="AP119" s="19">
        <f>ROUND(AO119*$AP$5/12,2)</f>
        <v>0.0</v>
      </c>
      <c r="AQ119" s="19">
        <f>MIN($AQ$5,AO119+AP119)</f>
        <v>0.0</v>
      </c>
      <c r="AR119" s="19">
        <f>MAX(0,MIN(AO119+AP119-AQ119,MonthlyPayment-SUM(H119,M119,R119,W119,AB119,AG119,AL119,AQ119,AV119,BA119)-SUM(I119,N119,S119,X119,AC119,AH119,AM119)))</f>
        <v>0.0</v>
      </c>
      <c r="AS119" s="19">
        <f>ROUND(AO119+AP119-AQ119-AR119,2)</f>
        <v>0.0</v>
      </c>
      <c r="AT119" s="19">
        <f>AX118</f>
        <v>0.0</v>
      </c>
      <c r="AU119" s="19">
        <f>ROUND(AT119*$AU$5/12,2)</f>
        <v>0.0</v>
      </c>
      <c r="AV119" s="19">
        <f>MIN($AV$5,AT119+AU119)</f>
        <v>0.0</v>
      </c>
      <c r="AW119" s="19">
        <f>MAX(0,MIN(AT119+AU119-AV119,MonthlyPayment-SUM(H119,M119,R119,W119,AB119,AG119,AL119,AQ119,AV119,BA119)-SUM(I119,N119,S119,X119,AC119,AH119,AM119,AR119)))</f>
        <v>0.0</v>
      </c>
      <c r="AX119" s="19">
        <f>ROUND(AT119+AU119-AV119-AW119,2)</f>
        <v>0.0</v>
      </c>
      <c r="AY119" s="19">
        <f>BC118</f>
        <v>0.0</v>
      </c>
      <c r="AZ119" s="19">
        <f>ROUND(AY119*$AZ$5/12,2)</f>
        <v>0.0</v>
      </c>
      <c r="BA119" s="19">
        <f>MIN($BA$5,AY119+AZ119)</f>
        <v>0.0</v>
      </c>
      <c r="BB119" s="19">
        <f>MAX(0,MIN(AY119+AZ119-BA119,MonthlyPayment-SUM(H119,M119,R119,W119,AB119,AG119,AL119,AQ119,AV119,BA119)-SUM(I119,N119,S119,X119,AC119,AH119,AM119,AR119,AW119)))</f>
        <v>0.0</v>
      </c>
      <c r="BC119" s="19">
        <f>ROUND(AY119+AZ119-BA119-BB119,2)</f>
        <v>0.0</v>
      </c>
    </row>
    <row r="120" spans="1:55">
      <c r="A120" s="9">
        <v>114</v>
      </c>
      <c r="B120" s="15">
        <f>IF(FirstPayment="","",EDATE(FirstPayment,A120-1))</f>
        <v/>
      </c>
      <c r="C120" s="19">
        <f>SUM(H120,M120,R120,W120,AB120,AG120,AL120,AQ120,AV120,BA120,I120,N120,S120,X120,AC120,AH120,AM120,AR120,AW120,BB120)</f>
        <v>0.0</v>
      </c>
      <c r="D120" s="19">
        <f>SUM(J120,O120,T120,Y120,AD120,AI120,AN120,AS120,AX120,BC120)</f>
        <v>0.0</v>
      </c>
      <c r="E120" s="19">
        <f>SUM(G120,L120,Q120,V120,AA120,AF120,AK120,AP120,AU120,AZ120)</f>
        <v>0.0</v>
      </c>
      <c r="F120" s="19">
        <f>J119</f>
        <v>0.0</v>
      </c>
      <c r="G120" s="19">
        <f>ROUND(F120*$G$5/12,2)</f>
        <v>0.0</v>
      </c>
      <c r="H120" s="19">
        <f>MIN($H$5,F120+G120)</f>
        <v>0.0</v>
      </c>
      <c r="I120" s="19">
        <f>MAX(0,MIN(F120+G120-H120,MonthlyPayment-SUM(H120,M120,R120,W120,AB120,AG120,AL120,AQ120,AV120,BA120)))</f>
        <v>0.0</v>
      </c>
      <c r="J120" s="19">
        <f>ROUND(F120+G120-H120-I120,2)</f>
        <v>0.0</v>
      </c>
      <c r="K120" s="19">
        <f>O119</f>
        <v>0.0</v>
      </c>
      <c r="L120" s="19">
        <f>ROUND(K120*$L$5/12,2)</f>
        <v>0.0</v>
      </c>
      <c r="M120" s="19">
        <f>MIN($M$5,K120+L120)</f>
        <v>0.0</v>
      </c>
      <c r="N120" s="19">
        <f>MAX(0,MIN(K120+L120-M120,MonthlyPayment-SUM(H120,M120,R120,W120,AB120,AG120,AL120,AQ120,AV120,BA120)-SUM(I120)))</f>
        <v>0.0</v>
      </c>
      <c r="O120" s="19">
        <f>ROUND(K120+L120-M120-N120,2)</f>
        <v>0.0</v>
      </c>
      <c r="P120" s="19">
        <f>T119</f>
        <v>0.0</v>
      </c>
      <c r="Q120" s="19">
        <f>ROUND(P120*$Q$5/12,2)</f>
        <v>0.0</v>
      </c>
      <c r="R120" s="19">
        <f>MIN($R$5,P120+Q120)</f>
        <v>0.0</v>
      </c>
      <c r="S120" s="19">
        <f>MAX(0,MIN(P120+Q120-R120,MonthlyPayment-SUM(H120,M120,R120,W120,AB120,AG120,AL120,AQ120,AV120,BA120)-SUM(I120,N120)))</f>
        <v>0.0</v>
      </c>
      <c r="T120" s="19">
        <f>ROUND(P120+Q120-R120-S120,2)</f>
        <v>0.0</v>
      </c>
      <c r="U120" s="19">
        <f>Y119</f>
        <v>0.0</v>
      </c>
      <c r="V120" s="19">
        <f>ROUND(U120*$V$5/12,2)</f>
        <v>0.0</v>
      </c>
      <c r="W120" s="19">
        <f>MIN($W$5,U120+V120)</f>
        <v>0.0</v>
      </c>
      <c r="X120" s="19">
        <f>MAX(0,MIN(U120+V120-W120,MonthlyPayment-SUM(H120,M120,R120,W120,AB120,AG120,AL120,AQ120,AV120,BA120)-SUM(I120,N120,S120)))</f>
        <v>0.0</v>
      </c>
      <c r="Y120" s="19">
        <f>ROUND(U120+V120-W120-X120,2)</f>
        <v>0.0</v>
      </c>
      <c r="Z120" s="19">
        <f>AD119</f>
        <v>0.0</v>
      </c>
      <c r="AA120" s="19">
        <f>ROUND(Z120*$AA$5/12,2)</f>
        <v>0.0</v>
      </c>
      <c r="AB120" s="19">
        <f>MIN($AB$5,Z120+AA120)</f>
        <v>0.0</v>
      </c>
      <c r="AC120" s="19">
        <f>MAX(0,MIN(Z120+AA120-AB120,MonthlyPayment-SUM(H120,M120,R120,W120,AB120,AG120,AL120,AQ120,AV120,BA120)-SUM(I120,N120,S120,X120)))</f>
        <v>0.0</v>
      </c>
      <c r="AD120" s="19">
        <f>ROUND(Z120+AA120-AB120-AC120,2)</f>
        <v>0.0</v>
      </c>
      <c r="AE120" s="19">
        <f>AI119</f>
        <v>0.0</v>
      </c>
      <c r="AF120" s="19">
        <f>ROUND(AE120*$AF$5/12,2)</f>
        <v>0.0</v>
      </c>
      <c r="AG120" s="19">
        <f>MIN($AG$5,AE120+AF120)</f>
        <v>0.0</v>
      </c>
      <c r="AH120" s="19">
        <f>MAX(0,MIN(AE120+AF120-AG120,MonthlyPayment-SUM(H120,M120,R120,W120,AB120,AG120,AL120,AQ120,AV120,BA120)-SUM(I120,N120,S120,X120,AC120)))</f>
        <v>0.0</v>
      </c>
      <c r="AI120" s="19">
        <f>ROUND(AE120+AF120-AG120-AH120,2)</f>
        <v>0.0</v>
      </c>
      <c r="AJ120" s="19">
        <f>AN119</f>
        <v>0.0</v>
      </c>
      <c r="AK120" s="19">
        <f>ROUND(AJ120*$AK$5/12,2)</f>
        <v>0.0</v>
      </c>
      <c r="AL120" s="19">
        <f>MIN($AL$5,AJ120+AK120)</f>
        <v>0.0</v>
      </c>
      <c r="AM120" s="19">
        <f>MAX(0,MIN(AJ120+AK120-AL120,MonthlyPayment-SUM(H120,M120,R120,W120,AB120,AG120,AL120,AQ120,AV120,BA120)-SUM(I120,N120,S120,X120,AC120,AH120)))</f>
        <v>0.0</v>
      </c>
      <c r="AN120" s="19">
        <f>ROUND(AJ120+AK120-AL120-AM120,2)</f>
        <v>0.0</v>
      </c>
      <c r="AO120" s="19">
        <f>AS119</f>
        <v>0.0</v>
      </c>
      <c r="AP120" s="19">
        <f>ROUND(AO120*$AP$5/12,2)</f>
        <v>0.0</v>
      </c>
      <c r="AQ120" s="19">
        <f>MIN($AQ$5,AO120+AP120)</f>
        <v>0.0</v>
      </c>
      <c r="AR120" s="19">
        <f>MAX(0,MIN(AO120+AP120-AQ120,MonthlyPayment-SUM(H120,M120,R120,W120,AB120,AG120,AL120,AQ120,AV120,BA120)-SUM(I120,N120,S120,X120,AC120,AH120,AM120)))</f>
        <v>0.0</v>
      </c>
      <c r="AS120" s="19">
        <f>ROUND(AO120+AP120-AQ120-AR120,2)</f>
        <v>0.0</v>
      </c>
      <c r="AT120" s="19">
        <f>AX119</f>
        <v>0.0</v>
      </c>
      <c r="AU120" s="19">
        <f>ROUND(AT120*$AU$5/12,2)</f>
        <v>0.0</v>
      </c>
      <c r="AV120" s="19">
        <f>MIN($AV$5,AT120+AU120)</f>
        <v>0.0</v>
      </c>
      <c r="AW120" s="19">
        <f>MAX(0,MIN(AT120+AU120-AV120,MonthlyPayment-SUM(H120,M120,R120,W120,AB120,AG120,AL120,AQ120,AV120,BA120)-SUM(I120,N120,S120,X120,AC120,AH120,AM120,AR120)))</f>
        <v>0.0</v>
      </c>
      <c r="AX120" s="19">
        <f>ROUND(AT120+AU120-AV120-AW120,2)</f>
        <v>0.0</v>
      </c>
      <c r="AY120" s="19">
        <f>BC119</f>
        <v>0.0</v>
      </c>
      <c r="AZ120" s="19">
        <f>ROUND(AY120*$AZ$5/12,2)</f>
        <v>0.0</v>
      </c>
      <c r="BA120" s="19">
        <f>MIN($BA$5,AY120+AZ120)</f>
        <v>0.0</v>
      </c>
      <c r="BB120" s="19">
        <f>MAX(0,MIN(AY120+AZ120-BA120,MonthlyPayment-SUM(H120,M120,R120,W120,AB120,AG120,AL120,AQ120,AV120,BA120)-SUM(I120,N120,S120,X120,AC120,AH120,AM120,AR120,AW120)))</f>
        <v>0.0</v>
      </c>
      <c r="BC120" s="19">
        <f>ROUND(AY120+AZ120-BA120-BB120,2)</f>
        <v>0.0</v>
      </c>
    </row>
    <row r="121" spans="1:55">
      <c r="A121" s="9">
        <v>115</v>
      </c>
      <c r="B121" s="15">
        <f>IF(FirstPayment="","",EDATE(FirstPayment,A121-1))</f>
        <v/>
      </c>
      <c r="C121" s="19">
        <f>SUM(H121,M121,R121,W121,AB121,AG121,AL121,AQ121,AV121,BA121,I121,N121,S121,X121,AC121,AH121,AM121,AR121,AW121,BB121)</f>
        <v>0.0</v>
      </c>
      <c r="D121" s="19">
        <f>SUM(J121,O121,T121,Y121,AD121,AI121,AN121,AS121,AX121,BC121)</f>
        <v>0.0</v>
      </c>
      <c r="E121" s="19">
        <f>SUM(G121,L121,Q121,V121,AA121,AF121,AK121,AP121,AU121,AZ121)</f>
        <v>0.0</v>
      </c>
      <c r="F121" s="19">
        <f>J120</f>
        <v>0.0</v>
      </c>
      <c r="G121" s="19">
        <f>ROUND(F121*$G$5/12,2)</f>
        <v>0.0</v>
      </c>
      <c r="H121" s="19">
        <f>MIN($H$5,F121+G121)</f>
        <v>0.0</v>
      </c>
      <c r="I121" s="19">
        <f>MAX(0,MIN(F121+G121-H121,MonthlyPayment-SUM(H121,M121,R121,W121,AB121,AG121,AL121,AQ121,AV121,BA121)))</f>
        <v>0.0</v>
      </c>
      <c r="J121" s="19">
        <f>ROUND(F121+G121-H121-I121,2)</f>
        <v>0.0</v>
      </c>
      <c r="K121" s="19">
        <f>O120</f>
        <v>0.0</v>
      </c>
      <c r="L121" s="19">
        <f>ROUND(K121*$L$5/12,2)</f>
        <v>0.0</v>
      </c>
      <c r="M121" s="19">
        <f>MIN($M$5,K121+L121)</f>
        <v>0.0</v>
      </c>
      <c r="N121" s="19">
        <f>MAX(0,MIN(K121+L121-M121,MonthlyPayment-SUM(H121,M121,R121,W121,AB121,AG121,AL121,AQ121,AV121,BA121)-SUM(I121)))</f>
        <v>0.0</v>
      </c>
      <c r="O121" s="19">
        <f>ROUND(K121+L121-M121-N121,2)</f>
        <v>0.0</v>
      </c>
      <c r="P121" s="19">
        <f>T120</f>
        <v>0.0</v>
      </c>
      <c r="Q121" s="19">
        <f>ROUND(P121*$Q$5/12,2)</f>
        <v>0.0</v>
      </c>
      <c r="R121" s="19">
        <f>MIN($R$5,P121+Q121)</f>
        <v>0.0</v>
      </c>
      <c r="S121" s="19">
        <f>MAX(0,MIN(P121+Q121-R121,MonthlyPayment-SUM(H121,M121,R121,W121,AB121,AG121,AL121,AQ121,AV121,BA121)-SUM(I121,N121)))</f>
        <v>0.0</v>
      </c>
      <c r="T121" s="19">
        <f>ROUND(P121+Q121-R121-S121,2)</f>
        <v>0.0</v>
      </c>
      <c r="U121" s="19">
        <f>Y120</f>
        <v>0.0</v>
      </c>
      <c r="V121" s="19">
        <f>ROUND(U121*$V$5/12,2)</f>
        <v>0.0</v>
      </c>
      <c r="W121" s="19">
        <f>MIN($W$5,U121+V121)</f>
        <v>0.0</v>
      </c>
      <c r="X121" s="19">
        <f>MAX(0,MIN(U121+V121-W121,MonthlyPayment-SUM(H121,M121,R121,W121,AB121,AG121,AL121,AQ121,AV121,BA121)-SUM(I121,N121,S121)))</f>
        <v>0.0</v>
      </c>
      <c r="Y121" s="19">
        <f>ROUND(U121+V121-W121-X121,2)</f>
        <v>0.0</v>
      </c>
      <c r="Z121" s="19">
        <f>AD120</f>
        <v>0.0</v>
      </c>
      <c r="AA121" s="19">
        <f>ROUND(Z121*$AA$5/12,2)</f>
        <v>0.0</v>
      </c>
      <c r="AB121" s="19">
        <f>MIN($AB$5,Z121+AA121)</f>
        <v>0.0</v>
      </c>
      <c r="AC121" s="19">
        <f>MAX(0,MIN(Z121+AA121-AB121,MonthlyPayment-SUM(H121,M121,R121,W121,AB121,AG121,AL121,AQ121,AV121,BA121)-SUM(I121,N121,S121,X121)))</f>
        <v>0.0</v>
      </c>
      <c r="AD121" s="19">
        <f>ROUND(Z121+AA121-AB121-AC121,2)</f>
        <v>0.0</v>
      </c>
      <c r="AE121" s="19">
        <f>AI120</f>
        <v>0.0</v>
      </c>
      <c r="AF121" s="19">
        <f>ROUND(AE121*$AF$5/12,2)</f>
        <v>0.0</v>
      </c>
      <c r="AG121" s="19">
        <f>MIN($AG$5,AE121+AF121)</f>
        <v>0.0</v>
      </c>
      <c r="AH121" s="19">
        <f>MAX(0,MIN(AE121+AF121-AG121,MonthlyPayment-SUM(H121,M121,R121,W121,AB121,AG121,AL121,AQ121,AV121,BA121)-SUM(I121,N121,S121,X121,AC121)))</f>
        <v>0.0</v>
      </c>
      <c r="AI121" s="19">
        <f>ROUND(AE121+AF121-AG121-AH121,2)</f>
        <v>0.0</v>
      </c>
      <c r="AJ121" s="19">
        <f>AN120</f>
        <v>0.0</v>
      </c>
      <c r="AK121" s="19">
        <f>ROUND(AJ121*$AK$5/12,2)</f>
        <v>0.0</v>
      </c>
      <c r="AL121" s="19">
        <f>MIN($AL$5,AJ121+AK121)</f>
        <v>0.0</v>
      </c>
      <c r="AM121" s="19">
        <f>MAX(0,MIN(AJ121+AK121-AL121,MonthlyPayment-SUM(H121,M121,R121,W121,AB121,AG121,AL121,AQ121,AV121,BA121)-SUM(I121,N121,S121,X121,AC121,AH121)))</f>
        <v>0.0</v>
      </c>
      <c r="AN121" s="19">
        <f>ROUND(AJ121+AK121-AL121-AM121,2)</f>
        <v>0.0</v>
      </c>
      <c r="AO121" s="19">
        <f>AS120</f>
        <v>0.0</v>
      </c>
      <c r="AP121" s="19">
        <f>ROUND(AO121*$AP$5/12,2)</f>
        <v>0.0</v>
      </c>
      <c r="AQ121" s="19">
        <f>MIN($AQ$5,AO121+AP121)</f>
        <v>0.0</v>
      </c>
      <c r="AR121" s="19">
        <f>MAX(0,MIN(AO121+AP121-AQ121,MonthlyPayment-SUM(H121,M121,R121,W121,AB121,AG121,AL121,AQ121,AV121,BA121)-SUM(I121,N121,S121,X121,AC121,AH121,AM121)))</f>
        <v>0.0</v>
      </c>
      <c r="AS121" s="19">
        <f>ROUND(AO121+AP121-AQ121-AR121,2)</f>
        <v>0.0</v>
      </c>
      <c r="AT121" s="19">
        <f>AX120</f>
        <v>0.0</v>
      </c>
      <c r="AU121" s="19">
        <f>ROUND(AT121*$AU$5/12,2)</f>
        <v>0.0</v>
      </c>
      <c r="AV121" s="19">
        <f>MIN($AV$5,AT121+AU121)</f>
        <v>0.0</v>
      </c>
      <c r="AW121" s="19">
        <f>MAX(0,MIN(AT121+AU121-AV121,MonthlyPayment-SUM(H121,M121,R121,W121,AB121,AG121,AL121,AQ121,AV121,BA121)-SUM(I121,N121,S121,X121,AC121,AH121,AM121,AR121)))</f>
        <v>0.0</v>
      </c>
      <c r="AX121" s="19">
        <f>ROUND(AT121+AU121-AV121-AW121,2)</f>
        <v>0.0</v>
      </c>
      <c r="AY121" s="19">
        <f>BC120</f>
        <v>0.0</v>
      </c>
      <c r="AZ121" s="19">
        <f>ROUND(AY121*$AZ$5/12,2)</f>
        <v>0.0</v>
      </c>
      <c r="BA121" s="19">
        <f>MIN($BA$5,AY121+AZ121)</f>
        <v>0.0</v>
      </c>
      <c r="BB121" s="19">
        <f>MAX(0,MIN(AY121+AZ121-BA121,MonthlyPayment-SUM(H121,M121,R121,W121,AB121,AG121,AL121,AQ121,AV121,BA121)-SUM(I121,N121,S121,X121,AC121,AH121,AM121,AR121,AW121)))</f>
        <v>0.0</v>
      </c>
      <c r="BC121" s="19">
        <f>ROUND(AY121+AZ121-BA121-BB121,2)</f>
        <v>0.0</v>
      </c>
    </row>
    <row r="122" spans="1:55">
      <c r="A122" s="9">
        <v>116</v>
      </c>
      <c r="B122" s="15">
        <f>IF(FirstPayment="","",EDATE(FirstPayment,A122-1))</f>
        <v/>
      </c>
      <c r="C122" s="19">
        <f>SUM(H122,M122,R122,W122,AB122,AG122,AL122,AQ122,AV122,BA122,I122,N122,S122,X122,AC122,AH122,AM122,AR122,AW122,BB122)</f>
        <v>0.0</v>
      </c>
      <c r="D122" s="19">
        <f>SUM(J122,O122,T122,Y122,AD122,AI122,AN122,AS122,AX122,BC122)</f>
        <v>0.0</v>
      </c>
      <c r="E122" s="19">
        <f>SUM(G122,L122,Q122,V122,AA122,AF122,AK122,AP122,AU122,AZ122)</f>
        <v>0.0</v>
      </c>
      <c r="F122" s="19">
        <f>J121</f>
        <v>0.0</v>
      </c>
      <c r="G122" s="19">
        <f>ROUND(F122*$G$5/12,2)</f>
        <v>0.0</v>
      </c>
      <c r="H122" s="19">
        <f>MIN($H$5,F122+G122)</f>
        <v>0.0</v>
      </c>
      <c r="I122" s="19">
        <f>MAX(0,MIN(F122+G122-H122,MonthlyPayment-SUM(H122,M122,R122,W122,AB122,AG122,AL122,AQ122,AV122,BA122)))</f>
        <v>0.0</v>
      </c>
      <c r="J122" s="19">
        <f>ROUND(F122+G122-H122-I122,2)</f>
        <v>0.0</v>
      </c>
      <c r="K122" s="19">
        <f>O121</f>
        <v>0.0</v>
      </c>
      <c r="L122" s="19">
        <f>ROUND(K122*$L$5/12,2)</f>
        <v>0.0</v>
      </c>
      <c r="M122" s="19">
        <f>MIN($M$5,K122+L122)</f>
        <v>0.0</v>
      </c>
      <c r="N122" s="19">
        <f>MAX(0,MIN(K122+L122-M122,MonthlyPayment-SUM(H122,M122,R122,W122,AB122,AG122,AL122,AQ122,AV122,BA122)-SUM(I122)))</f>
        <v>0.0</v>
      </c>
      <c r="O122" s="19">
        <f>ROUND(K122+L122-M122-N122,2)</f>
        <v>0.0</v>
      </c>
      <c r="P122" s="19">
        <f>T121</f>
        <v>0.0</v>
      </c>
      <c r="Q122" s="19">
        <f>ROUND(P122*$Q$5/12,2)</f>
        <v>0.0</v>
      </c>
      <c r="R122" s="19">
        <f>MIN($R$5,P122+Q122)</f>
        <v>0.0</v>
      </c>
      <c r="S122" s="19">
        <f>MAX(0,MIN(P122+Q122-R122,MonthlyPayment-SUM(H122,M122,R122,W122,AB122,AG122,AL122,AQ122,AV122,BA122)-SUM(I122,N122)))</f>
        <v>0.0</v>
      </c>
      <c r="T122" s="19">
        <f>ROUND(P122+Q122-R122-S122,2)</f>
        <v>0.0</v>
      </c>
      <c r="U122" s="19">
        <f>Y121</f>
        <v>0.0</v>
      </c>
      <c r="V122" s="19">
        <f>ROUND(U122*$V$5/12,2)</f>
        <v>0.0</v>
      </c>
      <c r="W122" s="19">
        <f>MIN($W$5,U122+V122)</f>
        <v>0.0</v>
      </c>
      <c r="X122" s="19">
        <f>MAX(0,MIN(U122+V122-W122,MonthlyPayment-SUM(H122,M122,R122,W122,AB122,AG122,AL122,AQ122,AV122,BA122)-SUM(I122,N122,S122)))</f>
        <v>0.0</v>
      </c>
      <c r="Y122" s="19">
        <f>ROUND(U122+V122-W122-X122,2)</f>
        <v>0.0</v>
      </c>
      <c r="Z122" s="19">
        <f>AD121</f>
        <v>0.0</v>
      </c>
      <c r="AA122" s="19">
        <f>ROUND(Z122*$AA$5/12,2)</f>
        <v>0.0</v>
      </c>
      <c r="AB122" s="19">
        <f>MIN($AB$5,Z122+AA122)</f>
        <v>0.0</v>
      </c>
      <c r="AC122" s="19">
        <f>MAX(0,MIN(Z122+AA122-AB122,MonthlyPayment-SUM(H122,M122,R122,W122,AB122,AG122,AL122,AQ122,AV122,BA122)-SUM(I122,N122,S122,X122)))</f>
        <v>0.0</v>
      </c>
      <c r="AD122" s="19">
        <f>ROUND(Z122+AA122-AB122-AC122,2)</f>
        <v>0.0</v>
      </c>
      <c r="AE122" s="19">
        <f>AI121</f>
        <v>0.0</v>
      </c>
      <c r="AF122" s="19">
        <f>ROUND(AE122*$AF$5/12,2)</f>
        <v>0.0</v>
      </c>
      <c r="AG122" s="19">
        <f>MIN($AG$5,AE122+AF122)</f>
        <v>0.0</v>
      </c>
      <c r="AH122" s="19">
        <f>MAX(0,MIN(AE122+AF122-AG122,MonthlyPayment-SUM(H122,M122,R122,W122,AB122,AG122,AL122,AQ122,AV122,BA122)-SUM(I122,N122,S122,X122,AC122)))</f>
        <v>0.0</v>
      </c>
      <c r="AI122" s="19">
        <f>ROUND(AE122+AF122-AG122-AH122,2)</f>
        <v>0.0</v>
      </c>
      <c r="AJ122" s="19">
        <f>AN121</f>
        <v>0.0</v>
      </c>
      <c r="AK122" s="19">
        <f>ROUND(AJ122*$AK$5/12,2)</f>
        <v>0.0</v>
      </c>
      <c r="AL122" s="19">
        <f>MIN($AL$5,AJ122+AK122)</f>
        <v>0.0</v>
      </c>
      <c r="AM122" s="19">
        <f>MAX(0,MIN(AJ122+AK122-AL122,MonthlyPayment-SUM(H122,M122,R122,W122,AB122,AG122,AL122,AQ122,AV122,BA122)-SUM(I122,N122,S122,X122,AC122,AH122)))</f>
        <v>0.0</v>
      </c>
      <c r="AN122" s="19">
        <f>ROUND(AJ122+AK122-AL122-AM122,2)</f>
        <v>0.0</v>
      </c>
      <c r="AO122" s="19">
        <f>AS121</f>
        <v>0.0</v>
      </c>
      <c r="AP122" s="19">
        <f>ROUND(AO122*$AP$5/12,2)</f>
        <v>0.0</v>
      </c>
      <c r="AQ122" s="19">
        <f>MIN($AQ$5,AO122+AP122)</f>
        <v>0.0</v>
      </c>
      <c r="AR122" s="19">
        <f>MAX(0,MIN(AO122+AP122-AQ122,MonthlyPayment-SUM(H122,M122,R122,W122,AB122,AG122,AL122,AQ122,AV122,BA122)-SUM(I122,N122,S122,X122,AC122,AH122,AM122)))</f>
        <v>0.0</v>
      </c>
      <c r="AS122" s="19">
        <f>ROUND(AO122+AP122-AQ122-AR122,2)</f>
        <v>0.0</v>
      </c>
      <c r="AT122" s="19">
        <f>AX121</f>
        <v>0.0</v>
      </c>
      <c r="AU122" s="19">
        <f>ROUND(AT122*$AU$5/12,2)</f>
        <v>0.0</v>
      </c>
      <c r="AV122" s="19">
        <f>MIN($AV$5,AT122+AU122)</f>
        <v>0.0</v>
      </c>
      <c r="AW122" s="19">
        <f>MAX(0,MIN(AT122+AU122-AV122,MonthlyPayment-SUM(H122,M122,R122,W122,AB122,AG122,AL122,AQ122,AV122,BA122)-SUM(I122,N122,S122,X122,AC122,AH122,AM122,AR122)))</f>
        <v>0.0</v>
      </c>
      <c r="AX122" s="19">
        <f>ROUND(AT122+AU122-AV122-AW122,2)</f>
        <v>0.0</v>
      </c>
      <c r="AY122" s="19">
        <f>BC121</f>
        <v>0.0</v>
      </c>
      <c r="AZ122" s="19">
        <f>ROUND(AY122*$AZ$5/12,2)</f>
        <v>0.0</v>
      </c>
      <c r="BA122" s="19">
        <f>MIN($BA$5,AY122+AZ122)</f>
        <v>0.0</v>
      </c>
      <c r="BB122" s="19">
        <f>MAX(0,MIN(AY122+AZ122-BA122,MonthlyPayment-SUM(H122,M122,R122,W122,AB122,AG122,AL122,AQ122,AV122,BA122)-SUM(I122,N122,S122,X122,AC122,AH122,AM122,AR122,AW122)))</f>
        <v>0.0</v>
      </c>
      <c r="BC122" s="19">
        <f>ROUND(AY122+AZ122-BA122-BB122,2)</f>
        <v>0.0</v>
      </c>
    </row>
    <row r="123" spans="1:55">
      <c r="A123" s="9">
        <v>117</v>
      </c>
      <c r="B123" s="15">
        <f>IF(FirstPayment="","",EDATE(FirstPayment,A123-1))</f>
        <v/>
      </c>
      <c r="C123" s="19">
        <f>SUM(H123,M123,R123,W123,AB123,AG123,AL123,AQ123,AV123,BA123,I123,N123,S123,X123,AC123,AH123,AM123,AR123,AW123,BB123)</f>
        <v>0.0</v>
      </c>
      <c r="D123" s="19">
        <f>SUM(J123,O123,T123,Y123,AD123,AI123,AN123,AS123,AX123,BC123)</f>
        <v>0.0</v>
      </c>
      <c r="E123" s="19">
        <f>SUM(G123,L123,Q123,V123,AA123,AF123,AK123,AP123,AU123,AZ123)</f>
        <v>0.0</v>
      </c>
      <c r="F123" s="19">
        <f>J122</f>
        <v>0.0</v>
      </c>
      <c r="G123" s="19">
        <f>ROUND(F123*$G$5/12,2)</f>
        <v>0.0</v>
      </c>
      <c r="H123" s="19">
        <f>MIN($H$5,F123+G123)</f>
        <v>0.0</v>
      </c>
      <c r="I123" s="19">
        <f>MAX(0,MIN(F123+G123-H123,MonthlyPayment-SUM(H123,M123,R123,W123,AB123,AG123,AL123,AQ123,AV123,BA123)))</f>
        <v>0.0</v>
      </c>
      <c r="J123" s="19">
        <f>ROUND(F123+G123-H123-I123,2)</f>
        <v>0.0</v>
      </c>
      <c r="K123" s="19">
        <f>O122</f>
        <v>0.0</v>
      </c>
      <c r="L123" s="19">
        <f>ROUND(K123*$L$5/12,2)</f>
        <v>0.0</v>
      </c>
      <c r="M123" s="19">
        <f>MIN($M$5,K123+L123)</f>
        <v>0.0</v>
      </c>
      <c r="N123" s="19">
        <f>MAX(0,MIN(K123+L123-M123,MonthlyPayment-SUM(H123,M123,R123,W123,AB123,AG123,AL123,AQ123,AV123,BA123)-SUM(I123)))</f>
        <v>0.0</v>
      </c>
      <c r="O123" s="19">
        <f>ROUND(K123+L123-M123-N123,2)</f>
        <v>0.0</v>
      </c>
      <c r="P123" s="19">
        <f>T122</f>
        <v>0.0</v>
      </c>
      <c r="Q123" s="19">
        <f>ROUND(P123*$Q$5/12,2)</f>
        <v>0.0</v>
      </c>
      <c r="R123" s="19">
        <f>MIN($R$5,P123+Q123)</f>
        <v>0.0</v>
      </c>
      <c r="S123" s="19">
        <f>MAX(0,MIN(P123+Q123-R123,MonthlyPayment-SUM(H123,M123,R123,W123,AB123,AG123,AL123,AQ123,AV123,BA123)-SUM(I123,N123)))</f>
        <v>0.0</v>
      </c>
      <c r="T123" s="19">
        <f>ROUND(P123+Q123-R123-S123,2)</f>
        <v>0.0</v>
      </c>
      <c r="U123" s="19">
        <f>Y122</f>
        <v>0.0</v>
      </c>
      <c r="V123" s="19">
        <f>ROUND(U123*$V$5/12,2)</f>
        <v>0.0</v>
      </c>
      <c r="W123" s="19">
        <f>MIN($W$5,U123+V123)</f>
        <v>0.0</v>
      </c>
      <c r="X123" s="19">
        <f>MAX(0,MIN(U123+V123-W123,MonthlyPayment-SUM(H123,M123,R123,W123,AB123,AG123,AL123,AQ123,AV123,BA123)-SUM(I123,N123,S123)))</f>
        <v>0.0</v>
      </c>
      <c r="Y123" s="19">
        <f>ROUND(U123+V123-W123-X123,2)</f>
        <v>0.0</v>
      </c>
      <c r="Z123" s="19">
        <f>AD122</f>
        <v>0.0</v>
      </c>
      <c r="AA123" s="19">
        <f>ROUND(Z123*$AA$5/12,2)</f>
        <v>0.0</v>
      </c>
      <c r="AB123" s="19">
        <f>MIN($AB$5,Z123+AA123)</f>
        <v>0.0</v>
      </c>
      <c r="AC123" s="19">
        <f>MAX(0,MIN(Z123+AA123-AB123,MonthlyPayment-SUM(H123,M123,R123,W123,AB123,AG123,AL123,AQ123,AV123,BA123)-SUM(I123,N123,S123,X123)))</f>
        <v>0.0</v>
      </c>
      <c r="AD123" s="19">
        <f>ROUND(Z123+AA123-AB123-AC123,2)</f>
        <v>0.0</v>
      </c>
      <c r="AE123" s="19">
        <f>AI122</f>
        <v>0.0</v>
      </c>
      <c r="AF123" s="19">
        <f>ROUND(AE123*$AF$5/12,2)</f>
        <v>0.0</v>
      </c>
      <c r="AG123" s="19">
        <f>MIN($AG$5,AE123+AF123)</f>
        <v>0.0</v>
      </c>
      <c r="AH123" s="19">
        <f>MAX(0,MIN(AE123+AF123-AG123,MonthlyPayment-SUM(H123,M123,R123,W123,AB123,AG123,AL123,AQ123,AV123,BA123)-SUM(I123,N123,S123,X123,AC123)))</f>
        <v>0.0</v>
      </c>
      <c r="AI123" s="19">
        <f>ROUND(AE123+AF123-AG123-AH123,2)</f>
        <v>0.0</v>
      </c>
      <c r="AJ123" s="19">
        <f>AN122</f>
        <v>0.0</v>
      </c>
      <c r="AK123" s="19">
        <f>ROUND(AJ123*$AK$5/12,2)</f>
        <v>0.0</v>
      </c>
      <c r="AL123" s="19">
        <f>MIN($AL$5,AJ123+AK123)</f>
        <v>0.0</v>
      </c>
      <c r="AM123" s="19">
        <f>MAX(0,MIN(AJ123+AK123-AL123,MonthlyPayment-SUM(H123,M123,R123,W123,AB123,AG123,AL123,AQ123,AV123,BA123)-SUM(I123,N123,S123,X123,AC123,AH123)))</f>
        <v>0.0</v>
      </c>
      <c r="AN123" s="19">
        <f>ROUND(AJ123+AK123-AL123-AM123,2)</f>
        <v>0.0</v>
      </c>
      <c r="AO123" s="19">
        <f>AS122</f>
        <v>0.0</v>
      </c>
      <c r="AP123" s="19">
        <f>ROUND(AO123*$AP$5/12,2)</f>
        <v>0.0</v>
      </c>
      <c r="AQ123" s="19">
        <f>MIN($AQ$5,AO123+AP123)</f>
        <v>0.0</v>
      </c>
      <c r="AR123" s="19">
        <f>MAX(0,MIN(AO123+AP123-AQ123,MonthlyPayment-SUM(H123,M123,R123,W123,AB123,AG123,AL123,AQ123,AV123,BA123)-SUM(I123,N123,S123,X123,AC123,AH123,AM123)))</f>
        <v>0.0</v>
      </c>
      <c r="AS123" s="19">
        <f>ROUND(AO123+AP123-AQ123-AR123,2)</f>
        <v>0.0</v>
      </c>
      <c r="AT123" s="19">
        <f>AX122</f>
        <v>0.0</v>
      </c>
      <c r="AU123" s="19">
        <f>ROUND(AT123*$AU$5/12,2)</f>
        <v>0.0</v>
      </c>
      <c r="AV123" s="19">
        <f>MIN($AV$5,AT123+AU123)</f>
        <v>0.0</v>
      </c>
      <c r="AW123" s="19">
        <f>MAX(0,MIN(AT123+AU123-AV123,MonthlyPayment-SUM(H123,M123,R123,W123,AB123,AG123,AL123,AQ123,AV123,BA123)-SUM(I123,N123,S123,X123,AC123,AH123,AM123,AR123)))</f>
        <v>0.0</v>
      </c>
      <c r="AX123" s="19">
        <f>ROUND(AT123+AU123-AV123-AW123,2)</f>
        <v>0.0</v>
      </c>
      <c r="AY123" s="19">
        <f>BC122</f>
        <v>0.0</v>
      </c>
      <c r="AZ123" s="19">
        <f>ROUND(AY123*$AZ$5/12,2)</f>
        <v>0.0</v>
      </c>
      <c r="BA123" s="19">
        <f>MIN($BA$5,AY123+AZ123)</f>
        <v>0.0</v>
      </c>
      <c r="BB123" s="19">
        <f>MAX(0,MIN(AY123+AZ123-BA123,MonthlyPayment-SUM(H123,M123,R123,W123,AB123,AG123,AL123,AQ123,AV123,BA123)-SUM(I123,N123,S123,X123,AC123,AH123,AM123,AR123,AW123)))</f>
        <v>0.0</v>
      </c>
      <c r="BC123" s="19">
        <f>ROUND(AY123+AZ123-BA123-BB123,2)</f>
        <v>0.0</v>
      </c>
    </row>
    <row r="124" spans="1:55">
      <c r="A124" s="9">
        <v>118</v>
      </c>
      <c r="B124" s="15">
        <f>IF(FirstPayment="","",EDATE(FirstPayment,A124-1))</f>
        <v/>
      </c>
      <c r="C124" s="19">
        <f>SUM(H124,M124,R124,W124,AB124,AG124,AL124,AQ124,AV124,BA124,I124,N124,S124,X124,AC124,AH124,AM124,AR124,AW124,BB124)</f>
        <v>0.0</v>
      </c>
      <c r="D124" s="19">
        <f>SUM(J124,O124,T124,Y124,AD124,AI124,AN124,AS124,AX124,BC124)</f>
        <v>0.0</v>
      </c>
      <c r="E124" s="19">
        <f>SUM(G124,L124,Q124,V124,AA124,AF124,AK124,AP124,AU124,AZ124)</f>
        <v>0.0</v>
      </c>
      <c r="F124" s="19">
        <f>J123</f>
        <v>0.0</v>
      </c>
      <c r="G124" s="19">
        <f>ROUND(F124*$G$5/12,2)</f>
        <v>0.0</v>
      </c>
      <c r="H124" s="19">
        <f>MIN($H$5,F124+G124)</f>
        <v>0.0</v>
      </c>
      <c r="I124" s="19">
        <f>MAX(0,MIN(F124+G124-H124,MonthlyPayment-SUM(H124,M124,R124,W124,AB124,AG124,AL124,AQ124,AV124,BA124)))</f>
        <v>0.0</v>
      </c>
      <c r="J124" s="19">
        <f>ROUND(F124+G124-H124-I124,2)</f>
        <v>0.0</v>
      </c>
      <c r="K124" s="19">
        <f>O123</f>
        <v>0.0</v>
      </c>
      <c r="L124" s="19">
        <f>ROUND(K124*$L$5/12,2)</f>
        <v>0.0</v>
      </c>
      <c r="M124" s="19">
        <f>MIN($M$5,K124+L124)</f>
        <v>0.0</v>
      </c>
      <c r="N124" s="19">
        <f>MAX(0,MIN(K124+L124-M124,MonthlyPayment-SUM(H124,M124,R124,W124,AB124,AG124,AL124,AQ124,AV124,BA124)-SUM(I124)))</f>
        <v>0.0</v>
      </c>
      <c r="O124" s="19">
        <f>ROUND(K124+L124-M124-N124,2)</f>
        <v>0.0</v>
      </c>
      <c r="P124" s="19">
        <f>T123</f>
        <v>0.0</v>
      </c>
      <c r="Q124" s="19">
        <f>ROUND(P124*$Q$5/12,2)</f>
        <v>0.0</v>
      </c>
      <c r="R124" s="19">
        <f>MIN($R$5,P124+Q124)</f>
        <v>0.0</v>
      </c>
      <c r="S124" s="19">
        <f>MAX(0,MIN(P124+Q124-R124,MonthlyPayment-SUM(H124,M124,R124,W124,AB124,AG124,AL124,AQ124,AV124,BA124)-SUM(I124,N124)))</f>
        <v>0.0</v>
      </c>
      <c r="T124" s="19">
        <f>ROUND(P124+Q124-R124-S124,2)</f>
        <v>0.0</v>
      </c>
      <c r="U124" s="19">
        <f>Y123</f>
        <v>0.0</v>
      </c>
      <c r="V124" s="19">
        <f>ROUND(U124*$V$5/12,2)</f>
        <v>0.0</v>
      </c>
      <c r="W124" s="19">
        <f>MIN($W$5,U124+V124)</f>
        <v>0.0</v>
      </c>
      <c r="X124" s="19">
        <f>MAX(0,MIN(U124+V124-W124,MonthlyPayment-SUM(H124,M124,R124,W124,AB124,AG124,AL124,AQ124,AV124,BA124)-SUM(I124,N124,S124)))</f>
        <v>0.0</v>
      </c>
      <c r="Y124" s="19">
        <f>ROUND(U124+V124-W124-X124,2)</f>
        <v>0.0</v>
      </c>
      <c r="Z124" s="19">
        <f>AD123</f>
        <v>0.0</v>
      </c>
      <c r="AA124" s="19">
        <f>ROUND(Z124*$AA$5/12,2)</f>
        <v>0.0</v>
      </c>
      <c r="AB124" s="19">
        <f>MIN($AB$5,Z124+AA124)</f>
        <v>0.0</v>
      </c>
      <c r="AC124" s="19">
        <f>MAX(0,MIN(Z124+AA124-AB124,MonthlyPayment-SUM(H124,M124,R124,W124,AB124,AG124,AL124,AQ124,AV124,BA124)-SUM(I124,N124,S124,X124)))</f>
        <v>0.0</v>
      </c>
      <c r="AD124" s="19">
        <f>ROUND(Z124+AA124-AB124-AC124,2)</f>
        <v>0.0</v>
      </c>
      <c r="AE124" s="19">
        <f>AI123</f>
        <v>0.0</v>
      </c>
      <c r="AF124" s="19">
        <f>ROUND(AE124*$AF$5/12,2)</f>
        <v>0.0</v>
      </c>
      <c r="AG124" s="19">
        <f>MIN($AG$5,AE124+AF124)</f>
        <v>0.0</v>
      </c>
      <c r="AH124" s="19">
        <f>MAX(0,MIN(AE124+AF124-AG124,MonthlyPayment-SUM(H124,M124,R124,W124,AB124,AG124,AL124,AQ124,AV124,BA124)-SUM(I124,N124,S124,X124,AC124)))</f>
        <v>0.0</v>
      </c>
      <c r="AI124" s="19">
        <f>ROUND(AE124+AF124-AG124-AH124,2)</f>
        <v>0.0</v>
      </c>
      <c r="AJ124" s="19">
        <f>AN123</f>
        <v>0.0</v>
      </c>
      <c r="AK124" s="19">
        <f>ROUND(AJ124*$AK$5/12,2)</f>
        <v>0.0</v>
      </c>
      <c r="AL124" s="19">
        <f>MIN($AL$5,AJ124+AK124)</f>
        <v>0.0</v>
      </c>
      <c r="AM124" s="19">
        <f>MAX(0,MIN(AJ124+AK124-AL124,MonthlyPayment-SUM(H124,M124,R124,W124,AB124,AG124,AL124,AQ124,AV124,BA124)-SUM(I124,N124,S124,X124,AC124,AH124)))</f>
        <v>0.0</v>
      </c>
      <c r="AN124" s="19">
        <f>ROUND(AJ124+AK124-AL124-AM124,2)</f>
        <v>0.0</v>
      </c>
      <c r="AO124" s="19">
        <f>AS123</f>
        <v>0.0</v>
      </c>
      <c r="AP124" s="19">
        <f>ROUND(AO124*$AP$5/12,2)</f>
        <v>0.0</v>
      </c>
      <c r="AQ124" s="19">
        <f>MIN($AQ$5,AO124+AP124)</f>
        <v>0.0</v>
      </c>
      <c r="AR124" s="19">
        <f>MAX(0,MIN(AO124+AP124-AQ124,MonthlyPayment-SUM(H124,M124,R124,W124,AB124,AG124,AL124,AQ124,AV124,BA124)-SUM(I124,N124,S124,X124,AC124,AH124,AM124)))</f>
        <v>0.0</v>
      </c>
      <c r="AS124" s="19">
        <f>ROUND(AO124+AP124-AQ124-AR124,2)</f>
        <v>0.0</v>
      </c>
      <c r="AT124" s="19">
        <f>AX123</f>
        <v>0.0</v>
      </c>
      <c r="AU124" s="19">
        <f>ROUND(AT124*$AU$5/12,2)</f>
        <v>0.0</v>
      </c>
      <c r="AV124" s="19">
        <f>MIN($AV$5,AT124+AU124)</f>
        <v>0.0</v>
      </c>
      <c r="AW124" s="19">
        <f>MAX(0,MIN(AT124+AU124-AV124,MonthlyPayment-SUM(H124,M124,R124,W124,AB124,AG124,AL124,AQ124,AV124,BA124)-SUM(I124,N124,S124,X124,AC124,AH124,AM124,AR124)))</f>
        <v>0.0</v>
      </c>
      <c r="AX124" s="19">
        <f>ROUND(AT124+AU124-AV124-AW124,2)</f>
        <v>0.0</v>
      </c>
      <c r="AY124" s="19">
        <f>BC123</f>
        <v>0.0</v>
      </c>
      <c r="AZ124" s="19">
        <f>ROUND(AY124*$AZ$5/12,2)</f>
        <v>0.0</v>
      </c>
      <c r="BA124" s="19">
        <f>MIN($BA$5,AY124+AZ124)</f>
        <v>0.0</v>
      </c>
      <c r="BB124" s="19">
        <f>MAX(0,MIN(AY124+AZ124-BA124,MonthlyPayment-SUM(H124,M124,R124,W124,AB124,AG124,AL124,AQ124,AV124,BA124)-SUM(I124,N124,S124,X124,AC124,AH124,AM124,AR124,AW124)))</f>
        <v>0.0</v>
      </c>
      <c r="BC124" s="19">
        <f>ROUND(AY124+AZ124-BA124-BB124,2)</f>
        <v>0.0</v>
      </c>
    </row>
    <row r="125" spans="1:55">
      <c r="A125" s="9">
        <v>119</v>
      </c>
      <c r="B125" s="15">
        <f>IF(FirstPayment="","",EDATE(FirstPayment,A125-1))</f>
        <v/>
      </c>
      <c r="C125" s="19">
        <f>SUM(H125,M125,R125,W125,AB125,AG125,AL125,AQ125,AV125,BA125,I125,N125,S125,X125,AC125,AH125,AM125,AR125,AW125,BB125)</f>
        <v>0.0</v>
      </c>
      <c r="D125" s="19">
        <f>SUM(J125,O125,T125,Y125,AD125,AI125,AN125,AS125,AX125,BC125)</f>
        <v>0.0</v>
      </c>
      <c r="E125" s="19">
        <f>SUM(G125,L125,Q125,V125,AA125,AF125,AK125,AP125,AU125,AZ125)</f>
        <v>0.0</v>
      </c>
      <c r="F125" s="19">
        <f>J124</f>
        <v>0.0</v>
      </c>
      <c r="G125" s="19">
        <f>ROUND(F125*$G$5/12,2)</f>
        <v>0.0</v>
      </c>
      <c r="H125" s="19">
        <f>MIN($H$5,F125+G125)</f>
        <v>0.0</v>
      </c>
      <c r="I125" s="19">
        <f>MAX(0,MIN(F125+G125-H125,MonthlyPayment-SUM(H125,M125,R125,W125,AB125,AG125,AL125,AQ125,AV125,BA125)))</f>
        <v>0.0</v>
      </c>
      <c r="J125" s="19">
        <f>ROUND(F125+G125-H125-I125,2)</f>
        <v>0.0</v>
      </c>
      <c r="K125" s="19">
        <f>O124</f>
        <v>0.0</v>
      </c>
      <c r="L125" s="19">
        <f>ROUND(K125*$L$5/12,2)</f>
        <v>0.0</v>
      </c>
      <c r="M125" s="19">
        <f>MIN($M$5,K125+L125)</f>
        <v>0.0</v>
      </c>
      <c r="N125" s="19">
        <f>MAX(0,MIN(K125+L125-M125,MonthlyPayment-SUM(H125,M125,R125,W125,AB125,AG125,AL125,AQ125,AV125,BA125)-SUM(I125)))</f>
        <v>0.0</v>
      </c>
      <c r="O125" s="19">
        <f>ROUND(K125+L125-M125-N125,2)</f>
        <v>0.0</v>
      </c>
      <c r="P125" s="19">
        <f>T124</f>
        <v>0.0</v>
      </c>
      <c r="Q125" s="19">
        <f>ROUND(P125*$Q$5/12,2)</f>
        <v>0.0</v>
      </c>
      <c r="R125" s="19">
        <f>MIN($R$5,P125+Q125)</f>
        <v>0.0</v>
      </c>
      <c r="S125" s="19">
        <f>MAX(0,MIN(P125+Q125-R125,MonthlyPayment-SUM(H125,M125,R125,W125,AB125,AG125,AL125,AQ125,AV125,BA125)-SUM(I125,N125)))</f>
        <v>0.0</v>
      </c>
      <c r="T125" s="19">
        <f>ROUND(P125+Q125-R125-S125,2)</f>
        <v>0.0</v>
      </c>
      <c r="U125" s="19">
        <f>Y124</f>
        <v>0.0</v>
      </c>
      <c r="V125" s="19">
        <f>ROUND(U125*$V$5/12,2)</f>
        <v>0.0</v>
      </c>
      <c r="W125" s="19">
        <f>MIN($W$5,U125+V125)</f>
        <v>0.0</v>
      </c>
      <c r="X125" s="19">
        <f>MAX(0,MIN(U125+V125-W125,MonthlyPayment-SUM(H125,M125,R125,W125,AB125,AG125,AL125,AQ125,AV125,BA125)-SUM(I125,N125,S125)))</f>
        <v>0.0</v>
      </c>
      <c r="Y125" s="19">
        <f>ROUND(U125+V125-W125-X125,2)</f>
        <v>0.0</v>
      </c>
      <c r="Z125" s="19">
        <f>AD124</f>
        <v>0.0</v>
      </c>
      <c r="AA125" s="19">
        <f>ROUND(Z125*$AA$5/12,2)</f>
        <v>0.0</v>
      </c>
      <c r="AB125" s="19">
        <f>MIN($AB$5,Z125+AA125)</f>
        <v>0.0</v>
      </c>
      <c r="AC125" s="19">
        <f>MAX(0,MIN(Z125+AA125-AB125,MonthlyPayment-SUM(H125,M125,R125,W125,AB125,AG125,AL125,AQ125,AV125,BA125)-SUM(I125,N125,S125,X125)))</f>
        <v>0.0</v>
      </c>
      <c r="AD125" s="19">
        <f>ROUND(Z125+AA125-AB125-AC125,2)</f>
        <v>0.0</v>
      </c>
      <c r="AE125" s="19">
        <f>AI124</f>
        <v>0.0</v>
      </c>
      <c r="AF125" s="19">
        <f>ROUND(AE125*$AF$5/12,2)</f>
        <v>0.0</v>
      </c>
      <c r="AG125" s="19">
        <f>MIN($AG$5,AE125+AF125)</f>
        <v>0.0</v>
      </c>
      <c r="AH125" s="19">
        <f>MAX(0,MIN(AE125+AF125-AG125,MonthlyPayment-SUM(H125,M125,R125,W125,AB125,AG125,AL125,AQ125,AV125,BA125)-SUM(I125,N125,S125,X125,AC125)))</f>
        <v>0.0</v>
      </c>
      <c r="AI125" s="19">
        <f>ROUND(AE125+AF125-AG125-AH125,2)</f>
        <v>0.0</v>
      </c>
      <c r="AJ125" s="19">
        <f>AN124</f>
        <v>0.0</v>
      </c>
      <c r="AK125" s="19">
        <f>ROUND(AJ125*$AK$5/12,2)</f>
        <v>0.0</v>
      </c>
      <c r="AL125" s="19">
        <f>MIN($AL$5,AJ125+AK125)</f>
        <v>0.0</v>
      </c>
      <c r="AM125" s="19">
        <f>MAX(0,MIN(AJ125+AK125-AL125,MonthlyPayment-SUM(H125,M125,R125,W125,AB125,AG125,AL125,AQ125,AV125,BA125)-SUM(I125,N125,S125,X125,AC125,AH125)))</f>
        <v>0.0</v>
      </c>
      <c r="AN125" s="19">
        <f>ROUND(AJ125+AK125-AL125-AM125,2)</f>
        <v>0.0</v>
      </c>
      <c r="AO125" s="19">
        <f>AS124</f>
        <v>0.0</v>
      </c>
      <c r="AP125" s="19">
        <f>ROUND(AO125*$AP$5/12,2)</f>
        <v>0.0</v>
      </c>
      <c r="AQ125" s="19">
        <f>MIN($AQ$5,AO125+AP125)</f>
        <v>0.0</v>
      </c>
      <c r="AR125" s="19">
        <f>MAX(0,MIN(AO125+AP125-AQ125,MonthlyPayment-SUM(H125,M125,R125,W125,AB125,AG125,AL125,AQ125,AV125,BA125)-SUM(I125,N125,S125,X125,AC125,AH125,AM125)))</f>
        <v>0.0</v>
      </c>
      <c r="AS125" s="19">
        <f>ROUND(AO125+AP125-AQ125-AR125,2)</f>
        <v>0.0</v>
      </c>
      <c r="AT125" s="19">
        <f>AX124</f>
        <v>0.0</v>
      </c>
      <c r="AU125" s="19">
        <f>ROUND(AT125*$AU$5/12,2)</f>
        <v>0.0</v>
      </c>
      <c r="AV125" s="19">
        <f>MIN($AV$5,AT125+AU125)</f>
        <v>0.0</v>
      </c>
      <c r="AW125" s="19">
        <f>MAX(0,MIN(AT125+AU125-AV125,MonthlyPayment-SUM(H125,M125,R125,W125,AB125,AG125,AL125,AQ125,AV125,BA125)-SUM(I125,N125,S125,X125,AC125,AH125,AM125,AR125)))</f>
        <v>0.0</v>
      </c>
      <c r="AX125" s="19">
        <f>ROUND(AT125+AU125-AV125-AW125,2)</f>
        <v>0.0</v>
      </c>
      <c r="AY125" s="19">
        <f>BC124</f>
        <v>0.0</v>
      </c>
      <c r="AZ125" s="19">
        <f>ROUND(AY125*$AZ$5/12,2)</f>
        <v>0.0</v>
      </c>
      <c r="BA125" s="19">
        <f>MIN($BA$5,AY125+AZ125)</f>
        <v>0.0</v>
      </c>
      <c r="BB125" s="19">
        <f>MAX(0,MIN(AY125+AZ125-BA125,MonthlyPayment-SUM(H125,M125,R125,W125,AB125,AG125,AL125,AQ125,AV125,BA125)-SUM(I125,N125,S125,X125,AC125,AH125,AM125,AR125,AW125)))</f>
        <v>0.0</v>
      </c>
      <c r="BC125" s="19">
        <f>ROUND(AY125+AZ125-BA125-BB125,2)</f>
        <v>0.0</v>
      </c>
    </row>
    <row r="126" spans="1:55">
      <c r="A126" s="9">
        <v>120</v>
      </c>
      <c r="B126" s="15">
        <f>IF(FirstPayment="","",EDATE(FirstPayment,A126-1))</f>
        <v/>
      </c>
      <c r="C126" s="19">
        <f>SUM(H126,M126,R126,W126,AB126,AG126,AL126,AQ126,AV126,BA126,I126,N126,S126,X126,AC126,AH126,AM126,AR126,AW126,BB126)</f>
        <v>0.0</v>
      </c>
      <c r="D126" s="19">
        <f>SUM(J126,O126,T126,Y126,AD126,AI126,AN126,AS126,AX126,BC126)</f>
        <v>0.0</v>
      </c>
      <c r="E126" s="19">
        <f>SUM(G126,L126,Q126,V126,AA126,AF126,AK126,AP126,AU126,AZ126)</f>
        <v>0.0</v>
      </c>
      <c r="F126" s="19">
        <f>J125</f>
        <v>0.0</v>
      </c>
      <c r="G126" s="19">
        <f>ROUND(F126*$G$5/12,2)</f>
        <v>0.0</v>
      </c>
      <c r="H126" s="19">
        <f>MIN($H$5,F126+G126)</f>
        <v>0.0</v>
      </c>
      <c r="I126" s="19">
        <f>MAX(0,MIN(F126+G126-H126,MonthlyPayment-SUM(H126,M126,R126,W126,AB126,AG126,AL126,AQ126,AV126,BA126)))</f>
        <v>0.0</v>
      </c>
      <c r="J126" s="19">
        <f>ROUND(F126+G126-H126-I126,2)</f>
        <v>0.0</v>
      </c>
      <c r="K126" s="19">
        <f>O125</f>
        <v>0.0</v>
      </c>
      <c r="L126" s="19">
        <f>ROUND(K126*$L$5/12,2)</f>
        <v>0.0</v>
      </c>
      <c r="M126" s="19">
        <f>MIN($M$5,K126+L126)</f>
        <v>0.0</v>
      </c>
      <c r="N126" s="19">
        <f>MAX(0,MIN(K126+L126-M126,MonthlyPayment-SUM(H126,M126,R126,W126,AB126,AG126,AL126,AQ126,AV126,BA126)-SUM(I126)))</f>
        <v>0.0</v>
      </c>
      <c r="O126" s="19">
        <f>ROUND(K126+L126-M126-N126,2)</f>
        <v>0.0</v>
      </c>
      <c r="P126" s="19">
        <f>T125</f>
        <v>0.0</v>
      </c>
      <c r="Q126" s="19">
        <f>ROUND(P126*$Q$5/12,2)</f>
        <v>0.0</v>
      </c>
      <c r="R126" s="19">
        <f>MIN($R$5,P126+Q126)</f>
        <v>0.0</v>
      </c>
      <c r="S126" s="19">
        <f>MAX(0,MIN(P126+Q126-R126,MonthlyPayment-SUM(H126,M126,R126,W126,AB126,AG126,AL126,AQ126,AV126,BA126)-SUM(I126,N126)))</f>
        <v>0.0</v>
      </c>
      <c r="T126" s="19">
        <f>ROUND(P126+Q126-R126-S126,2)</f>
        <v>0.0</v>
      </c>
      <c r="U126" s="19">
        <f>Y125</f>
        <v>0.0</v>
      </c>
      <c r="V126" s="19">
        <f>ROUND(U126*$V$5/12,2)</f>
        <v>0.0</v>
      </c>
      <c r="W126" s="19">
        <f>MIN($W$5,U126+V126)</f>
        <v>0.0</v>
      </c>
      <c r="X126" s="19">
        <f>MAX(0,MIN(U126+V126-W126,MonthlyPayment-SUM(H126,M126,R126,W126,AB126,AG126,AL126,AQ126,AV126,BA126)-SUM(I126,N126,S126)))</f>
        <v>0.0</v>
      </c>
      <c r="Y126" s="19">
        <f>ROUND(U126+V126-W126-X126,2)</f>
        <v>0.0</v>
      </c>
      <c r="Z126" s="19">
        <f>AD125</f>
        <v>0.0</v>
      </c>
      <c r="AA126" s="19">
        <f>ROUND(Z126*$AA$5/12,2)</f>
        <v>0.0</v>
      </c>
      <c r="AB126" s="19">
        <f>MIN($AB$5,Z126+AA126)</f>
        <v>0.0</v>
      </c>
      <c r="AC126" s="19">
        <f>MAX(0,MIN(Z126+AA126-AB126,MonthlyPayment-SUM(H126,M126,R126,W126,AB126,AG126,AL126,AQ126,AV126,BA126)-SUM(I126,N126,S126,X126)))</f>
        <v>0.0</v>
      </c>
      <c r="AD126" s="19">
        <f>ROUND(Z126+AA126-AB126-AC126,2)</f>
        <v>0.0</v>
      </c>
      <c r="AE126" s="19">
        <f>AI125</f>
        <v>0.0</v>
      </c>
      <c r="AF126" s="19">
        <f>ROUND(AE126*$AF$5/12,2)</f>
        <v>0.0</v>
      </c>
      <c r="AG126" s="19">
        <f>MIN($AG$5,AE126+AF126)</f>
        <v>0.0</v>
      </c>
      <c r="AH126" s="19">
        <f>MAX(0,MIN(AE126+AF126-AG126,MonthlyPayment-SUM(H126,M126,R126,W126,AB126,AG126,AL126,AQ126,AV126,BA126)-SUM(I126,N126,S126,X126,AC126)))</f>
        <v>0.0</v>
      </c>
      <c r="AI126" s="19">
        <f>ROUND(AE126+AF126-AG126-AH126,2)</f>
        <v>0.0</v>
      </c>
      <c r="AJ126" s="19">
        <f>AN125</f>
        <v>0.0</v>
      </c>
      <c r="AK126" s="19">
        <f>ROUND(AJ126*$AK$5/12,2)</f>
        <v>0.0</v>
      </c>
      <c r="AL126" s="19">
        <f>MIN($AL$5,AJ126+AK126)</f>
        <v>0.0</v>
      </c>
      <c r="AM126" s="19">
        <f>MAX(0,MIN(AJ126+AK126-AL126,MonthlyPayment-SUM(H126,M126,R126,W126,AB126,AG126,AL126,AQ126,AV126,BA126)-SUM(I126,N126,S126,X126,AC126,AH126)))</f>
        <v>0.0</v>
      </c>
      <c r="AN126" s="19">
        <f>ROUND(AJ126+AK126-AL126-AM126,2)</f>
        <v>0.0</v>
      </c>
      <c r="AO126" s="19">
        <f>AS125</f>
        <v>0.0</v>
      </c>
      <c r="AP126" s="19">
        <f>ROUND(AO126*$AP$5/12,2)</f>
        <v>0.0</v>
      </c>
      <c r="AQ126" s="19">
        <f>MIN($AQ$5,AO126+AP126)</f>
        <v>0.0</v>
      </c>
      <c r="AR126" s="19">
        <f>MAX(0,MIN(AO126+AP126-AQ126,MonthlyPayment-SUM(H126,M126,R126,W126,AB126,AG126,AL126,AQ126,AV126,BA126)-SUM(I126,N126,S126,X126,AC126,AH126,AM126)))</f>
        <v>0.0</v>
      </c>
      <c r="AS126" s="19">
        <f>ROUND(AO126+AP126-AQ126-AR126,2)</f>
        <v>0.0</v>
      </c>
      <c r="AT126" s="19">
        <f>AX125</f>
        <v>0.0</v>
      </c>
      <c r="AU126" s="19">
        <f>ROUND(AT126*$AU$5/12,2)</f>
        <v>0.0</v>
      </c>
      <c r="AV126" s="19">
        <f>MIN($AV$5,AT126+AU126)</f>
        <v>0.0</v>
      </c>
      <c r="AW126" s="19">
        <f>MAX(0,MIN(AT126+AU126-AV126,MonthlyPayment-SUM(H126,M126,R126,W126,AB126,AG126,AL126,AQ126,AV126,BA126)-SUM(I126,N126,S126,X126,AC126,AH126,AM126,AR126)))</f>
        <v>0.0</v>
      </c>
      <c r="AX126" s="19">
        <f>ROUND(AT126+AU126-AV126-AW126,2)</f>
        <v>0.0</v>
      </c>
      <c r="AY126" s="19">
        <f>BC125</f>
        <v>0.0</v>
      </c>
      <c r="AZ126" s="19">
        <f>ROUND(AY126*$AZ$5/12,2)</f>
        <v>0.0</v>
      </c>
      <c r="BA126" s="19">
        <f>MIN($BA$5,AY126+AZ126)</f>
        <v>0.0</v>
      </c>
      <c r="BB126" s="19">
        <f>MAX(0,MIN(AY126+AZ126-BA126,MonthlyPayment-SUM(H126,M126,R126,W126,AB126,AG126,AL126,AQ126,AV126,BA126)-SUM(I126,N126,S126,X126,AC126,AH126,AM126,AR126,AW126)))</f>
        <v>0.0</v>
      </c>
      <c r="BC126" s="19">
        <f>ROUND(AY126+AZ126-BA126-BB126,2)</f>
        <v>0.0</v>
      </c>
    </row>
    <row r="127" spans="1:55">
      <c r="A127" s="9">
        <v>121</v>
      </c>
      <c r="B127" s="15">
        <f>IF(FirstPayment="","",EDATE(FirstPayment,A127-1))</f>
        <v/>
      </c>
      <c r="C127" s="19">
        <f>SUM(H127,M127,R127,W127,AB127,AG127,AL127,AQ127,AV127,BA127,I127,N127,S127,X127,AC127,AH127,AM127,AR127,AW127,BB127)</f>
        <v>0.0</v>
      </c>
      <c r="D127" s="19">
        <f>SUM(J127,O127,T127,Y127,AD127,AI127,AN127,AS127,AX127,BC127)</f>
        <v>0.0</v>
      </c>
      <c r="E127" s="19">
        <f>SUM(G127,L127,Q127,V127,AA127,AF127,AK127,AP127,AU127,AZ127)</f>
        <v>0.0</v>
      </c>
      <c r="F127" s="19">
        <f>J126</f>
        <v>0.0</v>
      </c>
      <c r="G127" s="19">
        <f>ROUND(F127*$G$5/12,2)</f>
        <v>0.0</v>
      </c>
      <c r="H127" s="19">
        <f>MIN($H$5,F127+G127)</f>
        <v>0.0</v>
      </c>
      <c r="I127" s="19">
        <f>MAX(0,MIN(F127+G127-H127,MonthlyPayment-SUM(H127,M127,R127,W127,AB127,AG127,AL127,AQ127,AV127,BA127)))</f>
        <v>0.0</v>
      </c>
      <c r="J127" s="19">
        <f>ROUND(F127+G127-H127-I127,2)</f>
        <v>0.0</v>
      </c>
      <c r="K127" s="19">
        <f>O126</f>
        <v>0.0</v>
      </c>
      <c r="L127" s="19">
        <f>ROUND(K127*$L$5/12,2)</f>
        <v>0.0</v>
      </c>
      <c r="M127" s="19">
        <f>MIN($M$5,K127+L127)</f>
        <v>0.0</v>
      </c>
      <c r="N127" s="19">
        <f>MAX(0,MIN(K127+L127-M127,MonthlyPayment-SUM(H127,M127,R127,W127,AB127,AG127,AL127,AQ127,AV127,BA127)-SUM(I127)))</f>
        <v>0.0</v>
      </c>
      <c r="O127" s="19">
        <f>ROUND(K127+L127-M127-N127,2)</f>
        <v>0.0</v>
      </c>
      <c r="P127" s="19">
        <f>T126</f>
        <v>0.0</v>
      </c>
      <c r="Q127" s="19">
        <f>ROUND(P127*$Q$5/12,2)</f>
        <v>0.0</v>
      </c>
      <c r="R127" s="19">
        <f>MIN($R$5,P127+Q127)</f>
        <v>0.0</v>
      </c>
      <c r="S127" s="19">
        <f>MAX(0,MIN(P127+Q127-R127,MonthlyPayment-SUM(H127,M127,R127,W127,AB127,AG127,AL127,AQ127,AV127,BA127)-SUM(I127,N127)))</f>
        <v>0.0</v>
      </c>
      <c r="T127" s="19">
        <f>ROUND(P127+Q127-R127-S127,2)</f>
        <v>0.0</v>
      </c>
      <c r="U127" s="19">
        <f>Y126</f>
        <v>0.0</v>
      </c>
      <c r="V127" s="19">
        <f>ROUND(U127*$V$5/12,2)</f>
        <v>0.0</v>
      </c>
      <c r="W127" s="19">
        <f>MIN($W$5,U127+V127)</f>
        <v>0.0</v>
      </c>
      <c r="X127" s="19">
        <f>MAX(0,MIN(U127+V127-W127,MonthlyPayment-SUM(H127,M127,R127,W127,AB127,AG127,AL127,AQ127,AV127,BA127)-SUM(I127,N127,S127)))</f>
        <v>0.0</v>
      </c>
      <c r="Y127" s="19">
        <f>ROUND(U127+V127-W127-X127,2)</f>
        <v>0.0</v>
      </c>
      <c r="Z127" s="19">
        <f>AD126</f>
        <v>0.0</v>
      </c>
      <c r="AA127" s="19">
        <f>ROUND(Z127*$AA$5/12,2)</f>
        <v>0.0</v>
      </c>
      <c r="AB127" s="19">
        <f>MIN($AB$5,Z127+AA127)</f>
        <v>0.0</v>
      </c>
      <c r="AC127" s="19">
        <f>MAX(0,MIN(Z127+AA127-AB127,MonthlyPayment-SUM(H127,M127,R127,W127,AB127,AG127,AL127,AQ127,AV127,BA127)-SUM(I127,N127,S127,X127)))</f>
        <v>0.0</v>
      </c>
      <c r="AD127" s="19">
        <f>ROUND(Z127+AA127-AB127-AC127,2)</f>
        <v>0.0</v>
      </c>
      <c r="AE127" s="19">
        <f>AI126</f>
        <v>0.0</v>
      </c>
      <c r="AF127" s="19">
        <f>ROUND(AE127*$AF$5/12,2)</f>
        <v>0.0</v>
      </c>
      <c r="AG127" s="19">
        <f>MIN($AG$5,AE127+AF127)</f>
        <v>0.0</v>
      </c>
      <c r="AH127" s="19">
        <f>MAX(0,MIN(AE127+AF127-AG127,MonthlyPayment-SUM(H127,M127,R127,W127,AB127,AG127,AL127,AQ127,AV127,BA127)-SUM(I127,N127,S127,X127,AC127)))</f>
        <v>0.0</v>
      </c>
      <c r="AI127" s="19">
        <f>ROUND(AE127+AF127-AG127-AH127,2)</f>
        <v>0.0</v>
      </c>
      <c r="AJ127" s="19">
        <f>AN126</f>
        <v>0.0</v>
      </c>
      <c r="AK127" s="19">
        <f>ROUND(AJ127*$AK$5/12,2)</f>
        <v>0.0</v>
      </c>
      <c r="AL127" s="19">
        <f>MIN($AL$5,AJ127+AK127)</f>
        <v>0.0</v>
      </c>
      <c r="AM127" s="19">
        <f>MAX(0,MIN(AJ127+AK127-AL127,MonthlyPayment-SUM(H127,M127,R127,W127,AB127,AG127,AL127,AQ127,AV127,BA127)-SUM(I127,N127,S127,X127,AC127,AH127)))</f>
        <v>0.0</v>
      </c>
      <c r="AN127" s="19">
        <f>ROUND(AJ127+AK127-AL127-AM127,2)</f>
        <v>0.0</v>
      </c>
      <c r="AO127" s="19">
        <f>AS126</f>
        <v>0.0</v>
      </c>
      <c r="AP127" s="19">
        <f>ROUND(AO127*$AP$5/12,2)</f>
        <v>0.0</v>
      </c>
      <c r="AQ127" s="19">
        <f>MIN($AQ$5,AO127+AP127)</f>
        <v>0.0</v>
      </c>
      <c r="AR127" s="19">
        <f>MAX(0,MIN(AO127+AP127-AQ127,MonthlyPayment-SUM(H127,M127,R127,W127,AB127,AG127,AL127,AQ127,AV127,BA127)-SUM(I127,N127,S127,X127,AC127,AH127,AM127)))</f>
        <v>0.0</v>
      </c>
      <c r="AS127" s="19">
        <f>ROUND(AO127+AP127-AQ127-AR127,2)</f>
        <v>0.0</v>
      </c>
      <c r="AT127" s="19">
        <f>AX126</f>
        <v>0.0</v>
      </c>
      <c r="AU127" s="19">
        <f>ROUND(AT127*$AU$5/12,2)</f>
        <v>0.0</v>
      </c>
      <c r="AV127" s="19">
        <f>MIN($AV$5,AT127+AU127)</f>
        <v>0.0</v>
      </c>
      <c r="AW127" s="19">
        <f>MAX(0,MIN(AT127+AU127-AV127,MonthlyPayment-SUM(H127,M127,R127,W127,AB127,AG127,AL127,AQ127,AV127,BA127)-SUM(I127,N127,S127,X127,AC127,AH127,AM127,AR127)))</f>
        <v>0.0</v>
      </c>
      <c r="AX127" s="19">
        <f>ROUND(AT127+AU127-AV127-AW127,2)</f>
        <v>0.0</v>
      </c>
      <c r="AY127" s="19">
        <f>BC126</f>
        <v>0.0</v>
      </c>
      <c r="AZ127" s="19">
        <f>ROUND(AY127*$AZ$5/12,2)</f>
        <v>0.0</v>
      </c>
      <c r="BA127" s="19">
        <f>MIN($BA$5,AY127+AZ127)</f>
        <v>0.0</v>
      </c>
      <c r="BB127" s="19">
        <f>MAX(0,MIN(AY127+AZ127-BA127,MonthlyPayment-SUM(H127,M127,R127,W127,AB127,AG127,AL127,AQ127,AV127,BA127)-SUM(I127,N127,S127,X127,AC127,AH127,AM127,AR127,AW127)))</f>
        <v>0.0</v>
      </c>
      <c r="BC127" s="19">
        <f>ROUND(AY127+AZ127-BA127-BB127,2)</f>
        <v>0.0</v>
      </c>
    </row>
    <row r="128" spans="1:55">
      <c r="A128" s="9">
        <v>122</v>
      </c>
      <c r="B128" s="15">
        <f>IF(FirstPayment="","",EDATE(FirstPayment,A128-1))</f>
        <v/>
      </c>
      <c r="C128" s="19">
        <f>SUM(H128,M128,R128,W128,AB128,AG128,AL128,AQ128,AV128,BA128,I128,N128,S128,X128,AC128,AH128,AM128,AR128,AW128,BB128)</f>
        <v>0.0</v>
      </c>
      <c r="D128" s="19">
        <f>SUM(J128,O128,T128,Y128,AD128,AI128,AN128,AS128,AX128,BC128)</f>
        <v>0.0</v>
      </c>
      <c r="E128" s="19">
        <f>SUM(G128,L128,Q128,V128,AA128,AF128,AK128,AP128,AU128,AZ128)</f>
        <v>0.0</v>
      </c>
      <c r="F128" s="19">
        <f>J127</f>
        <v>0.0</v>
      </c>
      <c r="G128" s="19">
        <f>ROUND(F128*$G$5/12,2)</f>
        <v>0.0</v>
      </c>
      <c r="H128" s="19">
        <f>MIN($H$5,F128+G128)</f>
        <v>0.0</v>
      </c>
      <c r="I128" s="19">
        <f>MAX(0,MIN(F128+G128-H128,MonthlyPayment-SUM(H128,M128,R128,W128,AB128,AG128,AL128,AQ128,AV128,BA128)))</f>
        <v>0.0</v>
      </c>
      <c r="J128" s="19">
        <f>ROUND(F128+G128-H128-I128,2)</f>
        <v>0.0</v>
      </c>
      <c r="K128" s="19">
        <f>O127</f>
        <v>0.0</v>
      </c>
      <c r="L128" s="19">
        <f>ROUND(K128*$L$5/12,2)</f>
        <v>0.0</v>
      </c>
      <c r="M128" s="19">
        <f>MIN($M$5,K128+L128)</f>
        <v>0.0</v>
      </c>
      <c r="N128" s="19">
        <f>MAX(0,MIN(K128+L128-M128,MonthlyPayment-SUM(H128,M128,R128,W128,AB128,AG128,AL128,AQ128,AV128,BA128)-SUM(I128)))</f>
        <v>0.0</v>
      </c>
      <c r="O128" s="19">
        <f>ROUND(K128+L128-M128-N128,2)</f>
        <v>0.0</v>
      </c>
      <c r="P128" s="19">
        <f>T127</f>
        <v>0.0</v>
      </c>
      <c r="Q128" s="19">
        <f>ROUND(P128*$Q$5/12,2)</f>
        <v>0.0</v>
      </c>
      <c r="R128" s="19">
        <f>MIN($R$5,P128+Q128)</f>
        <v>0.0</v>
      </c>
      <c r="S128" s="19">
        <f>MAX(0,MIN(P128+Q128-R128,MonthlyPayment-SUM(H128,M128,R128,W128,AB128,AG128,AL128,AQ128,AV128,BA128)-SUM(I128,N128)))</f>
        <v>0.0</v>
      </c>
      <c r="T128" s="19">
        <f>ROUND(P128+Q128-R128-S128,2)</f>
        <v>0.0</v>
      </c>
      <c r="U128" s="19">
        <f>Y127</f>
        <v>0.0</v>
      </c>
      <c r="V128" s="19">
        <f>ROUND(U128*$V$5/12,2)</f>
        <v>0.0</v>
      </c>
      <c r="W128" s="19">
        <f>MIN($W$5,U128+V128)</f>
        <v>0.0</v>
      </c>
      <c r="X128" s="19">
        <f>MAX(0,MIN(U128+V128-W128,MonthlyPayment-SUM(H128,M128,R128,W128,AB128,AG128,AL128,AQ128,AV128,BA128)-SUM(I128,N128,S128)))</f>
        <v>0.0</v>
      </c>
      <c r="Y128" s="19">
        <f>ROUND(U128+V128-W128-X128,2)</f>
        <v>0.0</v>
      </c>
      <c r="Z128" s="19">
        <f>AD127</f>
        <v>0.0</v>
      </c>
      <c r="AA128" s="19">
        <f>ROUND(Z128*$AA$5/12,2)</f>
        <v>0.0</v>
      </c>
      <c r="AB128" s="19">
        <f>MIN($AB$5,Z128+AA128)</f>
        <v>0.0</v>
      </c>
      <c r="AC128" s="19">
        <f>MAX(0,MIN(Z128+AA128-AB128,MonthlyPayment-SUM(H128,M128,R128,W128,AB128,AG128,AL128,AQ128,AV128,BA128)-SUM(I128,N128,S128,X128)))</f>
        <v>0.0</v>
      </c>
      <c r="AD128" s="19">
        <f>ROUND(Z128+AA128-AB128-AC128,2)</f>
        <v>0.0</v>
      </c>
      <c r="AE128" s="19">
        <f>AI127</f>
        <v>0.0</v>
      </c>
      <c r="AF128" s="19">
        <f>ROUND(AE128*$AF$5/12,2)</f>
        <v>0.0</v>
      </c>
      <c r="AG128" s="19">
        <f>MIN($AG$5,AE128+AF128)</f>
        <v>0.0</v>
      </c>
      <c r="AH128" s="19">
        <f>MAX(0,MIN(AE128+AF128-AG128,MonthlyPayment-SUM(H128,M128,R128,W128,AB128,AG128,AL128,AQ128,AV128,BA128)-SUM(I128,N128,S128,X128,AC128)))</f>
        <v>0.0</v>
      </c>
      <c r="AI128" s="19">
        <f>ROUND(AE128+AF128-AG128-AH128,2)</f>
        <v>0.0</v>
      </c>
      <c r="AJ128" s="19">
        <f>AN127</f>
        <v>0.0</v>
      </c>
      <c r="AK128" s="19">
        <f>ROUND(AJ128*$AK$5/12,2)</f>
        <v>0.0</v>
      </c>
      <c r="AL128" s="19">
        <f>MIN($AL$5,AJ128+AK128)</f>
        <v>0.0</v>
      </c>
      <c r="AM128" s="19">
        <f>MAX(0,MIN(AJ128+AK128-AL128,MonthlyPayment-SUM(H128,M128,R128,W128,AB128,AG128,AL128,AQ128,AV128,BA128)-SUM(I128,N128,S128,X128,AC128,AH128)))</f>
        <v>0.0</v>
      </c>
      <c r="AN128" s="19">
        <f>ROUND(AJ128+AK128-AL128-AM128,2)</f>
        <v>0.0</v>
      </c>
      <c r="AO128" s="19">
        <f>AS127</f>
        <v>0.0</v>
      </c>
      <c r="AP128" s="19">
        <f>ROUND(AO128*$AP$5/12,2)</f>
        <v>0.0</v>
      </c>
      <c r="AQ128" s="19">
        <f>MIN($AQ$5,AO128+AP128)</f>
        <v>0.0</v>
      </c>
      <c r="AR128" s="19">
        <f>MAX(0,MIN(AO128+AP128-AQ128,MonthlyPayment-SUM(H128,M128,R128,W128,AB128,AG128,AL128,AQ128,AV128,BA128)-SUM(I128,N128,S128,X128,AC128,AH128,AM128)))</f>
        <v>0.0</v>
      </c>
      <c r="AS128" s="19">
        <f>ROUND(AO128+AP128-AQ128-AR128,2)</f>
        <v>0.0</v>
      </c>
      <c r="AT128" s="19">
        <f>AX127</f>
        <v>0.0</v>
      </c>
      <c r="AU128" s="19">
        <f>ROUND(AT128*$AU$5/12,2)</f>
        <v>0.0</v>
      </c>
      <c r="AV128" s="19">
        <f>MIN($AV$5,AT128+AU128)</f>
        <v>0.0</v>
      </c>
      <c r="AW128" s="19">
        <f>MAX(0,MIN(AT128+AU128-AV128,MonthlyPayment-SUM(H128,M128,R128,W128,AB128,AG128,AL128,AQ128,AV128,BA128)-SUM(I128,N128,S128,X128,AC128,AH128,AM128,AR128)))</f>
        <v>0.0</v>
      </c>
      <c r="AX128" s="19">
        <f>ROUND(AT128+AU128-AV128-AW128,2)</f>
        <v>0.0</v>
      </c>
      <c r="AY128" s="19">
        <f>BC127</f>
        <v>0.0</v>
      </c>
      <c r="AZ128" s="19">
        <f>ROUND(AY128*$AZ$5/12,2)</f>
        <v>0.0</v>
      </c>
      <c r="BA128" s="19">
        <f>MIN($BA$5,AY128+AZ128)</f>
        <v>0.0</v>
      </c>
      <c r="BB128" s="19">
        <f>MAX(0,MIN(AY128+AZ128-BA128,MonthlyPayment-SUM(H128,M128,R128,W128,AB128,AG128,AL128,AQ128,AV128,BA128)-SUM(I128,N128,S128,X128,AC128,AH128,AM128,AR128,AW128)))</f>
        <v>0.0</v>
      </c>
      <c r="BC128" s="19">
        <f>ROUND(AY128+AZ128-BA128-BB128,2)</f>
        <v>0.0</v>
      </c>
    </row>
    <row r="129" spans="1:55">
      <c r="A129" s="9">
        <v>123</v>
      </c>
      <c r="B129" s="15">
        <f>IF(FirstPayment="","",EDATE(FirstPayment,A129-1))</f>
        <v/>
      </c>
      <c r="C129" s="19">
        <f>SUM(H129,M129,R129,W129,AB129,AG129,AL129,AQ129,AV129,BA129,I129,N129,S129,X129,AC129,AH129,AM129,AR129,AW129,BB129)</f>
        <v>0.0</v>
      </c>
      <c r="D129" s="19">
        <f>SUM(J129,O129,T129,Y129,AD129,AI129,AN129,AS129,AX129,BC129)</f>
        <v>0.0</v>
      </c>
      <c r="E129" s="19">
        <f>SUM(G129,L129,Q129,V129,AA129,AF129,AK129,AP129,AU129,AZ129)</f>
        <v>0.0</v>
      </c>
      <c r="F129" s="19">
        <f>J128</f>
        <v>0.0</v>
      </c>
      <c r="G129" s="19">
        <f>ROUND(F129*$G$5/12,2)</f>
        <v>0.0</v>
      </c>
      <c r="H129" s="19">
        <f>MIN($H$5,F129+G129)</f>
        <v>0.0</v>
      </c>
      <c r="I129" s="19">
        <f>MAX(0,MIN(F129+G129-H129,MonthlyPayment-SUM(H129,M129,R129,W129,AB129,AG129,AL129,AQ129,AV129,BA129)))</f>
        <v>0.0</v>
      </c>
      <c r="J129" s="19">
        <f>ROUND(F129+G129-H129-I129,2)</f>
        <v>0.0</v>
      </c>
      <c r="K129" s="19">
        <f>O128</f>
        <v>0.0</v>
      </c>
      <c r="L129" s="19">
        <f>ROUND(K129*$L$5/12,2)</f>
        <v>0.0</v>
      </c>
      <c r="M129" s="19">
        <f>MIN($M$5,K129+L129)</f>
        <v>0.0</v>
      </c>
      <c r="N129" s="19">
        <f>MAX(0,MIN(K129+L129-M129,MonthlyPayment-SUM(H129,M129,R129,W129,AB129,AG129,AL129,AQ129,AV129,BA129)-SUM(I129)))</f>
        <v>0.0</v>
      </c>
      <c r="O129" s="19">
        <f>ROUND(K129+L129-M129-N129,2)</f>
        <v>0.0</v>
      </c>
      <c r="P129" s="19">
        <f>T128</f>
        <v>0.0</v>
      </c>
      <c r="Q129" s="19">
        <f>ROUND(P129*$Q$5/12,2)</f>
        <v>0.0</v>
      </c>
      <c r="R129" s="19">
        <f>MIN($R$5,P129+Q129)</f>
        <v>0.0</v>
      </c>
      <c r="S129" s="19">
        <f>MAX(0,MIN(P129+Q129-R129,MonthlyPayment-SUM(H129,M129,R129,W129,AB129,AG129,AL129,AQ129,AV129,BA129)-SUM(I129,N129)))</f>
        <v>0.0</v>
      </c>
      <c r="T129" s="19">
        <f>ROUND(P129+Q129-R129-S129,2)</f>
        <v>0.0</v>
      </c>
      <c r="U129" s="19">
        <f>Y128</f>
        <v>0.0</v>
      </c>
      <c r="V129" s="19">
        <f>ROUND(U129*$V$5/12,2)</f>
        <v>0.0</v>
      </c>
      <c r="W129" s="19">
        <f>MIN($W$5,U129+V129)</f>
        <v>0.0</v>
      </c>
      <c r="X129" s="19">
        <f>MAX(0,MIN(U129+V129-W129,MonthlyPayment-SUM(H129,M129,R129,W129,AB129,AG129,AL129,AQ129,AV129,BA129)-SUM(I129,N129,S129)))</f>
        <v>0.0</v>
      </c>
      <c r="Y129" s="19">
        <f>ROUND(U129+V129-W129-X129,2)</f>
        <v>0.0</v>
      </c>
      <c r="Z129" s="19">
        <f>AD128</f>
        <v>0.0</v>
      </c>
      <c r="AA129" s="19">
        <f>ROUND(Z129*$AA$5/12,2)</f>
        <v>0.0</v>
      </c>
      <c r="AB129" s="19">
        <f>MIN($AB$5,Z129+AA129)</f>
        <v>0.0</v>
      </c>
      <c r="AC129" s="19">
        <f>MAX(0,MIN(Z129+AA129-AB129,MonthlyPayment-SUM(H129,M129,R129,W129,AB129,AG129,AL129,AQ129,AV129,BA129)-SUM(I129,N129,S129,X129)))</f>
        <v>0.0</v>
      </c>
      <c r="AD129" s="19">
        <f>ROUND(Z129+AA129-AB129-AC129,2)</f>
        <v>0.0</v>
      </c>
      <c r="AE129" s="19">
        <f>AI128</f>
        <v>0.0</v>
      </c>
      <c r="AF129" s="19">
        <f>ROUND(AE129*$AF$5/12,2)</f>
        <v>0.0</v>
      </c>
      <c r="AG129" s="19">
        <f>MIN($AG$5,AE129+AF129)</f>
        <v>0.0</v>
      </c>
      <c r="AH129" s="19">
        <f>MAX(0,MIN(AE129+AF129-AG129,MonthlyPayment-SUM(H129,M129,R129,W129,AB129,AG129,AL129,AQ129,AV129,BA129)-SUM(I129,N129,S129,X129,AC129)))</f>
        <v>0.0</v>
      </c>
      <c r="AI129" s="19">
        <f>ROUND(AE129+AF129-AG129-AH129,2)</f>
        <v>0.0</v>
      </c>
      <c r="AJ129" s="19">
        <f>AN128</f>
        <v>0.0</v>
      </c>
      <c r="AK129" s="19">
        <f>ROUND(AJ129*$AK$5/12,2)</f>
        <v>0.0</v>
      </c>
      <c r="AL129" s="19">
        <f>MIN($AL$5,AJ129+AK129)</f>
        <v>0.0</v>
      </c>
      <c r="AM129" s="19">
        <f>MAX(0,MIN(AJ129+AK129-AL129,MonthlyPayment-SUM(H129,M129,R129,W129,AB129,AG129,AL129,AQ129,AV129,BA129)-SUM(I129,N129,S129,X129,AC129,AH129)))</f>
        <v>0.0</v>
      </c>
      <c r="AN129" s="19">
        <f>ROUND(AJ129+AK129-AL129-AM129,2)</f>
        <v>0.0</v>
      </c>
      <c r="AO129" s="19">
        <f>AS128</f>
        <v>0.0</v>
      </c>
      <c r="AP129" s="19">
        <f>ROUND(AO129*$AP$5/12,2)</f>
        <v>0.0</v>
      </c>
      <c r="AQ129" s="19">
        <f>MIN($AQ$5,AO129+AP129)</f>
        <v>0.0</v>
      </c>
      <c r="AR129" s="19">
        <f>MAX(0,MIN(AO129+AP129-AQ129,MonthlyPayment-SUM(H129,M129,R129,W129,AB129,AG129,AL129,AQ129,AV129,BA129)-SUM(I129,N129,S129,X129,AC129,AH129,AM129)))</f>
        <v>0.0</v>
      </c>
      <c r="AS129" s="19">
        <f>ROUND(AO129+AP129-AQ129-AR129,2)</f>
        <v>0.0</v>
      </c>
      <c r="AT129" s="19">
        <f>AX128</f>
        <v>0.0</v>
      </c>
      <c r="AU129" s="19">
        <f>ROUND(AT129*$AU$5/12,2)</f>
        <v>0.0</v>
      </c>
      <c r="AV129" s="19">
        <f>MIN($AV$5,AT129+AU129)</f>
        <v>0.0</v>
      </c>
      <c r="AW129" s="19">
        <f>MAX(0,MIN(AT129+AU129-AV129,MonthlyPayment-SUM(H129,M129,R129,W129,AB129,AG129,AL129,AQ129,AV129,BA129)-SUM(I129,N129,S129,X129,AC129,AH129,AM129,AR129)))</f>
        <v>0.0</v>
      </c>
      <c r="AX129" s="19">
        <f>ROUND(AT129+AU129-AV129-AW129,2)</f>
        <v>0.0</v>
      </c>
      <c r="AY129" s="19">
        <f>BC128</f>
        <v>0.0</v>
      </c>
      <c r="AZ129" s="19">
        <f>ROUND(AY129*$AZ$5/12,2)</f>
        <v>0.0</v>
      </c>
      <c r="BA129" s="19">
        <f>MIN($BA$5,AY129+AZ129)</f>
        <v>0.0</v>
      </c>
      <c r="BB129" s="19">
        <f>MAX(0,MIN(AY129+AZ129-BA129,MonthlyPayment-SUM(H129,M129,R129,W129,AB129,AG129,AL129,AQ129,AV129,BA129)-SUM(I129,N129,S129,X129,AC129,AH129,AM129,AR129,AW129)))</f>
        <v>0.0</v>
      </c>
      <c r="BC129" s="19">
        <f>ROUND(AY129+AZ129-BA129-BB129,2)</f>
        <v>0.0</v>
      </c>
    </row>
    <row r="130" spans="1:55">
      <c r="A130" s="9">
        <v>124</v>
      </c>
      <c r="B130" s="15">
        <f>IF(FirstPayment="","",EDATE(FirstPayment,A130-1))</f>
        <v/>
      </c>
      <c r="C130" s="19">
        <f>SUM(H130,M130,R130,W130,AB130,AG130,AL130,AQ130,AV130,BA130,I130,N130,S130,X130,AC130,AH130,AM130,AR130,AW130,BB130)</f>
        <v>0.0</v>
      </c>
      <c r="D130" s="19">
        <f>SUM(J130,O130,T130,Y130,AD130,AI130,AN130,AS130,AX130,BC130)</f>
        <v>0.0</v>
      </c>
      <c r="E130" s="19">
        <f>SUM(G130,L130,Q130,V130,AA130,AF130,AK130,AP130,AU130,AZ130)</f>
        <v>0.0</v>
      </c>
      <c r="F130" s="19">
        <f>J129</f>
        <v>0.0</v>
      </c>
      <c r="G130" s="19">
        <f>ROUND(F130*$G$5/12,2)</f>
        <v>0.0</v>
      </c>
      <c r="H130" s="19">
        <f>MIN($H$5,F130+G130)</f>
        <v>0.0</v>
      </c>
      <c r="I130" s="19">
        <f>MAX(0,MIN(F130+G130-H130,MonthlyPayment-SUM(H130,M130,R130,W130,AB130,AG130,AL130,AQ130,AV130,BA130)))</f>
        <v>0.0</v>
      </c>
      <c r="J130" s="19">
        <f>ROUND(F130+G130-H130-I130,2)</f>
        <v>0.0</v>
      </c>
      <c r="K130" s="19">
        <f>O129</f>
        <v>0.0</v>
      </c>
      <c r="L130" s="19">
        <f>ROUND(K130*$L$5/12,2)</f>
        <v>0.0</v>
      </c>
      <c r="M130" s="19">
        <f>MIN($M$5,K130+L130)</f>
        <v>0.0</v>
      </c>
      <c r="N130" s="19">
        <f>MAX(0,MIN(K130+L130-M130,MonthlyPayment-SUM(H130,M130,R130,W130,AB130,AG130,AL130,AQ130,AV130,BA130)-SUM(I130)))</f>
        <v>0.0</v>
      </c>
      <c r="O130" s="19">
        <f>ROUND(K130+L130-M130-N130,2)</f>
        <v>0.0</v>
      </c>
      <c r="P130" s="19">
        <f>T129</f>
        <v>0.0</v>
      </c>
      <c r="Q130" s="19">
        <f>ROUND(P130*$Q$5/12,2)</f>
        <v>0.0</v>
      </c>
      <c r="R130" s="19">
        <f>MIN($R$5,P130+Q130)</f>
        <v>0.0</v>
      </c>
      <c r="S130" s="19">
        <f>MAX(0,MIN(P130+Q130-R130,MonthlyPayment-SUM(H130,M130,R130,W130,AB130,AG130,AL130,AQ130,AV130,BA130)-SUM(I130,N130)))</f>
        <v>0.0</v>
      </c>
      <c r="T130" s="19">
        <f>ROUND(P130+Q130-R130-S130,2)</f>
        <v>0.0</v>
      </c>
      <c r="U130" s="19">
        <f>Y129</f>
        <v>0.0</v>
      </c>
      <c r="V130" s="19">
        <f>ROUND(U130*$V$5/12,2)</f>
        <v>0.0</v>
      </c>
      <c r="W130" s="19">
        <f>MIN($W$5,U130+V130)</f>
        <v>0.0</v>
      </c>
      <c r="X130" s="19">
        <f>MAX(0,MIN(U130+V130-W130,MonthlyPayment-SUM(H130,M130,R130,W130,AB130,AG130,AL130,AQ130,AV130,BA130)-SUM(I130,N130,S130)))</f>
        <v>0.0</v>
      </c>
      <c r="Y130" s="19">
        <f>ROUND(U130+V130-W130-X130,2)</f>
        <v>0.0</v>
      </c>
      <c r="Z130" s="19">
        <f>AD129</f>
        <v>0.0</v>
      </c>
      <c r="AA130" s="19">
        <f>ROUND(Z130*$AA$5/12,2)</f>
        <v>0.0</v>
      </c>
      <c r="AB130" s="19">
        <f>MIN($AB$5,Z130+AA130)</f>
        <v>0.0</v>
      </c>
      <c r="AC130" s="19">
        <f>MAX(0,MIN(Z130+AA130-AB130,MonthlyPayment-SUM(H130,M130,R130,W130,AB130,AG130,AL130,AQ130,AV130,BA130)-SUM(I130,N130,S130,X130)))</f>
        <v>0.0</v>
      </c>
      <c r="AD130" s="19">
        <f>ROUND(Z130+AA130-AB130-AC130,2)</f>
        <v>0.0</v>
      </c>
      <c r="AE130" s="19">
        <f>AI129</f>
        <v>0.0</v>
      </c>
      <c r="AF130" s="19">
        <f>ROUND(AE130*$AF$5/12,2)</f>
        <v>0.0</v>
      </c>
      <c r="AG130" s="19">
        <f>MIN($AG$5,AE130+AF130)</f>
        <v>0.0</v>
      </c>
      <c r="AH130" s="19">
        <f>MAX(0,MIN(AE130+AF130-AG130,MonthlyPayment-SUM(H130,M130,R130,W130,AB130,AG130,AL130,AQ130,AV130,BA130)-SUM(I130,N130,S130,X130,AC130)))</f>
        <v>0.0</v>
      </c>
      <c r="AI130" s="19">
        <f>ROUND(AE130+AF130-AG130-AH130,2)</f>
        <v>0.0</v>
      </c>
      <c r="AJ130" s="19">
        <f>AN129</f>
        <v>0.0</v>
      </c>
      <c r="AK130" s="19">
        <f>ROUND(AJ130*$AK$5/12,2)</f>
        <v>0.0</v>
      </c>
      <c r="AL130" s="19">
        <f>MIN($AL$5,AJ130+AK130)</f>
        <v>0.0</v>
      </c>
      <c r="AM130" s="19">
        <f>MAX(0,MIN(AJ130+AK130-AL130,MonthlyPayment-SUM(H130,M130,R130,W130,AB130,AG130,AL130,AQ130,AV130,BA130)-SUM(I130,N130,S130,X130,AC130,AH130)))</f>
        <v>0.0</v>
      </c>
      <c r="AN130" s="19">
        <f>ROUND(AJ130+AK130-AL130-AM130,2)</f>
        <v>0.0</v>
      </c>
      <c r="AO130" s="19">
        <f>AS129</f>
        <v>0.0</v>
      </c>
      <c r="AP130" s="19">
        <f>ROUND(AO130*$AP$5/12,2)</f>
        <v>0.0</v>
      </c>
      <c r="AQ130" s="19">
        <f>MIN($AQ$5,AO130+AP130)</f>
        <v>0.0</v>
      </c>
      <c r="AR130" s="19">
        <f>MAX(0,MIN(AO130+AP130-AQ130,MonthlyPayment-SUM(H130,M130,R130,W130,AB130,AG130,AL130,AQ130,AV130,BA130)-SUM(I130,N130,S130,X130,AC130,AH130,AM130)))</f>
        <v>0.0</v>
      </c>
      <c r="AS130" s="19">
        <f>ROUND(AO130+AP130-AQ130-AR130,2)</f>
        <v>0.0</v>
      </c>
      <c r="AT130" s="19">
        <f>AX129</f>
        <v>0.0</v>
      </c>
      <c r="AU130" s="19">
        <f>ROUND(AT130*$AU$5/12,2)</f>
        <v>0.0</v>
      </c>
      <c r="AV130" s="19">
        <f>MIN($AV$5,AT130+AU130)</f>
        <v>0.0</v>
      </c>
      <c r="AW130" s="19">
        <f>MAX(0,MIN(AT130+AU130-AV130,MonthlyPayment-SUM(H130,M130,R130,W130,AB130,AG130,AL130,AQ130,AV130,BA130)-SUM(I130,N130,S130,X130,AC130,AH130,AM130,AR130)))</f>
        <v>0.0</v>
      </c>
      <c r="AX130" s="19">
        <f>ROUND(AT130+AU130-AV130-AW130,2)</f>
        <v>0.0</v>
      </c>
      <c r="AY130" s="19">
        <f>BC129</f>
        <v>0.0</v>
      </c>
      <c r="AZ130" s="19">
        <f>ROUND(AY130*$AZ$5/12,2)</f>
        <v>0.0</v>
      </c>
      <c r="BA130" s="19">
        <f>MIN($BA$5,AY130+AZ130)</f>
        <v>0.0</v>
      </c>
      <c r="BB130" s="19">
        <f>MAX(0,MIN(AY130+AZ130-BA130,MonthlyPayment-SUM(H130,M130,R130,W130,AB130,AG130,AL130,AQ130,AV130,BA130)-SUM(I130,N130,S130,X130,AC130,AH130,AM130,AR130,AW130)))</f>
        <v>0.0</v>
      </c>
      <c r="BC130" s="19">
        <f>ROUND(AY130+AZ130-BA130-BB130,2)</f>
        <v>0.0</v>
      </c>
    </row>
    <row r="131" spans="1:55">
      <c r="A131" s="9">
        <v>125</v>
      </c>
      <c r="B131" s="15">
        <f>IF(FirstPayment="","",EDATE(FirstPayment,A131-1))</f>
        <v/>
      </c>
      <c r="C131" s="19">
        <f>SUM(H131,M131,R131,W131,AB131,AG131,AL131,AQ131,AV131,BA131,I131,N131,S131,X131,AC131,AH131,AM131,AR131,AW131,BB131)</f>
        <v>0.0</v>
      </c>
      <c r="D131" s="19">
        <f>SUM(J131,O131,T131,Y131,AD131,AI131,AN131,AS131,AX131,BC131)</f>
        <v>0.0</v>
      </c>
      <c r="E131" s="19">
        <f>SUM(G131,L131,Q131,V131,AA131,AF131,AK131,AP131,AU131,AZ131)</f>
        <v>0.0</v>
      </c>
      <c r="F131" s="19">
        <f>J130</f>
        <v>0.0</v>
      </c>
      <c r="G131" s="19">
        <f>ROUND(F131*$G$5/12,2)</f>
        <v>0.0</v>
      </c>
      <c r="H131" s="19">
        <f>MIN($H$5,F131+G131)</f>
        <v>0.0</v>
      </c>
      <c r="I131" s="19">
        <f>MAX(0,MIN(F131+G131-H131,MonthlyPayment-SUM(H131,M131,R131,W131,AB131,AG131,AL131,AQ131,AV131,BA131)))</f>
        <v>0.0</v>
      </c>
      <c r="J131" s="19">
        <f>ROUND(F131+G131-H131-I131,2)</f>
        <v>0.0</v>
      </c>
      <c r="K131" s="19">
        <f>O130</f>
        <v>0.0</v>
      </c>
      <c r="L131" s="19">
        <f>ROUND(K131*$L$5/12,2)</f>
        <v>0.0</v>
      </c>
      <c r="M131" s="19">
        <f>MIN($M$5,K131+L131)</f>
        <v>0.0</v>
      </c>
      <c r="N131" s="19">
        <f>MAX(0,MIN(K131+L131-M131,MonthlyPayment-SUM(H131,M131,R131,W131,AB131,AG131,AL131,AQ131,AV131,BA131)-SUM(I131)))</f>
        <v>0.0</v>
      </c>
      <c r="O131" s="19">
        <f>ROUND(K131+L131-M131-N131,2)</f>
        <v>0.0</v>
      </c>
      <c r="P131" s="19">
        <f>T130</f>
        <v>0.0</v>
      </c>
      <c r="Q131" s="19">
        <f>ROUND(P131*$Q$5/12,2)</f>
        <v>0.0</v>
      </c>
      <c r="R131" s="19">
        <f>MIN($R$5,P131+Q131)</f>
        <v>0.0</v>
      </c>
      <c r="S131" s="19">
        <f>MAX(0,MIN(P131+Q131-R131,MonthlyPayment-SUM(H131,M131,R131,W131,AB131,AG131,AL131,AQ131,AV131,BA131)-SUM(I131,N131)))</f>
        <v>0.0</v>
      </c>
      <c r="T131" s="19">
        <f>ROUND(P131+Q131-R131-S131,2)</f>
        <v>0.0</v>
      </c>
      <c r="U131" s="19">
        <f>Y130</f>
        <v>0.0</v>
      </c>
      <c r="V131" s="19">
        <f>ROUND(U131*$V$5/12,2)</f>
        <v>0.0</v>
      </c>
      <c r="W131" s="19">
        <f>MIN($W$5,U131+V131)</f>
        <v>0.0</v>
      </c>
      <c r="X131" s="19">
        <f>MAX(0,MIN(U131+V131-W131,MonthlyPayment-SUM(H131,M131,R131,W131,AB131,AG131,AL131,AQ131,AV131,BA131)-SUM(I131,N131,S131)))</f>
        <v>0.0</v>
      </c>
      <c r="Y131" s="19">
        <f>ROUND(U131+V131-W131-X131,2)</f>
        <v>0.0</v>
      </c>
      <c r="Z131" s="19">
        <f>AD130</f>
        <v>0.0</v>
      </c>
      <c r="AA131" s="19">
        <f>ROUND(Z131*$AA$5/12,2)</f>
        <v>0.0</v>
      </c>
      <c r="AB131" s="19">
        <f>MIN($AB$5,Z131+AA131)</f>
        <v>0.0</v>
      </c>
      <c r="AC131" s="19">
        <f>MAX(0,MIN(Z131+AA131-AB131,MonthlyPayment-SUM(H131,M131,R131,W131,AB131,AG131,AL131,AQ131,AV131,BA131)-SUM(I131,N131,S131,X131)))</f>
        <v>0.0</v>
      </c>
      <c r="AD131" s="19">
        <f>ROUND(Z131+AA131-AB131-AC131,2)</f>
        <v>0.0</v>
      </c>
      <c r="AE131" s="19">
        <f>AI130</f>
        <v>0.0</v>
      </c>
      <c r="AF131" s="19">
        <f>ROUND(AE131*$AF$5/12,2)</f>
        <v>0.0</v>
      </c>
      <c r="AG131" s="19">
        <f>MIN($AG$5,AE131+AF131)</f>
        <v>0.0</v>
      </c>
      <c r="AH131" s="19">
        <f>MAX(0,MIN(AE131+AF131-AG131,MonthlyPayment-SUM(H131,M131,R131,W131,AB131,AG131,AL131,AQ131,AV131,BA131)-SUM(I131,N131,S131,X131,AC131)))</f>
        <v>0.0</v>
      </c>
      <c r="AI131" s="19">
        <f>ROUND(AE131+AF131-AG131-AH131,2)</f>
        <v>0.0</v>
      </c>
      <c r="AJ131" s="19">
        <f>AN130</f>
        <v>0.0</v>
      </c>
      <c r="AK131" s="19">
        <f>ROUND(AJ131*$AK$5/12,2)</f>
        <v>0.0</v>
      </c>
      <c r="AL131" s="19">
        <f>MIN($AL$5,AJ131+AK131)</f>
        <v>0.0</v>
      </c>
      <c r="AM131" s="19">
        <f>MAX(0,MIN(AJ131+AK131-AL131,MonthlyPayment-SUM(H131,M131,R131,W131,AB131,AG131,AL131,AQ131,AV131,BA131)-SUM(I131,N131,S131,X131,AC131,AH131)))</f>
        <v>0.0</v>
      </c>
      <c r="AN131" s="19">
        <f>ROUND(AJ131+AK131-AL131-AM131,2)</f>
        <v>0.0</v>
      </c>
      <c r="AO131" s="19">
        <f>AS130</f>
        <v>0.0</v>
      </c>
      <c r="AP131" s="19">
        <f>ROUND(AO131*$AP$5/12,2)</f>
        <v>0.0</v>
      </c>
      <c r="AQ131" s="19">
        <f>MIN($AQ$5,AO131+AP131)</f>
        <v>0.0</v>
      </c>
      <c r="AR131" s="19">
        <f>MAX(0,MIN(AO131+AP131-AQ131,MonthlyPayment-SUM(H131,M131,R131,W131,AB131,AG131,AL131,AQ131,AV131,BA131)-SUM(I131,N131,S131,X131,AC131,AH131,AM131)))</f>
        <v>0.0</v>
      </c>
      <c r="AS131" s="19">
        <f>ROUND(AO131+AP131-AQ131-AR131,2)</f>
        <v>0.0</v>
      </c>
      <c r="AT131" s="19">
        <f>AX130</f>
        <v>0.0</v>
      </c>
      <c r="AU131" s="19">
        <f>ROUND(AT131*$AU$5/12,2)</f>
        <v>0.0</v>
      </c>
      <c r="AV131" s="19">
        <f>MIN($AV$5,AT131+AU131)</f>
        <v>0.0</v>
      </c>
      <c r="AW131" s="19">
        <f>MAX(0,MIN(AT131+AU131-AV131,MonthlyPayment-SUM(H131,M131,R131,W131,AB131,AG131,AL131,AQ131,AV131,BA131)-SUM(I131,N131,S131,X131,AC131,AH131,AM131,AR131)))</f>
        <v>0.0</v>
      </c>
      <c r="AX131" s="19">
        <f>ROUND(AT131+AU131-AV131-AW131,2)</f>
        <v>0.0</v>
      </c>
      <c r="AY131" s="19">
        <f>BC130</f>
        <v>0.0</v>
      </c>
      <c r="AZ131" s="19">
        <f>ROUND(AY131*$AZ$5/12,2)</f>
        <v>0.0</v>
      </c>
      <c r="BA131" s="19">
        <f>MIN($BA$5,AY131+AZ131)</f>
        <v>0.0</v>
      </c>
      <c r="BB131" s="19">
        <f>MAX(0,MIN(AY131+AZ131-BA131,MonthlyPayment-SUM(H131,M131,R131,W131,AB131,AG131,AL131,AQ131,AV131,BA131)-SUM(I131,N131,S131,X131,AC131,AH131,AM131,AR131,AW131)))</f>
        <v>0.0</v>
      </c>
      <c r="BC131" s="19">
        <f>ROUND(AY131+AZ131-BA131-BB131,2)</f>
        <v>0.0</v>
      </c>
    </row>
    <row r="132" spans="1:55">
      <c r="A132" s="9">
        <v>126</v>
      </c>
      <c r="B132" s="15">
        <f>IF(FirstPayment="","",EDATE(FirstPayment,A132-1))</f>
        <v/>
      </c>
      <c r="C132" s="19">
        <f>SUM(H132,M132,R132,W132,AB132,AG132,AL132,AQ132,AV132,BA132,I132,N132,S132,X132,AC132,AH132,AM132,AR132,AW132,BB132)</f>
        <v>0.0</v>
      </c>
      <c r="D132" s="19">
        <f>SUM(J132,O132,T132,Y132,AD132,AI132,AN132,AS132,AX132,BC132)</f>
        <v>0.0</v>
      </c>
      <c r="E132" s="19">
        <f>SUM(G132,L132,Q132,V132,AA132,AF132,AK132,AP132,AU132,AZ132)</f>
        <v>0.0</v>
      </c>
      <c r="F132" s="19">
        <f>J131</f>
        <v>0.0</v>
      </c>
      <c r="G132" s="19">
        <f>ROUND(F132*$G$5/12,2)</f>
        <v>0.0</v>
      </c>
      <c r="H132" s="19">
        <f>MIN($H$5,F132+G132)</f>
        <v>0.0</v>
      </c>
      <c r="I132" s="19">
        <f>MAX(0,MIN(F132+G132-H132,MonthlyPayment-SUM(H132,M132,R132,W132,AB132,AG132,AL132,AQ132,AV132,BA132)))</f>
        <v>0.0</v>
      </c>
      <c r="J132" s="19">
        <f>ROUND(F132+G132-H132-I132,2)</f>
        <v>0.0</v>
      </c>
      <c r="K132" s="19">
        <f>O131</f>
        <v>0.0</v>
      </c>
      <c r="L132" s="19">
        <f>ROUND(K132*$L$5/12,2)</f>
        <v>0.0</v>
      </c>
      <c r="M132" s="19">
        <f>MIN($M$5,K132+L132)</f>
        <v>0.0</v>
      </c>
      <c r="N132" s="19">
        <f>MAX(0,MIN(K132+L132-M132,MonthlyPayment-SUM(H132,M132,R132,W132,AB132,AG132,AL132,AQ132,AV132,BA132)-SUM(I132)))</f>
        <v>0.0</v>
      </c>
      <c r="O132" s="19">
        <f>ROUND(K132+L132-M132-N132,2)</f>
        <v>0.0</v>
      </c>
      <c r="P132" s="19">
        <f>T131</f>
        <v>0.0</v>
      </c>
      <c r="Q132" s="19">
        <f>ROUND(P132*$Q$5/12,2)</f>
        <v>0.0</v>
      </c>
      <c r="R132" s="19">
        <f>MIN($R$5,P132+Q132)</f>
        <v>0.0</v>
      </c>
      <c r="S132" s="19">
        <f>MAX(0,MIN(P132+Q132-R132,MonthlyPayment-SUM(H132,M132,R132,W132,AB132,AG132,AL132,AQ132,AV132,BA132)-SUM(I132,N132)))</f>
        <v>0.0</v>
      </c>
      <c r="T132" s="19">
        <f>ROUND(P132+Q132-R132-S132,2)</f>
        <v>0.0</v>
      </c>
      <c r="U132" s="19">
        <f>Y131</f>
        <v>0.0</v>
      </c>
      <c r="V132" s="19">
        <f>ROUND(U132*$V$5/12,2)</f>
        <v>0.0</v>
      </c>
      <c r="W132" s="19">
        <f>MIN($W$5,U132+V132)</f>
        <v>0.0</v>
      </c>
      <c r="X132" s="19">
        <f>MAX(0,MIN(U132+V132-W132,MonthlyPayment-SUM(H132,M132,R132,W132,AB132,AG132,AL132,AQ132,AV132,BA132)-SUM(I132,N132,S132)))</f>
        <v>0.0</v>
      </c>
      <c r="Y132" s="19">
        <f>ROUND(U132+V132-W132-X132,2)</f>
        <v>0.0</v>
      </c>
      <c r="Z132" s="19">
        <f>AD131</f>
        <v>0.0</v>
      </c>
      <c r="AA132" s="19">
        <f>ROUND(Z132*$AA$5/12,2)</f>
        <v>0.0</v>
      </c>
      <c r="AB132" s="19">
        <f>MIN($AB$5,Z132+AA132)</f>
        <v>0.0</v>
      </c>
      <c r="AC132" s="19">
        <f>MAX(0,MIN(Z132+AA132-AB132,MonthlyPayment-SUM(H132,M132,R132,W132,AB132,AG132,AL132,AQ132,AV132,BA132)-SUM(I132,N132,S132,X132)))</f>
        <v>0.0</v>
      </c>
      <c r="AD132" s="19">
        <f>ROUND(Z132+AA132-AB132-AC132,2)</f>
        <v>0.0</v>
      </c>
      <c r="AE132" s="19">
        <f>AI131</f>
        <v>0.0</v>
      </c>
      <c r="AF132" s="19">
        <f>ROUND(AE132*$AF$5/12,2)</f>
        <v>0.0</v>
      </c>
      <c r="AG132" s="19">
        <f>MIN($AG$5,AE132+AF132)</f>
        <v>0.0</v>
      </c>
      <c r="AH132" s="19">
        <f>MAX(0,MIN(AE132+AF132-AG132,MonthlyPayment-SUM(H132,M132,R132,W132,AB132,AG132,AL132,AQ132,AV132,BA132)-SUM(I132,N132,S132,X132,AC132)))</f>
        <v>0.0</v>
      </c>
      <c r="AI132" s="19">
        <f>ROUND(AE132+AF132-AG132-AH132,2)</f>
        <v>0.0</v>
      </c>
      <c r="AJ132" s="19">
        <f>AN131</f>
        <v>0.0</v>
      </c>
      <c r="AK132" s="19">
        <f>ROUND(AJ132*$AK$5/12,2)</f>
        <v>0.0</v>
      </c>
      <c r="AL132" s="19">
        <f>MIN($AL$5,AJ132+AK132)</f>
        <v>0.0</v>
      </c>
      <c r="AM132" s="19">
        <f>MAX(0,MIN(AJ132+AK132-AL132,MonthlyPayment-SUM(H132,M132,R132,W132,AB132,AG132,AL132,AQ132,AV132,BA132)-SUM(I132,N132,S132,X132,AC132,AH132)))</f>
        <v>0.0</v>
      </c>
      <c r="AN132" s="19">
        <f>ROUND(AJ132+AK132-AL132-AM132,2)</f>
        <v>0.0</v>
      </c>
      <c r="AO132" s="19">
        <f>AS131</f>
        <v>0.0</v>
      </c>
      <c r="AP132" s="19">
        <f>ROUND(AO132*$AP$5/12,2)</f>
        <v>0.0</v>
      </c>
      <c r="AQ132" s="19">
        <f>MIN($AQ$5,AO132+AP132)</f>
        <v>0.0</v>
      </c>
      <c r="AR132" s="19">
        <f>MAX(0,MIN(AO132+AP132-AQ132,MonthlyPayment-SUM(H132,M132,R132,W132,AB132,AG132,AL132,AQ132,AV132,BA132)-SUM(I132,N132,S132,X132,AC132,AH132,AM132)))</f>
        <v>0.0</v>
      </c>
      <c r="AS132" s="19">
        <f>ROUND(AO132+AP132-AQ132-AR132,2)</f>
        <v>0.0</v>
      </c>
      <c r="AT132" s="19">
        <f>AX131</f>
        <v>0.0</v>
      </c>
      <c r="AU132" s="19">
        <f>ROUND(AT132*$AU$5/12,2)</f>
        <v>0.0</v>
      </c>
      <c r="AV132" s="19">
        <f>MIN($AV$5,AT132+AU132)</f>
        <v>0.0</v>
      </c>
      <c r="AW132" s="19">
        <f>MAX(0,MIN(AT132+AU132-AV132,MonthlyPayment-SUM(H132,M132,R132,W132,AB132,AG132,AL132,AQ132,AV132,BA132)-SUM(I132,N132,S132,X132,AC132,AH132,AM132,AR132)))</f>
        <v>0.0</v>
      </c>
      <c r="AX132" s="19">
        <f>ROUND(AT132+AU132-AV132-AW132,2)</f>
        <v>0.0</v>
      </c>
      <c r="AY132" s="19">
        <f>BC131</f>
        <v>0.0</v>
      </c>
      <c r="AZ132" s="19">
        <f>ROUND(AY132*$AZ$5/12,2)</f>
        <v>0.0</v>
      </c>
      <c r="BA132" s="19">
        <f>MIN($BA$5,AY132+AZ132)</f>
        <v>0.0</v>
      </c>
      <c r="BB132" s="19">
        <f>MAX(0,MIN(AY132+AZ132-BA132,MonthlyPayment-SUM(H132,M132,R132,W132,AB132,AG132,AL132,AQ132,AV132,BA132)-SUM(I132,N132,S132,X132,AC132,AH132,AM132,AR132,AW132)))</f>
        <v>0.0</v>
      </c>
      <c r="BC132" s="19">
        <f>ROUND(AY132+AZ132-BA132-BB132,2)</f>
        <v>0.0</v>
      </c>
    </row>
    <row r="133" spans="1:55">
      <c r="A133" s="9">
        <v>127</v>
      </c>
      <c r="B133" s="15">
        <f>IF(FirstPayment="","",EDATE(FirstPayment,A133-1))</f>
        <v/>
      </c>
      <c r="C133" s="19">
        <f>SUM(H133,M133,R133,W133,AB133,AG133,AL133,AQ133,AV133,BA133,I133,N133,S133,X133,AC133,AH133,AM133,AR133,AW133,BB133)</f>
        <v>0.0</v>
      </c>
      <c r="D133" s="19">
        <f>SUM(J133,O133,T133,Y133,AD133,AI133,AN133,AS133,AX133,BC133)</f>
        <v>0.0</v>
      </c>
      <c r="E133" s="19">
        <f>SUM(G133,L133,Q133,V133,AA133,AF133,AK133,AP133,AU133,AZ133)</f>
        <v>0.0</v>
      </c>
      <c r="F133" s="19">
        <f>J132</f>
        <v>0.0</v>
      </c>
      <c r="G133" s="19">
        <f>ROUND(F133*$G$5/12,2)</f>
        <v>0.0</v>
      </c>
      <c r="H133" s="19">
        <f>MIN($H$5,F133+G133)</f>
        <v>0.0</v>
      </c>
      <c r="I133" s="19">
        <f>MAX(0,MIN(F133+G133-H133,MonthlyPayment-SUM(H133,M133,R133,W133,AB133,AG133,AL133,AQ133,AV133,BA133)))</f>
        <v>0.0</v>
      </c>
      <c r="J133" s="19">
        <f>ROUND(F133+G133-H133-I133,2)</f>
        <v>0.0</v>
      </c>
      <c r="K133" s="19">
        <f>O132</f>
        <v>0.0</v>
      </c>
      <c r="L133" s="19">
        <f>ROUND(K133*$L$5/12,2)</f>
        <v>0.0</v>
      </c>
      <c r="M133" s="19">
        <f>MIN($M$5,K133+L133)</f>
        <v>0.0</v>
      </c>
      <c r="N133" s="19">
        <f>MAX(0,MIN(K133+L133-M133,MonthlyPayment-SUM(H133,M133,R133,W133,AB133,AG133,AL133,AQ133,AV133,BA133)-SUM(I133)))</f>
        <v>0.0</v>
      </c>
      <c r="O133" s="19">
        <f>ROUND(K133+L133-M133-N133,2)</f>
        <v>0.0</v>
      </c>
      <c r="P133" s="19">
        <f>T132</f>
        <v>0.0</v>
      </c>
      <c r="Q133" s="19">
        <f>ROUND(P133*$Q$5/12,2)</f>
        <v>0.0</v>
      </c>
      <c r="R133" s="19">
        <f>MIN($R$5,P133+Q133)</f>
        <v>0.0</v>
      </c>
      <c r="S133" s="19">
        <f>MAX(0,MIN(P133+Q133-R133,MonthlyPayment-SUM(H133,M133,R133,W133,AB133,AG133,AL133,AQ133,AV133,BA133)-SUM(I133,N133)))</f>
        <v>0.0</v>
      </c>
      <c r="T133" s="19">
        <f>ROUND(P133+Q133-R133-S133,2)</f>
        <v>0.0</v>
      </c>
      <c r="U133" s="19">
        <f>Y132</f>
        <v>0.0</v>
      </c>
      <c r="V133" s="19">
        <f>ROUND(U133*$V$5/12,2)</f>
        <v>0.0</v>
      </c>
      <c r="W133" s="19">
        <f>MIN($W$5,U133+V133)</f>
        <v>0.0</v>
      </c>
      <c r="X133" s="19">
        <f>MAX(0,MIN(U133+V133-W133,MonthlyPayment-SUM(H133,M133,R133,W133,AB133,AG133,AL133,AQ133,AV133,BA133)-SUM(I133,N133,S133)))</f>
        <v>0.0</v>
      </c>
      <c r="Y133" s="19">
        <f>ROUND(U133+V133-W133-X133,2)</f>
        <v>0.0</v>
      </c>
      <c r="Z133" s="19">
        <f>AD132</f>
        <v>0.0</v>
      </c>
      <c r="AA133" s="19">
        <f>ROUND(Z133*$AA$5/12,2)</f>
        <v>0.0</v>
      </c>
      <c r="AB133" s="19">
        <f>MIN($AB$5,Z133+AA133)</f>
        <v>0.0</v>
      </c>
      <c r="AC133" s="19">
        <f>MAX(0,MIN(Z133+AA133-AB133,MonthlyPayment-SUM(H133,M133,R133,W133,AB133,AG133,AL133,AQ133,AV133,BA133)-SUM(I133,N133,S133,X133)))</f>
        <v>0.0</v>
      </c>
      <c r="AD133" s="19">
        <f>ROUND(Z133+AA133-AB133-AC133,2)</f>
        <v>0.0</v>
      </c>
      <c r="AE133" s="19">
        <f>AI132</f>
        <v>0.0</v>
      </c>
      <c r="AF133" s="19">
        <f>ROUND(AE133*$AF$5/12,2)</f>
        <v>0.0</v>
      </c>
      <c r="AG133" s="19">
        <f>MIN($AG$5,AE133+AF133)</f>
        <v>0.0</v>
      </c>
      <c r="AH133" s="19">
        <f>MAX(0,MIN(AE133+AF133-AG133,MonthlyPayment-SUM(H133,M133,R133,W133,AB133,AG133,AL133,AQ133,AV133,BA133)-SUM(I133,N133,S133,X133,AC133)))</f>
        <v>0.0</v>
      </c>
      <c r="AI133" s="19">
        <f>ROUND(AE133+AF133-AG133-AH133,2)</f>
        <v>0.0</v>
      </c>
      <c r="AJ133" s="19">
        <f>AN132</f>
        <v>0.0</v>
      </c>
      <c r="AK133" s="19">
        <f>ROUND(AJ133*$AK$5/12,2)</f>
        <v>0.0</v>
      </c>
      <c r="AL133" s="19">
        <f>MIN($AL$5,AJ133+AK133)</f>
        <v>0.0</v>
      </c>
      <c r="AM133" s="19">
        <f>MAX(0,MIN(AJ133+AK133-AL133,MonthlyPayment-SUM(H133,M133,R133,W133,AB133,AG133,AL133,AQ133,AV133,BA133)-SUM(I133,N133,S133,X133,AC133,AH133)))</f>
        <v>0.0</v>
      </c>
      <c r="AN133" s="19">
        <f>ROUND(AJ133+AK133-AL133-AM133,2)</f>
        <v>0.0</v>
      </c>
      <c r="AO133" s="19">
        <f>AS132</f>
        <v>0.0</v>
      </c>
      <c r="AP133" s="19">
        <f>ROUND(AO133*$AP$5/12,2)</f>
        <v>0.0</v>
      </c>
      <c r="AQ133" s="19">
        <f>MIN($AQ$5,AO133+AP133)</f>
        <v>0.0</v>
      </c>
      <c r="AR133" s="19">
        <f>MAX(0,MIN(AO133+AP133-AQ133,MonthlyPayment-SUM(H133,M133,R133,W133,AB133,AG133,AL133,AQ133,AV133,BA133)-SUM(I133,N133,S133,X133,AC133,AH133,AM133)))</f>
        <v>0.0</v>
      </c>
      <c r="AS133" s="19">
        <f>ROUND(AO133+AP133-AQ133-AR133,2)</f>
        <v>0.0</v>
      </c>
      <c r="AT133" s="19">
        <f>AX132</f>
        <v>0.0</v>
      </c>
      <c r="AU133" s="19">
        <f>ROUND(AT133*$AU$5/12,2)</f>
        <v>0.0</v>
      </c>
      <c r="AV133" s="19">
        <f>MIN($AV$5,AT133+AU133)</f>
        <v>0.0</v>
      </c>
      <c r="AW133" s="19">
        <f>MAX(0,MIN(AT133+AU133-AV133,MonthlyPayment-SUM(H133,M133,R133,W133,AB133,AG133,AL133,AQ133,AV133,BA133)-SUM(I133,N133,S133,X133,AC133,AH133,AM133,AR133)))</f>
        <v>0.0</v>
      </c>
      <c r="AX133" s="19">
        <f>ROUND(AT133+AU133-AV133-AW133,2)</f>
        <v>0.0</v>
      </c>
      <c r="AY133" s="19">
        <f>BC132</f>
        <v>0.0</v>
      </c>
      <c r="AZ133" s="19">
        <f>ROUND(AY133*$AZ$5/12,2)</f>
        <v>0.0</v>
      </c>
      <c r="BA133" s="19">
        <f>MIN($BA$5,AY133+AZ133)</f>
        <v>0.0</v>
      </c>
      <c r="BB133" s="19">
        <f>MAX(0,MIN(AY133+AZ133-BA133,MonthlyPayment-SUM(H133,M133,R133,W133,AB133,AG133,AL133,AQ133,AV133,BA133)-SUM(I133,N133,S133,X133,AC133,AH133,AM133,AR133,AW133)))</f>
        <v>0.0</v>
      </c>
      <c r="BC133" s="19">
        <f>ROUND(AY133+AZ133-BA133-BB133,2)</f>
        <v>0.0</v>
      </c>
    </row>
    <row r="134" spans="1:55">
      <c r="A134" s="9">
        <v>128</v>
      </c>
      <c r="B134" s="15">
        <f>IF(FirstPayment="","",EDATE(FirstPayment,A134-1))</f>
        <v/>
      </c>
      <c r="C134" s="19">
        <f>SUM(H134,M134,R134,W134,AB134,AG134,AL134,AQ134,AV134,BA134,I134,N134,S134,X134,AC134,AH134,AM134,AR134,AW134,BB134)</f>
        <v>0.0</v>
      </c>
      <c r="D134" s="19">
        <f>SUM(J134,O134,T134,Y134,AD134,AI134,AN134,AS134,AX134,BC134)</f>
        <v>0.0</v>
      </c>
      <c r="E134" s="19">
        <f>SUM(G134,L134,Q134,V134,AA134,AF134,AK134,AP134,AU134,AZ134)</f>
        <v>0.0</v>
      </c>
      <c r="F134" s="19">
        <f>J133</f>
        <v>0.0</v>
      </c>
      <c r="G134" s="19">
        <f>ROUND(F134*$G$5/12,2)</f>
        <v>0.0</v>
      </c>
      <c r="H134" s="19">
        <f>MIN($H$5,F134+G134)</f>
        <v>0.0</v>
      </c>
      <c r="I134" s="19">
        <f>MAX(0,MIN(F134+G134-H134,MonthlyPayment-SUM(H134,M134,R134,W134,AB134,AG134,AL134,AQ134,AV134,BA134)))</f>
        <v>0.0</v>
      </c>
      <c r="J134" s="19">
        <f>ROUND(F134+G134-H134-I134,2)</f>
        <v>0.0</v>
      </c>
      <c r="K134" s="19">
        <f>O133</f>
        <v>0.0</v>
      </c>
      <c r="L134" s="19">
        <f>ROUND(K134*$L$5/12,2)</f>
        <v>0.0</v>
      </c>
      <c r="M134" s="19">
        <f>MIN($M$5,K134+L134)</f>
        <v>0.0</v>
      </c>
      <c r="N134" s="19">
        <f>MAX(0,MIN(K134+L134-M134,MonthlyPayment-SUM(H134,M134,R134,W134,AB134,AG134,AL134,AQ134,AV134,BA134)-SUM(I134)))</f>
        <v>0.0</v>
      </c>
      <c r="O134" s="19">
        <f>ROUND(K134+L134-M134-N134,2)</f>
        <v>0.0</v>
      </c>
      <c r="P134" s="19">
        <f>T133</f>
        <v>0.0</v>
      </c>
      <c r="Q134" s="19">
        <f>ROUND(P134*$Q$5/12,2)</f>
        <v>0.0</v>
      </c>
      <c r="R134" s="19">
        <f>MIN($R$5,P134+Q134)</f>
        <v>0.0</v>
      </c>
      <c r="S134" s="19">
        <f>MAX(0,MIN(P134+Q134-R134,MonthlyPayment-SUM(H134,M134,R134,W134,AB134,AG134,AL134,AQ134,AV134,BA134)-SUM(I134,N134)))</f>
        <v>0.0</v>
      </c>
      <c r="T134" s="19">
        <f>ROUND(P134+Q134-R134-S134,2)</f>
        <v>0.0</v>
      </c>
      <c r="U134" s="19">
        <f>Y133</f>
        <v>0.0</v>
      </c>
      <c r="V134" s="19">
        <f>ROUND(U134*$V$5/12,2)</f>
        <v>0.0</v>
      </c>
      <c r="W134" s="19">
        <f>MIN($W$5,U134+V134)</f>
        <v>0.0</v>
      </c>
      <c r="X134" s="19">
        <f>MAX(0,MIN(U134+V134-W134,MonthlyPayment-SUM(H134,M134,R134,W134,AB134,AG134,AL134,AQ134,AV134,BA134)-SUM(I134,N134,S134)))</f>
        <v>0.0</v>
      </c>
      <c r="Y134" s="19">
        <f>ROUND(U134+V134-W134-X134,2)</f>
        <v>0.0</v>
      </c>
      <c r="Z134" s="19">
        <f>AD133</f>
        <v>0.0</v>
      </c>
      <c r="AA134" s="19">
        <f>ROUND(Z134*$AA$5/12,2)</f>
        <v>0.0</v>
      </c>
      <c r="AB134" s="19">
        <f>MIN($AB$5,Z134+AA134)</f>
        <v>0.0</v>
      </c>
      <c r="AC134" s="19">
        <f>MAX(0,MIN(Z134+AA134-AB134,MonthlyPayment-SUM(H134,M134,R134,W134,AB134,AG134,AL134,AQ134,AV134,BA134)-SUM(I134,N134,S134,X134)))</f>
        <v>0.0</v>
      </c>
      <c r="AD134" s="19">
        <f>ROUND(Z134+AA134-AB134-AC134,2)</f>
        <v>0.0</v>
      </c>
      <c r="AE134" s="19">
        <f>AI133</f>
        <v>0.0</v>
      </c>
      <c r="AF134" s="19">
        <f>ROUND(AE134*$AF$5/12,2)</f>
        <v>0.0</v>
      </c>
      <c r="AG134" s="19">
        <f>MIN($AG$5,AE134+AF134)</f>
        <v>0.0</v>
      </c>
      <c r="AH134" s="19">
        <f>MAX(0,MIN(AE134+AF134-AG134,MonthlyPayment-SUM(H134,M134,R134,W134,AB134,AG134,AL134,AQ134,AV134,BA134)-SUM(I134,N134,S134,X134,AC134)))</f>
        <v>0.0</v>
      </c>
      <c r="AI134" s="19">
        <f>ROUND(AE134+AF134-AG134-AH134,2)</f>
        <v>0.0</v>
      </c>
      <c r="AJ134" s="19">
        <f>AN133</f>
        <v>0.0</v>
      </c>
      <c r="AK134" s="19">
        <f>ROUND(AJ134*$AK$5/12,2)</f>
        <v>0.0</v>
      </c>
      <c r="AL134" s="19">
        <f>MIN($AL$5,AJ134+AK134)</f>
        <v>0.0</v>
      </c>
      <c r="AM134" s="19">
        <f>MAX(0,MIN(AJ134+AK134-AL134,MonthlyPayment-SUM(H134,M134,R134,W134,AB134,AG134,AL134,AQ134,AV134,BA134)-SUM(I134,N134,S134,X134,AC134,AH134)))</f>
        <v>0.0</v>
      </c>
      <c r="AN134" s="19">
        <f>ROUND(AJ134+AK134-AL134-AM134,2)</f>
        <v>0.0</v>
      </c>
      <c r="AO134" s="19">
        <f>AS133</f>
        <v>0.0</v>
      </c>
      <c r="AP134" s="19">
        <f>ROUND(AO134*$AP$5/12,2)</f>
        <v>0.0</v>
      </c>
      <c r="AQ134" s="19">
        <f>MIN($AQ$5,AO134+AP134)</f>
        <v>0.0</v>
      </c>
      <c r="AR134" s="19">
        <f>MAX(0,MIN(AO134+AP134-AQ134,MonthlyPayment-SUM(H134,M134,R134,W134,AB134,AG134,AL134,AQ134,AV134,BA134)-SUM(I134,N134,S134,X134,AC134,AH134,AM134)))</f>
        <v>0.0</v>
      </c>
      <c r="AS134" s="19">
        <f>ROUND(AO134+AP134-AQ134-AR134,2)</f>
        <v>0.0</v>
      </c>
      <c r="AT134" s="19">
        <f>AX133</f>
        <v>0.0</v>
      </c>
      <c r="AU134" s="19">
        <f>ROUND(AT134*$AU$5/12,2)</f>
        <v>0.0</v>
      </c>
      <c r="AV134" s="19">
        <f>MIN($AV$5,AT134+AU134)</f>
        <v>0.0</v>
      </c>
      <c r="AW134" s="19">
        <f>MAX(0,MIN(AT134+AU134-AV134,MonthlyPayment-SUM(H134,M134,R134,W134,AB134,AG134,AL134,AQ134,AV134,BA134)-SUM(I134,N134,S134,X134,AC134,AH134,AM134,AR134)))</f>
        <v>0.0</v>
      </c>
      <c r="AX134" s="19">
        <f>ROUND(AT134+AU134-AV134-AW134,2)</f>
        <v>0.0</v>
      </c>
      <c r="AY134" s="19">
        <f>BC133</f>
        <v>0.0</v>
      </c>
      <c r="AZ134" s="19">
        <f>ROUND(AY134*$AZ$5/12,2)</f>
        <v>0.0</v>
      </c>
      <c r="BA134" s="19">
        <f>MIN($BA$5,AY134+AZ134)</f>
        <v>0.0</v>
      </c>
      <c r="BB134" s="19">
        <f>MAX(0,MIN(AY134+AZ134-BA134,MonthlyPayment-SUM(H134,M134,R134,W134,AB134,AG134,AL134,AQ134,AV134,BA134)-SUM(I134,N134,S134,X134,AC134,AH134,AM134,AR134,AW134)))</f>
        <v>0.0</v>
      </c>
      <c r="BC134" s="19">
        <f>ROUND(AY134+AZ134-BA134-BB134,2)</f>
        <v>0.0</v>
      </c>
    </row>
    <row r="135" spans="1:55">
      <c r="A135" s="9">
        <v>129</v>
      </c>
      <c r="B135" s="15">
        <f>IF(FirstPayment="","",EDATE(FirstPayment,A135-1))</f>
        <v/>
      </c>
      <c r="C135" s="19">
        <f>SUM(H135,M135,R135,W135,AB135,AG135,AL135,AQ135,AV135,BA135,I135,N135,S135,X135,AC135,AH135,AM135,AR135,AW135,BB135)</f>
        <v>0.0</v>
      </c>
      <c r="D135" s="19">
        <f>SUM(J135,O135,T135,Y135,AD135,AI135,AN135,AS135,AX135,BC135)</f>
        <v>0.0</v>
      </c>
      <c r="E135" s="19">
        <f>SUM(G135,L135,Q135,V135,AA135,AF135,AK135,AP135,AU135,AZ135)</f>
        <v>0.0</v>
      </c>
      <c r="F135" s="19">
        <f>J134</f>
        <v>0.0</v>
      </c>
      <c r="G135" s="19">
        <f>ROUND(F135*$G$5/12,2)</f>
        <v>0.0</v>
      </c>
      <c r="H135" s="19">
        <f>MIN($H$5,F135+G135)</f>
        <v>0.0</v>
      </c>
      <c r="I135" s="19">
        <f>MAX(0,MIN(F135+G135-H135,MonthlyPayment-SUM(H135,M135,R135,W135,AB135,AG135,AL135,AQ135,AV135,BA135)))</f>
        <v>0.0</v>
      </c>
      <c r="J135" s="19">
        <f>ROUND(F135+G135-H135-I135,2)</f>
        <v>0.0</v>
      </c>
      <c r="K135" s="19">
        <f>O134</f>
        <v>0.0</v>
      </c>
      <c r="L135" s="19">
        <f>ROUND(K135*$L$5/12,2)</f>
        <v>0.0</v>
      </c>
      <c r="M135" s="19">
        <f>MIN($M$5,K135+L135)</f>
        <v>0.0</v>
      </c>
      <c r="N135" s="19">
        <f>MAX(0,MIN(K135+L135-M135,MonthlyPayment-SUM(H135,M135,R135,W135,AB135,AG135,AL135,AQ135,AV135,BA135)-SUM(I135)))</f>
        <v>0.0</v>
      </c>
      <c r="O135" s="19">
        <f>ROUND(K135+L135-M135-N135,2)</f>
        <v>0.0</v>
      </c>
      <c r="P135" s="19">
        <f>T134</f>
        <v>0.0</v>
      </c>
      <c r="Q135" s="19">
        <f>ROUND(P135*$Q$5/12,2)</f>
        <v>0.0</v>
      </c>
      <c r="R135" s="19">
        <f>MIN($R$5,P135+Q135)</f>
        <v>0.0</v>
      </c>
      <c r="S135" s="19">
        <f>MAX(0,MIN(P135+Q135-R135,MonthlyPayment-SUM(H135,M135,R135,W135,AB135,AG135,AL135,AQ135,AV135,BA135)-SUM(I135,N135)))</f>
        <v>0.0</v>
      </c>
      <c r="T135" s="19">
        <f>ROUND(P135+Q135-R135-S135,2)</f>
        <v>0.0</v>
      </c>
      <c r="U135" s="19">
        <f>Y134</f>
        <v>0.0</v>
      </c>
      <c r="V135" s="19">
        <f>ROUND(U135*$V$5/12,2)</f>
        <v>0.0</v>
      </c>
      <c r="W135" s="19">
        <f>MIN($W$5,U135+V135)</f>
        <v>0.0</v>
      </c>
      <c r="X135" s="19">
        <f>MAX(0,MIN(U135+V135-W135,MonthlyPayment-SUM(H135,M135,R135,W135,AB135,AG135,AL135,AQ135,AV135,BA135)-SUM(I135,N135,S135)))</f>
        <v>0.0</v>
      </c>
      <c r="Y135" s="19">
        <f>ROUND(U135+V135-W135-X135,2)</f>
        <v>0.0</v>
      </c>
      <c r="Z135" s="19">
        <f>AD134</f>
        <v>0.0</v>
      </c>
      <c r="AA135" s="19">
        <f>ROUND(Z135*$AA$5/12,2)</f>
        <v>0.0</v>
      </c>
      <c r="AB135" s="19">
        <f>MIN($AB$5,Z135+AA135)</f>
        <v>0.0</v>
      </c>
      <c r="AC135" s="19">
        <f>MAX(0,MIN(Z135+AA135-AB135,MonthlyPayment-SUM(H135,M135,R135,W135,AB135,AG135,AL135,AQ135,AV135,BA135)-SUM(I135,N135,S135,X135)))</f>
        <v>0.0</v>
      </c>
      <c r="AD135" s="19">
        <f>ROUND(Z135+AA135-AB135-AC135,2)</f>
        <v>0.0</v>
      </c>
      <c r="AE135" s="19">
        <f>AI134</f>
        <v>0.0</v>
      </c>
      <c r="AF135" s="19">
        <f>ROUND(AE135*$AF$5/12,2)</f>
        <v>0.0</v>
      </c>
      <c r="AG135" s="19">
        <f>MIN($AG$5,AE135+AF135)</f>
        <v>0.0</v>
      </c>
      <c r="AH135" s="19">
        <f>MAX(0,MIN(AE135+AF135-AG135,MonthlyPayment-SUM(H135,M135,R135,W135,AB135,AG135,AL135,AQ135,AV135,BA135)-SUM(I135,N135,S135,X135,AC135)))</f>
        <v>0.0</v>
      </c>
      <c r="AI135" s="19">
        <f>ROUND(AE135+AF135-AG135-AH135,2)</f>
        <v>0.0</v>
      </c>
      <c r="AJ135" s="19">
        <f>AN134</f>
        <v>0.0</v>
      </c>
      <c r="AK135" s="19">
        <f>ROUND(AJ135*$AK$5/12,2)</f>
        <v>0.0</v>
      </c>
      <c r="AL135" s="19">
        <f>MIN($AL$5,AJ135+AK135)</f>
        <v>0.0</v>
      </c>
      <c r="AM135" s="19">
        <f>MAX(0,MIN(AJ135+AK135-AL135,MonthlyPayment-SUM(H135,M135,R135,W135,AB135,AG135,AL135,AQ135,AV135,BA135)-SUM(I135,N135,S135,X135,AC135,AH135)))</f>
        <v>0.0</v>
      </c>
      <c r="AN135" s="19">
        <f>ROUND(AJ135+AK135-AL135-AM135,2)</f>
        <v>0.0</v>
      </c>
      <c r="AO135" s="19">
        <f>AS134</f>
        <v>0.0</v>
      </c>
      <c r="AP135" s="19">
        <f>ROUND(AO135*$AP$5/12,2)</f>
        <v>0.0</v>
      </c>
      <c r="AQ135" s="19">
        <f>MIN($AQ$5,AO135+AP135)</f>
        <v>0.0</v>
      </c>
      <c r="AR135" s="19">
        <f>MAX(0,MIN(AO135+AP135-AQ135,MonthlyPayment-SUM(H135,M135,R135,W135,AB135,AG135,AL135,AQ135,AV135,BA135)-SUM(I135,N135,S135,X135,AC135,AH135,AM135)))</f>
        <v>0.0</v>
      </c>
      <c r="AS135" s="19">
        <f>ROUND(AO135+AP135-AQ135-AR135,2)</f>
        <v>0.0</v>
      </c>
      <c r="AT135" s="19">
        <f>AX134</f>
        <v>0.0</v>
      </c>
      <c r="AU135" s="19">
        <f>ROUND(AT135*$AU$5/12,2)</f>
        <v>0.0</v>
      </c>
      <c r="AV135" s="19">
        <f>MIN($AV$5,AT135+AU135)</f>
        <v>0.0</v>
      </c>
      <c r="AW135" s="19">
        <f>MAX(0,MIN(AT135+AU135-AV135,MonthlyPayment-SUM(H135,M135,R135,W135,AB135,AG135,AL135,AQ135,AV135,BA135)-SUM(I135,N135,S135,X135,AC135,AH135,AM135,AR135)))</f>
        <v>0.0</v>
      </c>
      <c r="AX135" s="19">
        <f>ROUND(AT135+AU135-AV135-AW135,2)</f>
        <v>0.0</v>
      </c>
      <c r="AY135" s="19">
        <f>BC134</f>
        <v>0.0</v>
      </c>
      <c r="AZ135" s="19">
        <f>ROUND(AY135*$AZ$5/12,2)</f>
        <v>0.0</v>
      </c>
      <c r="BA135" s="19">
        <f>MIN($BA$5,AY135+AZ135)</f>
        <v>0.0</v>
      </c>
      <c r="BB135" s="19">
        <f>MAX(0,MIN(AY135+AZ135-BA135,MonthlyPayment-SUM(H135,M135,R135,W135,AB135,AG135,AL135,AQ135,AV135,BA135)-SUM(I135,N135,S135,X135,AC135,AH135,AM135,AR135,AW135)))</f>
        <v>0.0</v>
      </c>
      <c r="BC135" s="19">
        <f>ROUND(AY135+AZ135-BA135-BB135,2)</f>
        <v>0.0</v>
      </c>
    </row>
    <row r="136" spans="1:55">
      <c r="A136" s="9">
        <v>130</v>
      </c>
      <c r="B136" s="15">
        <f>IF(FirstPayment="","",EDATE(FirstPayment,A136-1))</f>
        <v/>
      </c>
      <c r="C136" s="19">
        <f>SUM(H136,M136,R136,W136,AB136,AG136,AL136,AQ136,AV136,BA136,I136,N136,S136,X136,AC136,AH136,AM136,AR136,AW136,BB136)</f>
        <v>0.0</v>
      </c>
      <c r="D136" s="19">
        <f>SUM(J136,O136,T136,Y136,AD136,AI136,AN136,AS136,AX136,BC136)</f>
        <v>0.0</v>
      </c>
      <c r="E136" s="19">
        <f>SUM(G136,L136,Q136,V136,AA136,AF136,AK136,AP136,AU136,AZ136)</f>
        <v>0.0</v>
      </c>
      <c r="F136" s="19">
        <f>J135</f>
        <v>0.0</v>
      </c>
      <c r="G136" s="19">
        <f>ROUND(F136*$G$5/12,2)</f>
        <v>0.0</v>
      </c>
      <c r="H136" s="19">
        <f>MIN($H$5,F136+G136)</f>
        <v>0.0</v>
      </c>
      <c r="I136" s="19">
        <f>MAX(0,MIN(F136+G136-H136,MonthlyPayment-SUM(H136,M136,R136,W136,AB136,AG136,AL136,AQ136,AV136,BA136)))</f>
        <v>0.0</v>
      </c>
      <c r="J136" s="19">
        <f>ROUND(F136+G136-H136-I136,2)</f>
        <v>0.0</v>
      </c>
      <c r="K136" s="19">
        <f>O135</f>
        <v>0.0</v>
      </c>
      <c r="L136" s="19">
        <f>ROUND(K136*$L$5/12,2)</f>
        <v>0.0</v>
      </c>
      <c r="M136" s="19">
        <f>MIN($M$5,K136+L136)</f>
        <v>0.0</v>
      </c>
      <c r="N136" s="19">
        <f>MAX(0,MIN(K136+L136-M136,MonthlyPayment-SUM(H136,M136,R136,W136,AB136,AG136,AL136,AQ136,AV136,BA136)-SUM(I136)))</f>
        <v>0.0</v>
      </c>
      <c r="O136" s="19">
        <f>ROUND(K136+L136-M136-N136,2)</f>
        <v>0.0</v>
      </c>
      <c r="P136" s="19">
        <f>T135</f>
        <v>0.0</v>
      </c>
      <c r="Q136" s="19">
        <f>ROUND(P136*$Q$5/12,2)</f>
        <v>0.0</v>
      </c>
      <c r="R136" s="19">
        <f>MIN($R$5,P136+Q136)</f>
        <v>0.0</v>
      </c>
      <c r="S136" s="19">
        <f>MAX(0,MIN(P136+Q136-R136,MonthlyPayment-SUM(H136,M136,R136,W136,AB136,AG136,AL136,AQ136,AV136,BA136)-SUM(I136,N136)))</f>
        <v>0.0</v>
      </c>
      <c r="T136" s="19">
        <f>ROUND(P136+Q136-R136-S136,2)</f>
        <v>0.0</v>
      </c>
      <c r="U136" s="19">
        <f>Y135</f>
        <v>0.0</v>
      </c>
      <c r="V136" s="19">
        <f>ROUND(U136*$V$5/12,2)</f>
        <v>0.0</v>
      </c>
      <c r="W136" s="19">
        <f>MIN($W$5,U136+V136)</f>
        <v>0.0</v>
      </c>
      <c r="X136" s="19">
        <f>MAX(0,MIN(U136+V136-W136,MonthlyPayment-SUM(H136,M136,R136,W136,AB136,AG136,AL136,AQ136,AV136,BA136)-SUM(I136,N136,S136)))</f>
        <v>0.0</v>
      </c>
      <c r="Y136" s="19">
        <f>ROUND(U136+V136-W136-X136,2)</f>
        <v>0.0</v>
      </c>
      <c r="Z136" s="19">
        <f>AD135</f>
        <v>0.0</v>
      </c>
      <c r="AA136" s="19">
        <f>ROUND(Z136*$AA$5/12,2)</f>
        <v>0.0</v>
      </c>
      <c r="AB136" s="19">
        <f>MIN($AB$5,Z136+AA136)</f>
        <v>0.0</v>
      </c>
      <c r="AC136" s="19">
        <f>MAX(0,MIN(Z136+AA136-AB136,MonthlyPayment-SUM(H136,M136,R136,W136,AB136,AG136,AL136,AQ136,AV136,BA136)-SUM(I136,N136,S136,X136)))</f>
        <v>0.0</v>
      </c>
      <c r="AD136" s="19">
        <f>ROUND(Z136+AA136-AB136-AC136,2)</f>
        <v>0.0</v>
      </c>
      <c r="AE136" s="19">
        <f>AI135</f>
        <v>0.0</v>
      </c>
      <c r="AF136" s="19">
        <f>ROUND(AE136*$AF$5/12,2)</f>
        <v>0.0</v>
      </c>
      <c r="AG136" s="19">
        <f>MIN($AG$5,AE136+AF136)</f>
        <v>0.0</v>
      </c>
      <c r="AH136" s="19">
        <f>MAX(0,MIN(AE136+AF136-AG136,MonthlyPayment-SUM(H136,M136,R136,W136,AB136,AG136,AL136,AQ136,AV136,BA136)-SUM(I136,N136,S136,X136,AC136)))</f>
        <v>0.0</v>
      </c>
      <c r="AI136" s="19">
        <f>ROUND(AE136+AF136-AG136-AH136,2)</f>
        <v>0.0</v>
      </c>
      <c r="AJ136" s="19">
        <f>AN135</f>
        <v>0.0</v>
      </c>
      <c r="AK136" s="19">
        <f>ROUND(AJ136*$AK$5/12,2)</f>
        <v>0.0</v>
      </c>
      <c r="AL136" s="19">
        <f>MIN($AL$5,AJ136+AK136)</f>
        <v>0.0</v>
      </c>
      <c r="AM136" s="19">
        <f>MAX(0,MIN(AJ136+AK136-AL136,MonthlyPayment-SUM(H136,M136,R136,W136,AB136,AG136,AL136,AQ136,AV136,BA136)-SUM(I136,N136,S136,X136,AC136,AH136)))</f>
        <v>0.0</v>
      </c>
      <c r="AN136" s="19">
        <f>ROUND(AJ136+AK136-AL136-AM136,2)</f>
        <v>0.0</v>
      </c>
      <c r="AO136" s="19">
        <f>AS135</f>
        <v>0.0</v>
      </c>
      <c r="AP136" s="19">
        <f>ROUND(AO136*$AP$5/12,2)</f>
        <v>0.0</v>
      </c>
      <c r="AQ136" s="19">
        <f>MIN($AQ$5,AO136+AP136)</f>
        <v>0.0</v>
      </c>
      <c r="AR136" s="19">
        <f>MAX(0,MIN(AO136+AP136-AQ136,MonthlyPayment-SUM(H136,M136,R136,W136,AB136,AG136,AL136,AQ136,AV136,BA136)-SUM(I136,N136,S136,X136,AC136,AH136,AM136)))</f>
        <v>0.0</v>
      </c>
      <c r="AS136" s="19">
        <f>ROUND(AO136+AP136-AQ136-AR136,2)</f>
        <v>0.0</v>
      </c>
      <c r="AT136" s="19">
        <f>AX135</f>
        <v>0.0</v>
      </c>
      <c r="AU136" s="19">
        <f>ROUND(AT136*$AU$5/12,2)</f>
        <v>0.0</v>
      </c>
      <c r="AV136" s="19">
        <f>MIN($AV$5,AT136+AU136)</f>
        <v>0.0</v>
      </c>
      <c r="AW136" s="19">
        <f>MAX(0,MIN(AT136+AU136-AV136,MonthlyPayment-SUM(H136,M136,R136,W136,AB136,AG136,AL136,AQ136,AV136,BA136)-SUM(I136,N136,S136,X136,AC136,AH136,AM136,AR136)))</f>
        <v>0.0</v>
      </c>
      <c r="AX136" s="19">
        <f>ROUND(AT136+AU136-AV136-AW136,2)</f>
        <v>0.0</v>
      </c>
      <c r="AY136" s="19">
        <f>BC135</f>
        <v>0.0</v>
      </c>
      <c r="AZ136" s="19">
        <f>ROUND(AY136*$AZ$5/12,2)</f>
        <v>0.0</v>
      </c>
      <c r="BA136" s="19">
        <f>MIN($BA$5,AY136+AZ136)</f>
        <v>0.0</v>
      </c>
      <c r="BB136" s="19">
        <f>MAX(0,MIN(AY136+AZ136-BA136,MonthlyPayment-SUM(H136,M136,R136,W136,AB136,AG136,AL136,AQ136,AV136,BA136)-SUM(I136,N136,S136,X136,AC136,AH136,AM136,AR136,AW136)))</f>
        <v>0.0</v>
      </c>
      <c r="BC136" s="19">
        <f>ROUND(AY136+AZ136-BA136-BB136,2)</f>
        <v>0.0</v>
      </c>
    </row>
    <row r="137" spans="1:55">
      <c r="A137" s="9">
        <v>131</v>
      </c>
      <c r="B137" s="15">
        <f>IF(FirstPayment="","",EDATE(FirstPayment,A137-1))</f>
        <v/>
      </c>
      <c r="C137" s="19">
        <f>SUM(H137,M137,R137,W137,AB137,AG137,AL137,AQ137,AV137,BA137,I137,N137,S137,X137,AC137,AH137,AM137,AR137,AW137,BB137)</f>
        <v>0.0</v>
      </c>
      <c r="D137" s="19">
        <f>SUM(J137,O137,T137,Y137,AD137,AI137,AN137,AS137,AX137,BC137)</f>
        <v>0.0</v>
      </c>
      <c r="E137" s="19">
        <f>SUM(G137,L137,Q137,V137,AA137,AF137,AK137,AP137,AU137,AZ137)</f>
        <v>0.0</v>
      </c>
      <c r="F137" s="19">
        <f>J136</f>
        <v>0.0</v>
      </c>
      <c r="G137" s="19">
        <f>ROUND(F137*$G$5/12,2)</f>
        <v>0.0</v>
      </c>
      <c r="H137" s="19">
        <f>MIN($H$5,F137+G137)</f>
        <v>0.0</v>
      </c>
      <c r="I137" s="19">
        <f>MAX(0,MIN(F137+G137-H137,MonthlyPayment-SUM(H137,M137,R137,W137,AB137,AG137,AL137,AQ137,AV137,BA137)))</f>
        <v>0.0</v>
      </c>
      <c r="J137" s="19">
        <f>ROUND(F137+G137-H137-I137,2)</f>
        <v>0.0</v>
      </c>
      <c r="K137" s="19">
        <f>O136</f>
        <v>0.0</v>
      </c>
      <c r="L137" s="19">
        <f>ROUND(K137*$L$5/12,2)</f>
        <v>0.0</v>
      </c>
      <c r="M137" s="19">
        <f>MIN($M$5,K137+L137)</f>
        <v>0.0</v>
      </c>
      <c r="N137" s="19">
        <f>MAX(0,MIN(K137+L137-M137,MonthlyPayment-SUM(H137,M137,R137,W137,AB137,AG137,AL137,AQ137,AV137,BA137)-SUM(I137)))</f>
        <v>0.0</v>
      </c>
      <c r="O137" s="19">
        <f>ROUND(K137+L137-M137-N137,2)</f>
        <v>0.0</v>
      </c>
      <c r="P137" s="19">
        <f>T136</f>
        <v>0.0</v>
      </c>
      <c r="Q137" s="19">
        <f>ROUND(P137*$Q$5/12,2)</f>
        <v>0.0</v>
      </c>
      <c r="R137" s="19">
        <f>MIN($R$5,P137+Q137)</f>
        <v>0.0</v>
      </c>
      <c r="S137" s="19">
        <f>MAX(0,MIN(P137+Q137-R137,MonthlyPayment-SUM(H137,M137,R137,W137,AB137,AG137,AL137,AQ137,AV137,BA137)-SUM(I137,N137)))</f>
        <v>0.0</v>
      </c>
      <c r="T137" s="19">
        <f>ROUND(P137+Q137-R137-S137,2)</f>
        <v>0.0</v>
      </c>
      <c r="U137" s="19">
        <f>Y136</f>
        <v>0.0</v>
      </c>
      <c r="V137" s="19">
        <f>ROUND(U137*$V$5/12,2)</f>
        <v>0.0</v>
      </c>
      <c r="W137" s="19">
        <f>MIN($W$5,U137+V137)</f>
        <v>0.0</v>
      </c>
      <c r="X137" s="19">
        <f>MAX(0,MIN(U137+V137-W137,MonthlyPayment-SUM(H137,M137,R137,W137,AB137,AG137,AL137,AQ137,AV137,BA137)-SUM(I137,N137,S137)))</f>
        <v>0.0</v>
      </c>
      <c r="Y137" s="19">
        <f>ROUND(U137+V137-W137-X137,2)</f>
        <v>0.0</v>
      </c>
      <c r="Z137" s="19">
        <f>AD136</f>
        <v>0.0</v>
      </c>
      <c r="AA137" s="19">
        <f>ROUND(Z137*$AA$5/12,2)</f>
        <v>0.0</v>
      </c>
      <c r="AB137" s="19">
        <f>MIN($AB$5,Z137+AA137)</f>
        <v>0.0</v>
      </c>
      <c r="AC137" s="19">
        <f>MAX(0,MIN(Z137+AA137-AB137,MonthlyPayment-SUM(H137,M137,R137,W137,AB137,AG137,AL137,AQ137,AV137,BA137)-SUM(I137,N137,S137,X137)))</f>
        <v>0.0</v>
      </c>
      <c r="AD137" s="19">
        <f>ROUND(Z137+AA137-AB137-AC137,2)</f>
        <v>0.0</v>
      </c>
      <c r="AE137" s="19">
        <f>AI136</f>
        <v>0.0</v>
      </c>
      <c r="AF137" s="19">
        <f>ROUND(AE137*$AF$5/12,2)</f>
        <v>0.0</v>
      </c>
      <c r="AG137" s="19">
        <f>MIN($AG$5,AE137+AF137)</f>
        <v>0.0</v>
      </c>
      <c r="AH137" s="19">
        <f>MAX(0,MIN(AE137+AF137-AG137,MonthlyPayment-SUM(H137,M137,R137,W137,AB137,AG137,AL137,AQ137,AV137,BA137)-SUM(I137,N137,S137,X137,AC137)))</f>
        <v>0.0</v>
      </c>
      <c r="AI137" s="19">
        <f>ROUND(AE137+AF137-AG137-AH137,2)</f>
        <v>0.0</v>
      </c>
      <c r="AJ137" s="19">
        <f>AN136</f>
        <v>0.0</v>
      </c>
      <c r="AK137" s="19">
        <f>ROUND(AJ137*$AK$5/12,2)</f>
        <v>0.0</v>
      </c>
      <c r="AL137" s="19">
        <f>MIN($AL$5,AJ137+AK137)</f>
        <v>0.0</v>
      </c>
      <c r="AM137" s="19">
        <f>MAX(0,MIN(AJ137+AK137-AL137,MonthlyPayment-SUM(H137,M137,R137,W137,AB137,AG137,AL137,AQ137,AV137,BA137)-SUM(I137,N137,S137,X137,AC137,AH137)))</f>
        <v>0.0</v>
      </c>
      <c r="AN137" s="19">
        <f>ROUND(AJ137+AK137-AL137-AM137,2)</f>
        <v>0.0</v>
      </c>
      <c r="AO137" s="19">
        <f>AS136</f>
        <v>0.0</v>
      </c>
      <c r="AP137" s="19">
        <f>ROUND(AO137*$AP$5/12,2)</f>
        <v>0.0</v>
      </c>
      <c r="AQ137" s="19">
        <f>MIN($AQ$5,AO137+AP137)</f>
        <v>0.0</v>
      </c>
      <c r="AR137" s="19">
        <f>MAX(0,MIN(AO137+AP137-AQ137,MonthlyPayment-SUM(H137,M137,R137,W137,AB137,AG137,AL137,AQ137,AV137,BA137)-SUM(I137,N137,S137,X137,AC137,AH137,AM137)))</f>
        <v>0.0</v>
      </c>
      <c r="AS137" s="19">
        <f>ROUND(AO137+AP137-AQ137-AR137,2)</f>
        <v>0.0</v>
      </c>
      <c r="AT137" s="19">
        <f>AX136</f>
        <v>0.0</v>
      </c>
      <c r="AU137" s="19">
        <f>ROUND(AT137*$AU$5/12,2)</f>
        <v>0.0</v>
      </c>
      <c r="AV137" s="19">
        <f>MIN($AV$5,AT137+AU137)</f>
        <v>0.0</v>
      </c>
      <c r="AW137" s="19">
        <f>MAX(0,MIN(AT137+AU137-AV137,MonthlyPayment-SUM(H137,M137,R137,W137,AB137,AG137,AL137,AQ137,AV137,BA137)-SUM(I137,N137,S137,X137,AC137,AH137,AM137,AR137)))</f>
        <v>0.0</v>
      </c>
      <c r="AX137" s="19">
        <f>ROUND(AT137+AU137-AV137-AW137,2)</f>
        <v>0.0</v>
      </c>
      <c r="AY137" s="19">
        <f>BC136</f>
        <v>0.0</v>
      </c>
      <c r="AZ137" s="19">
        <f>ROUND(AY137*$AZ$5/12,2)</f>
        <v>0.0</v>
      </c>
      <c r="BA137" s="19">
        <f>MIN($BA$5,AY137+AZ137)</f>
        <v>0.0</v>
      </c>
      <c r="BB137" s="19">
        <f>MAX(0,MIN(AY137+AZ137-BA137,MonthlyPayment-SUM(H137,M137,R137,W137,AB137,AG137,AL137,AQ137,AV137,BA137)-SUM(I137,N137,S137,X137,AC137,AH137,AM137,AR137,AW137)))</f>
        <v>0.0</v>
      </c>
      <c r="BC137" s="19">
        <f>ROUND(AY137+AZ137-BA137-BB137,2)</f>
        <v>0.0</v>
      </c>
    </row>
    <row r="138" spans="1:55">
      <c r="A138" s="9">
        <v>132</v>
      </c>
      <c r="B138" s="15">
        <f>IF(FirstPayment="","",EDATE(FirstPayment,A138-1))</f>
        <v/>
      </c>
      <c r="C138" s="19">
        <f>SUM(H138,M138,R138,W138,AB138,AG138,AL138,AQ138,AV138,BA138,I138,N138,S138,X138,AC138,AH138,AM138,AR138,AW138,BB138)</f>
        <v>0.0</v>
      </c>
      <c r="D138" s="19">
        <f>SUM(J138,O138,T138,Y138,AD138,AI138,AN138,AS138,AX138,BC138)</f>
        <v>0.0</v>
      </c>
      <c r="E138" s="19">
        <f>SUM(G138,L138,Q138,V138,AA138,AF138,AK138,AP138,AU138,AZ138)</f>
        <v>0.0</v>
      </c>
      <c r="F138" s="19">
        <f>J137</f>
        <v>0.0</v>
      </c>
      <c r="G138" s="19">
        <f>ROUND(F138*$G$5/12,2)</f>
        <v>0.0</v>
      </c>
      <c r="H138" s="19">
        <f>MIN($H$5,F138+G138)</f>
        <v>0.0</v>
      </c>
      <c r="I138" s="19">
        <f>MAX(0,MIN(F138+G138-H138,MonthlyPayment-SUM(H138,M138,R138,W138,AB138,AG138,AL138,AQ138,AV138,BA138)))</f>
        <v>0.0</v>
      </c>
      <c r="J138" s="19">
        <f>ROUND(F138+G138-H138-I138,2)</f>
        <v>0.0</v>
      </c>
      <c r="K138" s="19">
        <f>O137</f>
        <v>0.0</v>
      </c>
      <c r="L138" s="19">
        <f>ROUND(K138*$L$5/12,2)</f>
        <v>0.0</v>
      </c>
      <c r="M138" s="19">
        <f>MIN($M$5,K138+L138)</f>
        <v>0.0</v>
      </c>
      <c r="N138" s="19">
        <f>MAX(0,MIN(K138+L138-M138,MonthlyPayment-SUM(H138,M138,R138,W138,AB138,AG138,AL138,AQ138,AV138,BA138)-SUM(I138)))</f>
        <v>0.0</v>
      </c>
      <c r="O138" s="19">
        <f>ROUND(K138+L138-M138-N138,2)</f>
        <v>0.0</v>
      </c>
      <c r="P138" s="19">
        <f>T137</f>
        <v>0.0</v>
      </c>
      <c r="Q138" s="19">
        <f>ROUND(P138*$Q$5/12,2)</f>
        <v>0.0</v>
      </c>
      <c r="R138" s="19">
        <f>MIN($R$5,P138+Q138)</f>
        <v>0.0</v>
      </c>
      <c r="S138" s="19">
        <f>MAX(0,MIN(P138+Q138-R138,MonthlyPayment-SUM(H138,M138,R138,W138,AB138,AG138,AL138,AQ138,AV138,BA138)-SUM(I138,N138)))</f>
        <v>0.0</v>
      </c>
      <c r="T138" s="19">
        <f>ROUND(P138+Q138-R138-S138,2)</f>
        <v>0.0</v>
      </c>
      <c r="U138" s="19">
        <f>Y137</f>
        <v>0.0</v>
      </c>
      <c r="V138" s="19">
        <f>ROUND(U138*$V$5/12,2)</f>
        <v>0.0</v>
      </c>
      <c r="W138" s="19">
        <f>MIN($W$5,U138+V138)</f>
        <v>0.0</v>
      </c>
      <c r="X138" s="19">
        <f>MAX(0,MIN(U138+V138-W138,MonthlyPayment-SUM(H138,M138,R138,W138,AB138,AG138,AL138,AQ138,AV138,BA138)-SUM(I138,N138,S138)))</f>
        <v>0.0</v>
      </c>
      <c r="Y138" s="19">
        <f>ROUND(U138+V138-W138-X138,2)</f>
        <v>0.0</v>
      </c>
      <c r="Z138" s="19">
        <f>AD137</f>
        <v>0.0</v>
      </c>
      <c r="AA138" s="19">
        <f>ROUND(Z138*$AA$5/12,2)</f>
        <v>0.0</v>
      </c>
      <c r="AB138" s="19">
        <f>MIN($AB$5,Z138+AA138)</f>
        <v>0.0</v>
      </c>
      <c r="AC138" s="19">
        <f>MAX(0,MIN(Z138+AA138-AB138,MonthlyPayment-SUM(H138,M138,R138,W138,AB138,AG138,AL138,AQ138,AV138,BA138)-SUM(I138,N138,S138,X138)))</f>
        <v>0.0</v>
      </c>
      <c r="AD138" s="19">
        <f>ROUND(Z138+AA138-AB138-AC138,2)</f>
        <v>0.0</v>
      </c>
      <c r="AE138" s="19">
        <f>AI137</f>
        <v>0.0</v>
      </c>
      <c r="AF138" s="19">
        <f>ROUND(AE138*$AF$5/12,2)</f>
        <v>0.0</v>
      </c>
      <c r="AG138" s="19">
        <f>MIN($AG$5,AE138+AF138)</f>
        <v>0.0</v>
      </c>
      <c r="AH138" s="19">
        <f>MAX(0,MIN(AE138+AF138-AG138,MonthlyPayment-SUM(H138,M138,R138,W138,AB138,AG138,AL138,AQ138,AV138,BA138)-SUM(I138,N138,S138,X138,AC138)))</f>
        <v>0.0</v>
      </c>
      <c r="AI138" s="19">
        <f>ROUND(AE138+AF138-AG138-AH138,2)</f>
        <v>0.0</v>
      </c>
      <c r="AJ138" s="19">
        <f>AN137</f>
        <v>0.0</v>
      </c>
      <c r="AK138" s="19">
        <f>ROUND(AJ138*$AK$5/12,2)</f>
        <v>0.0</v>
      </c>
      <c r="AL138" s="19">
        <f>MIN($AL$5,AJ138+AK138)</f>
        <v>0.0</v>
      </c>
      <c r="AM138" s="19">
        <f>MAX(0,MIN(AJ138+AK138-AL138,MonthlyPayment-SUM(H138,M138,R138,W138,AB138,AG138,AL138,AQ138,AV138,BA138)-SUM(I138,N138,S138,X138,AC138,AH138)))</f>
        <v>0.0</v>
      </c>
      <c r="AN138" s="19">
        <f>ROUND(AJ138+AK138-AL138-AM138,2)</f>
        <v>0.0</v>
      </c>
      <c r="AO138" s="19">
        <f>AS137</f>
        <v>0.0</v>
      </c>
      <c r="AP138" s="19">
        <f>ROUND(AO138*$AP$5/12,2)</f>
        <v>0.0</v>
      </c>
      <c r="AQ138" s="19">
        <f>MIN($AQ$5,AO138+AP138)</f>
        <v>0.0</v>
      </c>
      <c r="AR138" s="19">
        <f>MAX(0,MIN(AO138+AP138-AQ138,MonthlyPayment-SUM(H138,M138,R138,W138,AB138,AG138,AL138,AQ138,AV138,BA138)-SUM(I138,N138,S138,X138,AC138,AH138,AM138)))</f>
        <v>0.0</v>
      </c>
      <c r="AS138" s="19">
        <f>ROUND(AO138+AP138-AQ138-AR138,2)</f>
        <v>0.0</v>
      </c>
      <c r="AT138" s="19">
        <f>AX137</f>
        <v>0.0</v>
      </c>
      <c r="AU138" s="19">
        <f>ROUND(AT138*$AU$5/12,2)</f>
        <v>0.0</v>
      </c>
      <c r="AV138" s="19">
        <f>MIN($AV$5,AT138+AU138)</f>
        <v>0.0</v>
      </c>
      <c r="AW138" s="19">
        <f>MAX(0,MIN(AT138+AU138-AV138,MonthlyPayment-SUM(H138,M138,R138,W138,AB138,AG138,AL138,AQ138,AV138,BA138)-SUM(I138,N138,S138,X138,AC138,AH138,AM138,AR138)))</f>
        <v>0.0</v>
      </c>
      <c r="AX138" s="19">
        <f>ROUND(AT138+AU138-AV138-AW138,2)</f>
        <v>0.0</v>
      </c>
      <c r="AY138" s="19">
        <f>BC137</f>
        <v>0.0</v>
      </c>
      <c r="AZ138" s="19">
        <f>ROUND(AY138*$AZ$5/12,2)</f>
        <v>0.0</v>
      </c>
      <c r="BA138" s="19">
        <f>MIN($BA$5,AY138+AZ138)</f>
        <v>0.0</v>
      </c>
      <c r="BB138" s="19">
        <f>MAX(0,MIN(AY138+AZ138-BA138,MonthlyPayment-SUM(H138,M138,R138,W138,AB138,AG138,AL138,AQ138,AV138,BA138)-SUM(I138,N138,S138,X138,AC138,AH138,AM138,AR138,AW138)))</f>
        <v>0.0</v>
      </c>
      <c r="BC138" s="19">
        <f>ROUND(AY138+AZ138-BA138-BB138,2)</f>
        <v>0.0</v>
      </c>
    </row>
    <row r="139" spans="1:55">
      <c r="A139" s="9">
        <v>133</v>
      </c>
      <c r="B139" s="15">
        <f>IF(FirstPayment="","",EDATE(FirstPayment,A139-1))</f>
        <v/>
      </c>
      <c r="C139" s="19">
        <f>SUM(H139,M139,R139,W139,AB139,AG139,AL139,AQ139,AV139,BA139,I139,N139,S139,X139,AC139,AH139,AM139,AR139,AW139,BB139)</f>
        <v>0.0</v>
      </c>
      <c r="D139" s="19">
        <f>SUM(J139,O139,T139,Y139,AD139,AI139,AN139,AS139,AX139,BC139)</f>
        <v>0.0</v>
      </c>
      <c r="E139" s="19">
        <f>SUM(G139,L139,Q139,V139,AA139,AF139,AK139,AP139,AU139,AZ139)</f>
        <v>0.0</v>
      </c>
      <c r="F139" s="19">
        <f>J138</f>
        <v>0.0</v>
      </c>
      <c r="G139" s="19">
        <f>ROUND(F139*$G$5/12,2)</f>
        <v>0.0</v>
      </c>
      <c r="H139" s="19">
        <f>MIN($H$5,F139+G139)</f>
        <v>0.0</v>
      </c>
      <c r="I139" s="19">
        <f>MAX(0,MIN(F139+G139-H139,MonthlyPayment-SUM(H139,M139,R139,W139,AB139,AG139,AL139,AQ139,AV139,BA139)))</f>
        <v>0.0</v>
      </c>
      <c r="J139" s="19">
        <f>ROUND(F139+G139-H139-I139,2)</f>
        <v>0.0</v>
      </c>
      <c r="K139" s="19">
        <f>O138</f>
        <v>0.0</v>
      </c>
      <c r="L139" s="19">
        <f>ROUND(K139*$L$5/12,2)</f>
        <v>0.0</v>
      </c>
      <c r="M139" s="19">
        <f>MIN($M$5,K139+L139)</f>
        <v>0.0</v>
      </c>
      <c r="N139" s="19">
        <f>MAX(0,MIN(K139+L139-M139,MonthlyPayment-SUM(H139,M139,R139,W139,AB139,AG139,AL139,AQ139,AV139,BA139)-SUM(I139)))</f>
        <v>0.0</v>
      </c>
      <c r="O139" s="19">
        <f>ROUND(K139+L139-M139-N139,2)</f>
        <v>0.0</v>
      </c>
      <c r="P139" s="19">
        <f>T138</f>
        <v>0.0</v>
      </c>
      <c r="Q139" s="19">
        <f>ROUND(P139*$Q$5/12,2)</f>
        <v>0.0</v>
      </c>
      <c r="R139" s="19">
        <f>MIN($R$5,P139+Q139)</f>
        <v>0.0</v>
      </c>
      <c r="S139" s="19">
        <f>MAX(0,MIN(P139+Q139-R139,MonthlyPayment-SUM(H139,M139,R139,W139,AB139,AG139,AL139,AQ139,AV139,BA139)-SUM(I139,N139)))</f>
        <v>0.0</v>
      </c>
      <c r="T139" s="19">
        <f>ROUND(P139+Q139-R139-S139,2)</f>
        <v>0.0</v>
      </c>
      <c r="U139" s="19">
        <f>Y138</f>
        <v>0.0</v>
      </c>
      <c r="V139" s="19">
        <f>ROUND(U139*$V$5/12,2)</f>
        <v>0.0</v>
      </c>
      <c r="W139" s="19">
        <f>MIN($W$5,U139+V139)</f>
        <v>0.0</v>
      </c>
      <c r="X139" s="19">
        <f>MAX(0,MIN(U139+V139-W139,MonthlyPayment-SUM(H139,M139,R139,W139,AB139,AG139,AL139,AQ139,AV139,BA139)-SUM(I139,N139,S139)))</f>
        <v>0.0</v>
      </c>
      <c r="Y139" s="19">
        <f>ROUND(U139+V139-W139-X139,2)</f>
        <v>0.0</v>
      </c>
      <c r="Z139" s="19">
        <f>AD138</f>
        <v>0.0</v>
      </c>
      <c r="AA139" s="19">
        <f>ROUND(Z139*$AA$5/12,2)</f>
        <v>0.0</v>
      </c>
      <c r="AB139" s="19">
        <f>MIN($AB$5,Z139+AA139)</f>
        <v>0.0</v>
      </c>
      <c r="AC139" s="19">
        <f>MAX(0,MIN(Z139+AA139-AB139,MonthlyPayment-SUM(H139,M139,R139,W139,AB139,AG139,AL139,AQ139,AV139,BA139)-SUM(I139,N139,S139,X139)))</f>
        <v>0.0</v>
      </c>
      <c r="AD139" s="19">
        <f>ROUND(Z139+AA139-AB139-AC139,2)</f>
        <v>0.0</v>
      </c>
      <c r="AE139" s="19">
        <f>AI138</f>
        <v>0.0</v>
      </c>
      <c r="AF139" s="19">
        <f>ROUND(AE139*$AF$5/12,2)</f>
        <v>0.0</v>
      </c>
      <c r="AG139" s="19">
        <f>MIN($AG$5,AE139+AF139)</f>
        <v>0.0</v>
      </c>
      <c r="AH139" s="19">
        <f>MAX(0,MIN(AE139+AF139-AG139,MonthlyPayment-SUM(H139,M139,R139,W139,AB139,AG139,AL139,AQ139,AV139,BA139)-SUM(I139,N139,S139,X139,AC139)))</f>
        <v>0.0</v>
      </c>
      <c r="AI139" s="19">
        <f>ROUND(AE139+AF139-AG139-AH139,2)</f>
        <v>0.0</v>
      </c>
      <c r="AJ139" s="19">
        <f>AN138</f>
        <v>0.0</v>
      </c>
      <c r="AK139" s="19">
        <f>ROUND(AJ139*$AK$5/12,2)</f>
        <v>0.0</v>
      </c>
      <c r="AL139" s="19">
        <f>MIN($AL$5,AJ139+AK139)</f>
        <v>0.0</v>
      </c>
      <c r="AM139" s="19">
        <f>MAX(0,MIN(AJ139+AK139-AL139,MonthlyPayment-SUM(H139,M139,R139,W139,AB139,AG139,AL139,AQ139,AV139,BA139)-SUM(I139,N139,S139,X139,AC139,AH139)))</f>
        <v>0.0</v>
      </c>
      <c r="AN139" s="19">
        <f>ROUND(AJ139+AK139-AL139-AM139,2)</f>
        <v>0.0</v>
      </c>
      <c r="AO139" s="19">
        <f>AS138</f>
        <v>0.0</v>
      </c>
      <c r="AP139" s="19">
        <f>ROUND(AO139*$AP$5/12,2)</f>
        <v>0.0</v>
      </c>
      <c r="AQ139" s="19">
        <f>MIN($AQ$5,AO139+AP139)</f>
        <v>0.0</v>
      </c>
      <c r="AR139" s="19">
        <f>MAX(0,MIN(AO139+AP139-AQ139,MonthlyPayment-SUM(H139,M139,R139,W139,AB139,AG139,AL139,AQ139,AV139,BA139)-SUM(I139,N139,S139,X139,AC139,AH139,AM139)))</f>
        <v>0.0</v>
      </c>
      <c r="AS139" s="19">
        <f>ROUND(AO139+AP139-AQ139-AR139,2)</f>
        <v>0.0</v>
      </c>
      <c r="AT139" s="19">
        <f>AX138</f>
        <v>0.0</v>
      </c>
      <c r="AU139" s="19">
        <f>ROUND(AT139*$AU$5/12,2)</f>
        <v>0.0</v>
      </c>
      <c r="AV139" s="19">
        <f>MIN($AV$5,AT139+AU139)</f>
        <v>0.0</v>
      </c>
      <c r="AW139" s="19">
        <f>MAX(0,MIN(AT139+AU139-AV139,MonthlyPayment-SUM(H139,M139,R139,W139,AB139,AG139,AL139,AQ139,AV139,BA139)-SUM(I139,N139,S139,X139,AC139,AH139,AM139,AR139)))</f>
        <v>0.0</v>
      </c>
      <c r="AX139" s="19">
        <f>ROUND(AT139+AU139-AV139-AW139,2)</f>
        <v>0.0</v>
      </c>
      <c r="AY139" s="19">
        <f>BC138</f>
        <v>0.0</v>
      </c>
      <c r="AZ139" s="19">
        <f>ROUND(AY139*$AZ$5/12,2)</f>
        <v>0.0</v>
      </c>
      <c r="BA139" s="19">
        <f>MIN($BA$5,AY139+AZ139)</f>
        <v>0.0</v>
      </c>
      <c r="BB139" s="19">
        <f>MAX(0,MIN(AY139+AZ139-BA139,MonthlyPayment-SUM(H139,M139,R139,W139,AB139,AG139,AL139,AQ139,AV139,BA139)-SUM(I139,N139,S139,X139,AC139,AH139,AM139,AR139,AW139)))</f>
        <v>0.0</v>
      </c>
      <c r="BC139" s="19">
        <f>ROUND(AY139+AZ139-BA139-BB139,2)</f>
        <v>0.0</v>
      </c>
    </row>
    <row r="140" spans="1:55">
      <c r="A140" s="9">
        <v>134</v>
      </c>
      <c r="B140" s="15">
        <f>IF(FirstPayment="","",EDATE(FirstPayment,A140-1))</f>
        <v/>
      </c>
      <c r="C140" s="19">
        <f>SUM(H140,M140,R140,W140,AB140,AG140,AL140,AQ140,AV140,BA140,I140,N140,S140,X140,AC140,AH140,AM140,AR140,AW140,BB140)</f>
        <v>0.0</v>
      </c>
      <c r="D140" s="19">
        <f>SUM(J140,O140,T140,Y140,AD140,AI140,AN140,AS140,AX140,BC140)</f>
        <v>0.0</v>
      </c>
      <c r="E140" s="19">
        <f>SUM(G140,L140,Q140,V140,AA140,AF140,AK140,AP140,AU140,AZ140)</f>
        <v>0.0</v>
      </c>
      <c r="F140" s="19">
        <f>J139</f>
        <v>0.0</v>
      </c>
      <c r="G140" s="19">
        <f>ROUND(F140*$G$5/12,2)</f>
        <v>0.0</v>
      </c>
      <c r="H140" s="19">
        <f>MIN($H$5,F140+G140)</f>
        <v>0.0</v>
      </c>
      <c r="I140" s="19">
        <f>MAX(0,MIN(F140+G140-H140,MonthlyPayment-SUM(H140,M140,R140,W140,AB140,AG140,AL140,AQ140,AV140,BA140)))</f>
        <v>0.0</v>
      </c>
      <c r="J140" s="19">
        <f>ROUND(F140+G140-H140-I140,2)</f>
        <v>0.0</v>
      </c>
      <c r="K140" s="19">
        <f>O139</f>
        <v>0.0</v>
      </c>
      <c r="L140" s="19">
        <f>ROUND(K140*$L$5/12,2)</f>
        <v>0.0</v>
      </c>
      <c r="M140" s="19">
        <f>MIN($M$5,K140+L140)</f>
        <v>0.0</v>
      </c>
      <c r="N140" s="19">
        <f>MAX(0,MIN(K140+L140-M140,MonthlyPayment-SUM(H140,M140,R140,W140,AB140,AG140,AL140,AQ140,AV140,BA140)-SUM(I140)))</f>
        <v>0.0</v>
      </c>
      <c r="O140" s="19">
        <f>ROUND(K140+L140-M140-N140,2)</f>
        <v>0.0</v>
      </c>
      <c r="P140" s="19">
        <f>T139</f>
        <v>0.0</v>
      </c>
      <c r="Q140" s="19">
        <f>ROUND(P140*$Q$5/12,2)</f>
        <v>0.0</v>
      </c>
      <c r="R140" s="19">
        <f>MIN($R$5,P140+Q140)</f>
        <v>0.0</v>
      </c>
      <c r="S140" s="19">
        <f>MAX(0,MIN(P140+Q140-R140,MonthlyPayment-SUM(H140,M140,R140,W140,AB140,AG140,AL140,AQ140,AV140,BA140)-SUM(I140,N140)))</f>
        <v>0.0</v>
      </c>
      <c r="T140" s="19">
        <f>ROUND(P140+Q140-R140-S140,2)</f>
        <v>0.0</v>
      </c>
      <c r="U140" s="19">
        <f>Y139</f>
        <v>0.0</v>
      </c>
      <c r="V140" s="19">
        <f>ROUND(U140*$V$5/12,2)</f>
        <v>0.0</v>
      </c>
      <c r="W140" s="19">
        <f>MIN($W$5,U140+V140)</f>
        <v>0.0</v>
      </c>
      <c r="X140" s="19">
        <f>MAX(0,MIN(U140+V140-W140,MonthlyPayment-SUM(H140,M140,R140,W140,AB140,AG140,AL140,AQ140,AV140,BA140)-SUM(I140,N140,S140)))</f>
        <v>0.0</v>
      </c>
      <c r="Y140" s="19">
        <f>ROUND(U140+V140-W140-X140,2)</f>
        <v>0.0</v>
      </c>
      <c r="Z140" s="19">
        <f>AD139</f>
        <v>0.0</v>
      </c>
      <c r="AA140" s="19">
        <f>ROUND(Z140*$AA$5/12,2)</f>
        <v>0.0</v>
      </c>
      <c r="AB140" s="19">
        <f>MIN($AB$5,Z140+AA140)</f>
        <v>0.0</v>
      </c>
      <c r="AC140" s="19">
        <f>MAX(0,MIN(Z140+AA140-AB140,MonthlyPayment-SUM(H140,M140,R140,W140,AB140,AG140,AL140,AQ140,AV140,BA140)-SUM(I140,N140,S140,X140)))</f>
        <v>0.0</v>
      </c>
      <c r="AD140" s="19">
        <f>ROUND(Z140+AA140-AB140-AC140,2)</f>
        <v>0.0</v>
      </c>
      <c r="AE140" s="19">
        <f>AI139</f>
        <v>0.0</v>
      </c>
      <c r="AF140" s="19">
        <f>ROUND(AE140*$AF$5/12,2)</f>
        <v>0.0</v>
      </c>
      <c r="AG140" s="19">
        <f>MIN($AG$5,AE140+AF140)</f>
        <v>0.0</v>
      </c>
      <c r="AH140" s="19">
        <f>MAX(0,MIN(AE140+AF140-AG140,MonthlyPayment-SUM(H140,M140,R140,W140,AB140,AG140,AL140,AQ140,AV140,BA140)-SUM(I140,N140,S140,X140,AC140)))</f>
        <v>0.0</v>
      </c>
      <c r="AI140" s="19">
        <f>ROUND(AE140+AF140-AG140-AH140,2)</f>
        <v>0.0</v>
      </c>
      <c r="AJ140" s="19">
        <f>AN139</f>
        <v>0.0</v>
      </c>
      <c r="AK140" s="19">
        <f>ROUND(AJ140*$AK$5/12,2)</f>
        <v>0.0</v>
      </c>
      <c r="AL140" s="19">
        <f>MIN($AL$5,AJ140+AK140)</f>
        <v>0.0</v>
      </c>
      <c r="AM140" s="19">
        <f>MAX(0,MIN(AJ140+AK140-AL140,MonthlyPayment-SUM(H140,M140,R140,W140,AB140,AG140,AL140,AQ140,AV140,BA140)-SUM(I140,N140,S140,X140,AC140,AH140)))</f>
        <v>0.0</v>
      </c>
      <c r="AN140" s="19">
        <f>ROUND(AJ140+AK140-AL140-AM140,2)</f>
        <v>0.0</v>
      </c>
      <c r="AO140" s="19">
        <f>AS139</f>
        <v>0.0</v>
      </c>
      <c r="AP140" s="19">
        <f>ROUND(AO140*$AP$5/12,2)</f>
        <v>0.0</v>
      </c>
      <c r="AQ140" s="19">
        <f>MIN($AQ$5,AO140+AP140)</f>
        <v>0.0</v>
      </c>
      <c r="AR140" s="19">
        <f>MAX(0,MIN(AO140+AP140-AQ140,MonthlyPayment-SUM(H140,M140,R140,W140,AB140,AG140,AL140,AQ140,AV140,BA140)-SUM(I140,N140,S140,X140,AC140,AH140,AM140)))</f>
        <v>0.0</v>
      </c>
      <c r="AS140" s="19">
        <f>ROUND(AO140+AP140-AQ140-AR140,2)</f>
        <v>0.0</v>
      </c>
      <c r="AT140" s="19">
        <f>AX139</f>
        <v>0.0</v>
      </c>
      <c r="AU140" s="19">
        <f>ROUND(AT140*$AU$5/12,2)</f>
        <v>0.0</v>
      </c>
      <c r="AV140" s="19">
        <f>MIN($AV$5,AT140+AU140)</f>
        <v>0.0</v>
      </c>
      <c r="AW140" s="19">
        <f>MAX(0,MIN(AT140+AU140-AV140,MonthlyPayment-SUM(H140,M140,R140,W140,AB140,AG140,AL140,AQ140,AV140,BA140)-SUM(I140,N140,S140,X140,AC140,AH140,AM140,AR140)))</f>
        <v>0.0</v>
      </c>
      <c r="AX140" s="19">
        <f>ROUND(AT140+AU140-AV140-AW140,2)</f>
        <v>0.0</v>
      </c>
      <c r="AY140" s="19">
        <f>BC139</f>
        <v>0.0</v>
      </c>
      <c r="AZ140" s="19">
        <f>ROUND(AY140*$AZ$5/12,2)</f>
        <v>0.0</v>
      </c>
      <c r="BA140" s="19">
        <f>MIN($BA$5,AY140+AZ140)</f>
        <v>0.0</v>
      </c>
      <c r="BB140" s="19">
        <f>MAX(0,MIN(AY140+AZ140-BA140,MonthlyPayment-SUM(H140,M140,R140,W140,AB140,AG140,AL140,AQ140,AV140,BA140)-SUM(I140,N140,S140,X140,AC140,AH140,AM140,AR140,AW140)))</f>
        <v>0.0</v>
      </c>
      <c r="BC140" s="19">
        <f>ROUND(AY140+AZ140-BA140-BB140,2)</f>
        <v>0.0</v>
      </c>
    </row>
    <row r="141" spans="1:55">
      <c r="A141" s="9">
        <v>135</v>
      </c>
      <c r="B141" s="15">
        <f>IF(FirstPayment="","",EDATE(FirstPayment,A141-1))</f>
        <v/>
      </c>
      <c r="C141" s="19">
        <f>SUM(H141,M141,R141,W141,AB141,AG141,AL141,AQ141,AV141,BA141,I141,N141,S141,X141,AC141,AH141,AM141,AR141,AW141,BB141)</f>
        <v>0.0</v>
      </c>
      <c r="D141" s="19">
        <f>SUM(J141,O141,T141,Y141,AD141,AI141,AN141,AS141,AX141,BC141)</f>
        <v>0.0</v>
      </c>
      <c r="E141" s="19">
        <f>SUM(G141,L141,Q141,V141,AA141,AF141,AK141,AP141,AU141,AZ141)</f>
        <v>0.0</v>
      </c>
      <c r="F141" s="19">
        <f>J140</f>
        <v>0.0</v>
      </c>
      <c r="G141" s="19">
        <f>ROUND(F141*$G$5/12,2)</f>
        <v>0.0</v>
      </c>
      <c r="H141" s="19">
        <f>MIN($H$5,F141+G141)</f>
        <v>0.0</v>
      </c>
      <c r="I141" s="19">
        <f>MAX(0,MIN(F141+G141-H141,MonthlyPayment-SUM(H141,M141,R141,W141,AB141,AG141,AL141,AQ141,AV141,BA141)))</f>
        <v>0.0</v>
      </c>
      <c r="J141" s="19">
        <f>ROUND(F141+G141-H141-I141,2)</f>
        <v>0.0</v>
      </c>
      <c r="K141" s="19">
        <f>O140</f>
        <v>0.0</v>
      </c>
      <c r="L141" s="19">
        <f>ROUND(K141*$L$5/12,2)</f>
        <v>0.0</v>
      </c>
      <c r="M141" s="19">
        <f>MIN($M$5,K141+L141)</f>
        <v>0.0</v>
      </c>
      <c r="N141" s="19">
        <f>MAX(0,MIN(K141+L141-M141,MonthlyPayment-SUM(H141,M141,R141,W141,AB141,AG141,AL141,AQ141,AV141,BA141)-SUM(I141)))</f>
        <v>0.0</v>
      </c>
      <c r="O141" s="19">
        <f>ROUND(K141+L141-M141-N141,2)</f>
        <v>0.0</v>
      </c>
      <c r="P141" s="19">
        <f>T140</f>
        <v>0.0</v>
      </c>
      <c r="Q141" s="19">
        <f>ROUND(P141*$Q$5/12,2)</f>
        <v>0.0</v>
      </c>
      <c r="R141" s="19">
        <f>MIN($R$5,P141+Q141)</f>
        <v>0.0</v>
      </c>
      <c r="S141" s="19">
        <f>MAX(0,MIN(P141+Q141-R141,MonthlyPayment-SUM(H141,M141,R141,W141,AB141,AG141,AL141,AQ141,AV141,BA141)-SUM(I141,N141)))</f>
        <v>0.0</v>
      </c>
      <c r="T141" s="19">
        <f>ROUND(P141+Q141-R141-S141,2)</f>
        <v>0.0</v>
      </c>
      <c r="U141" s="19">
        <f>Y140</f>
        <v>0.0</v>
      </c>
      <c r="V141" s="19">
        <f>ROUND(U141*$V$5/12,2)</f>
        <v>0.0</v>
      </c>
      <c r="W141" s="19">
        <f>MIN($W$5,U141+V141)</f>
        <v>0.0</v>
      </c>
      <c r="X141" s="19">
        <f>MAX(0,MIN(U141+V141-W141,MonthlyPayment-SUM(H141,M141,R141,W141,AB141,AG141,AL141,AQ141,AV141,BA141)-SUM(I141,N141,S141)))</f>
        <v>0.0</v>
      </c>
      <c r="Y141" s="19">
        <f>ROUND(U141+V141-W141-X141,2)</f>
        <v>0.0</v>
      </c>
      <c r="Z141" s="19">
        <f>AD140</f>
        <v>0.0</v>
      </c>
      <c r="AA141" s="19">
        <f>ROUND(Z141*$AA$5/12,2)</f>
        <v>0.0</v>
      </c>
      <c r="AB141" s="19">
        <f>MIN($AB$5,Z141+AA141)</f>
        <v>0.0</v>
      </c>
      <c r="AC141" s="19">
        <f>MAX(0,MIN(Z141+AA141-AB141,MonthlyPayment-SUM(H141,M141,R141,W141,AB141,AG141,AL141,AQ141,AV141,BA141)-SUM(I141,N141,S141,X141)))</f>
        <v>0.0</v>
      </c>
      <c r="AD141" s="19">
        <f>ROUND(Z141+AA141-AB141-AC141,2)</f>
        <v>0.0</v>
      </c>
      <c r="AE141" s="19">
        <f>AI140</f>
        <v>0.0</v>
      </c>
      <c r="AF141" s="19">
        <f>ROUND(AE141*$AF$5/12,2)</f>
        <v>0.0</v>
      </c>
      <c r="AG141" s="19">
        <f>MIN($AG$5,AE141+AF141)</f>
        <v>0.0</v>
      </c>
      <c r="AH141" s="19">
        <f>MAX(0,MIN(AE141+AF141-AG141,MonthlyPayment-SUM(H141,M141,R141,W141,AB141,AG141,AL141,AQ141,AV141,BA141)-SUM(I141,N141,S141,X141,AC141)))</f>
        <v>0.0</v>
      </c>
      <c r="AI141" s="19">
        <f>ROUND(AE141+AF141-AG141-AH141,2)</f>
        <v>0.0</v>
      </c>
      <c r="AJ141" s="19">
        <f>AN140</f>
        <v>0.0</v>
      </c>
      <c r="AK141" s="19">
        <f>ROUND(AJ141*$AK$5/12,2)</f>
        <v>0.0</v>
      </c>
      <c r="AL141" s="19">
        <f>MIN($AL$5,AJ141+AK141)</f>
        <v>0.0</v>
      </c>
      <c r="AM141" s="19">
        <f>MAX(0,MIN(AJ141+AK141-AL141,MonthlyPayment-SUM(H141,M141,R141,W141,AB141,AG141,AL141,AQ141,AV141,BA141)-SUM(I141,N141,S141,X141,AC141,AH141)))</f>
        <v>0.0</v>
      </c>
      <c r="AN141" s="19">
        <f>ROUND(AJ141+AK141-AL141-AM141,2)</f>
        <v>0.0</v>
      </c>
      <c r="AO141" s="19">
        <f>AS140</f>
        <v>0.0</v>
      </c>
      <c r="AP141" s="19">
        <f>ROUND(AO141*$AP$5/12,2)</f>
        <v>0.0</v>
      </c>
      <c r="AQ141" s="19">
        <f>MIN($AQ$5,AO141+AP141)</f>
        <v>0.0</v>
      </c>
      <c r="AR141" s="19">
        <f>MAX(0,MIN(AO141+AP141-AQ141,MonthlyPayment-SUM(H141,M141,R141,W141,AB141,AG141,AL141,AQ141,AV141,BA141)-SUM(I141,N141,S141,X141,AC141,AH141,AM141)))</f>
        <v>0.0</v>
      </c>
      <c r="AS141" s="19">
        <f>ROUND(AO141+AP141-AQ141-AR141,2)</f>
        <v>0.0</v>
      </c>
      <c r="AT141" s="19">
        <f>AX140</f>
        <v>0.0</v>
      </c>
      <c r="AU141" s="19">
        <f>ROUND(AT141*$AU$5/12,2)</f>
        <v>0.0</v>
      </c>
      <c r="AV141" s="19">
        <f>MIN($AV$5,AT141+AU141)</f>
        <v>0.0</v>
      </c>
      <c r="AW141" s="19">
        <f>MAX(0,MIN(AT141+AU141-AV141,MonthlyPayment-SUM(H141,M141,R141,W141,AB141,AG141,AL141,AQ141,AV141,BA141)-SUM(I141,N141,S141,X141,AC141,AH141,AM141,AR141)))</f>
        <v>0.0</v>
      </c>
      <c r="AX141" s="19">
        <f>ROUND(AT141+AU141-AV141-AW141,2)</f>
        <v>0.0</v>
      </c>
      <c r="AY141" s="19">
        <f>BC140</f>
        <v>0.0</v>
      </c>
      <c r="AZ141" s="19">
        <f>ROUND(AY141*$AZ$5/12,2)</f>
        <v>0.0</v>
      </c>
      <c r="BA141" s="19">
        <f>MIN($BA$5,AY141+AZ141)</f>
        <v>0.0</v>
      </c>
      <c r="BB141" s="19">
        <f>MAX(0,MIN(AY141+AZ141-BA141,MonthlyPayment-SUM(H141,M141,R141,W141,AB141,AG141,AL141,AQ141,AV141,BA141)-SUM(I141,N141,S141,X141,AC141,AH141,AM141,AR141,AW141)))</f>
        <v>0.0</v>
      </c>
      <c r="BC141" s="19">
        <f>ROUND(AY141+AZ141-BA141-BB141,2)</f>
        <v>0.0</v>
      </c>
    </row>
    <row r="142" spans="1:55">
      <c r="A142" s="9">
        <v>136</v>
      </c>
      <c r="B142" s="15">
        <f>IF(FirstPayment="","",EDATE(FirstPayment,A142-1))</f>
        <v/>
      </c>
      <c r="C142" s="19">
        <f>SUM(H142,M142,R142,W142,AB142,AG142,AL142,AQ142,AV142,BA142,I142,N142,S142,X142,AC142,AH142,AM142,AR142,AW142,BB142)</f>
        <v>0.0</v>
      </c>
      <c r="D142" s="19">
        <f>SUM(J142,O142,T142,Y142,AD142,AI142,AN142,AS142,AX142,BC142)</f>
        <v>0.0</v>
      </c>
      <c r="E142" s="19">
        <f>SUM(G142,L142,Q142,V142,AA142,AF142,AK142,AP142,AU142,AZ142)</f>
        <v>0.0</v>
      </c>
      <c r="F142" s="19">
        <f>J141</f>
        <v>0.0</v>
      </c>
      <c r="G142" s="19">
        <f>ROUND(F142*$G$5/12,2)</f>
        <v>0.0</v>
      </c>
      <c r="H142" s="19">
        <f>MIN($H$5,F142+G142)</f>
        <v>0.0</v>
      </c>
      <c r="I142" s="19">
        <f>MAX(0,MIN(F142+G142-H142,MonthlyPayment-SUM(H142,M142,R142,W142,AB142,AG142,AL142,AQ142,AV142,BA142)))</f>
        <v>0.0</v>
      </c>
      <c r="J142" s="19">
        <f>ROUND(F142+G142-H142-I142,2)</f>
        <v>0.0</v>
      </c>
      <c r="K142" s="19">
        <f>O141</f>
        <v>0.0</v>
      </c>
      <c r="L142" s="19">
        <f>ROUND(K142*$L$5/12,2)</f>
        <v>0.0</v>
      </c>
      <c r="M142" s="19">
        <f>MIN($M$5,K142+L142)</f>
        <v>0.0</v>
      </c>
      <c r="N142" s="19">
        <f>MAX(0,MIN(K142+L142-M142,MonthlyPayment-SUM(H142,M142,R142,W142,AB142,AG142,AL142,AQ142,AV142,BA142)-SUM(I142)))</f>
        <v>0.0</v>
      </c>
      <c r="O142" s="19">
        <f>ROUND(K142+L142-M142-N142,2)</f>
        <v>0.0</v>
      </c>
      <c r="P142" s="19">
        <f>T141</f>
        <v>0.0</v>
      </c>
      <c r="Q142" s="19">
        <f>ROUND(P142*$Q$5/12,2)</f>
        <v>0.0</v>
      </c>
      <c r="R142" s="19">
        <f>MIN($R$5,P142+Q142)</f>
        <v>0.0</v>
      </c>
      <c r="S142" s="19">
        <f>MAX(0,MIN(P142+Q142-R142,MonthlyPayment-SUM(H142,M142,R142,W142,AB142,AG142,AL142,AQ142,AV142,BA142)-SUM(I142,N142)))</f>
        <v>0.0</v>
      </c>
      <c r="T142" s="19">
        <f>ROUND(P142+Q142-R142-S142,2)</f>
        <v>0.0</v>
      </c>
      <c r="U142" s="19">
        <f>Y141</f>
        <v>0.0</v>
      </c>
      <c r="V142" s="19">
        <f>ROUND(U142*$V$5/12,2)</f>
        <v>0.0</v>
      </c>
      <c r="W142" s="19">
        <f>MIN($W$5,U142+V142)</f>
        <v>0.0</v>
      </c>
      <c r="X142" s="19">
        <f>MAX(0,MIN(U142+V142-W142,MonthlyPayment-SUM(H142,M142,R142,W142,AB142,AG142,AL142,AQ142,AV142,BA142)-SUM(I142,N142,S142)))</f>
        <v>0.0</v>
      </c>
      <c r="Y142" s="19">
        <f>ROUND(U142+V142-W142-X142,2)</f>
        <v>0.0</v>
      </c>
      <c r="Z142" s="19">
        <f>AD141</f>
        <v>0.0</v>
      </c>
      <c r="AA142" s="19">
        <f>ROUND(Z142*$AA$5/12,2)</f>
        <v>0.0</v>
      </c>
      <c r="AB142" s="19">
        <f>MIN($AB$5,Z142+AA142)</f>
        <v>0.0</v>
      </c>
      <c r="AC142" s="19">
        <f>MAX(0,MIN(Z142+AA142-AB142,MonthlyPayment-SUM(H142,M142,R142,W142,AB142,AG142,AL142,AQ142,AV142,BA142)-SUM(I142,N142,S142,X142)))</f>
        <v>0.0</v>
      </c>
      <c r="AD142" s="19">
        <f>ROUND(Z142+AA142-AB142-AC142,2)</f>
        <v>0.0</v>
      </c>
      <c r="AE142" s="19">
        <f>AI141</f>
        <v>0.0</v>
      </c>
      <c r="AF142" s="19">
        <f>ROUND(AE142*$AF$5/12,2)</f>
        <v>0.0</v>
      </c>
      <c r="AG142" s="19">
        <f>MIN($AG$5,AE142+AF142)</f>
        <v>0.0</v>
      </c>
      <c r="AH142" s="19">
        <f>MAX(0,MIN(AE142+AF142-AG142,MonthlyPayment-SUM(H142,M142,R142,W142,AB142,AG142,AL142,AQ142,AV142,BA142)-SUM(I142,N142,S142,X142,AC142)))</f>
        <v>0.0</v>
      </c>
      <c r="AI142" s="19">
        <f>ROUND(AE142+AF142-AG142-AH142,2)</f>
        <v>0.0</v>
      </c>
      <c r="AJ142" s="19">
        <f>AN141</f>
        <v>0.0</v>
      </c>
      <c r="AK142" s="19">
        <f>ROUND(AJ142*$AK$5/12,2)</f>
        <v>0.0</v>
      </c>
      <c r="AL142" s="19">
        <f>MIN($AL$5,AJ142+AK142)</f>
        <v>0.0</v>
      </c>
      <c r="AM142" s="19">
        <f>MAX(0,MIN(AJ142+AK142-AL142,MonthlyPayment-SUM(H142,M142,R142,W142,AB142,AG142,AL142,AQ142,AV142,BA142)-SUM(I142,N142,S142,X142,AC142,AH142)))</f>
        <v>0.0</v>
      </c>
      <c r="AN142" s="19">
        <f>ROUND(AJ142+AK142-AL142-AM142,2)</f>
        <v>0.0</v>
      </c>
      <c r="AO142" s="19">
        <f>AS141</f>
        <v>0.0</v>
      </c>
      <c r="AP142" s="19">
        <f>ROUND(AO142*$AP$5/12,2)</f>
        <v>0.0</v>
      </c>
      <c r="AQ142" s="19">
        <f>MIN($AQ$5,AO142+AP142)</f>
        <v>0.0</v>
      </c>
      <c r="AR142" s="19">
        <f>MAX(0,MIN(AO142+AP142-AQ142,MonthlyPayment-SUM(H142,M142,R142,W142,AB142,AG142,AL142,AQ142,AV142,BA142)-SUM(I142,N142,S142,X142,AC142,AH142,AM142)))</f>
        <v>0.0</v>
      </c>
      <c r="AS142" s="19">
        <f>ROUND(AO142+AP142-AQ142-AR142,2)</f>
        <v>0.0</v>
      </c>
      <c r="AT142" s="19">
        <f>AX141</f>
        <v>0.0</v>
      </c>
      <c r="AU142" s="19">
        <f>ROUND(AT142*$AU$5/12,2)</f>
        <v>0.0</v>
      </c>
      <c r="AV142" s="19">
        <f>MIN($AV$5,AT142+AU142)</f>
        <v>0.0</v>
      </c>
      <c r="AW142" s="19">
        <f>MAX(0,MIN(AT142+AU142-AV142,MonthlyPayment-SUM(H142,M142,R142,W142,AB142,AG142,AL142,AQ142,AV142,BA142)-SUM(I142,N142,S142,X142,AC142,AH142,AM142,AR142)))</f>
        <v>0.0</v>
      </c>
      <c r="AX142" s="19">
        <f>ROUND(AT142+AU142-AV142-AW142,2)</f>
        <v>0.0</v>
      </c>
      <c r="AY142" s="19">
        <f>BC141</f>
        <v>0.0</v>
      </c>
      <c r="AZ142" s="19">
        <f>ROUND(AY142*$AZ$5/12,2)</f>
        <v>0.0</v>
      </c>
      <c r="BA142" s="19">
        <f>MIN($BA$5,AY142+AZ142)</f>
        <v>0.0</v>
      </c>
      <c r="BB142" s="19">
        <f>MAX(0,MIN(AY142+AZ142-BA142,MonthlyPayment-SUM(H142,M142,R142,W142,AB142,AG142,AL142,AQ142,AV142,BA142)-SUM(I142,N142,S142,X142,AC142,AH142,AM142,AR142,AW142)))</f>
        <v>0.0</v>
      </c>
      <c r="BC142" s="19">
        <f>ROUND(AY142+AZ142-BA142-BB142,2)</f>
        <v>0.0</v>
      </c>
    </row>
    <row r="143" spans="1:55">
      <c r="A143" s="9">
        <v>137</v>
      </c>
      <c r="B143" s="15">
        <f>IF(FirstPayment="","",EDATE(FirstPayment,A143-1))</f>
        <v/>
      </c>
      <c r="C143" s="19">
        <f>SUM(H143,M143,R143,W143,AB143,AG143,AL143,AQ143,AV143,BA143,I143,N143,S143,X143,AC143,AH143,AM143,AR143,AW143,BB143)</f>
        <v>0.0</v>
      </c>
      <c r="D143" s="19">
        <f>SUM(J143,O143,T143,Y143,AD143,AI143,AN143,AS143,AX143,BC143)</f>
        <v>0.0</v>
      </c>
      <c r="E143" s="19">
        <f>SUM(G143,L143,Q143,V143,AA143,AF143,AK143,AP143,AU143,AZ143)</f>
        <v>0.0</v>
      </c>
      <c r="F143" s="19">
        <f>J142</f>
        <v>0.0</v>
      </c>
      <c r="G143" s="19">
        <f>ROUND(F143*$G$5/12,2)</f>
        <v>0.0</v>
      </c>
      <c r="H143" s="19">
        <f>MIN($H$5,F143+G143)</f>
        <v>0.0</v>
      </c>
      <c r="I143" s="19">
        <f>MAX(0,MIN(F143+G143-H143,MonthlyPayment-SUM(H143,M143,R143,W143,AB143,AG143,AL143,AQ143,AV143,BA143)))</f>
        <v>0.0</v>
      </c>
      <c r="J143" s="19">
        <f>ROUND(F143+G143-H143-I143,2)</f>
        <v>0.0</v>
      </c>
      <c r="K143" s="19">
        <f>O142</f>
        <v>0.0</v>
      </c>
      <c r="L143" s="19">
        <f>ROUND(K143*$L$5/12,2)</f>
        <v>0.0</v>
      </c>
      <c r="M143" s="19">
        <f>MIN($M$5,K143+L143)</f>
        <v>0.0</v>
      </c>
      <c r="N143" s="19">
        <f>MAX(0,MIN(K143+L143-M143,MonthlyPayment-SUM(H143,M143,R143,W143,AB143,AG143,AL143,AQ143,AV143,BA143)-SUM(I143)))</f>
        <v>0.0</v>
      </c>
      <c r="O143" s="19">
        <f>ROUND(K143+L143-M143-N143,2)</f>
        <v>0.0</v>
      </c>
      <c r="P143" s="19">
        <f>T142</f>
        <v>0.0</v>
      </c>
      <c r="Q143" s="19">
        <f>ROUND(P143*$Q$5/12,2)</f>
        <v>0.0</v>
      </c>
      <c r="R143" s="19">
        <f>MIN($R$5,P143+Q143)</f>
        <v>0.0</v>
      </c>
      <c r="S143" s="19">
        <f>MAX(0,MIN(P143+Q143-R143,MonthlyPayment-SUM(H143,M143,R143,W143,AB143,AG143,AL143,AQ143,AV143,BA143)-SUM(I143,N143)))</f>
        <v>0.0</v>
      </c>
      <c r="T143" s="19">
        <f>ROUND(P143+Q143-R143-S143,2)</f>
        <v>0.0</v>
      </c>
      <c r="U143" s="19">
        <f>Y142</f>
        <v>0.0</v>
      </c>
      <c r="V143" s="19">
        <f>ROUND(U143*$V$5/12,2)</f>
        <v>0.0</v>
      </c>
      <c r="W143" s="19">
        <f>MIN($W$5,U143+V143)</f>
        <v>0.0</v>
      </c>
      <c r="X143" s="19">
        <f>MAX(0,MIN(U143+V143-W143,MonthlyPayment-SUM(H143,M143,R143,W143,AB143,AG143,AL143,AQ143,AV143,BA143)-SUM(I143,N143,S143)))</f>
        <v>0.0</v>
      </c>
      <c r="Y143" s="19">
        <f>ROUND(U143+V143-W143-X143,2)</f>
        <v>0.0</v>
      </c>
      <c r="Z143" s="19">
        <f>AD142</f>
        <v>0.0</v>
      </c>
      <c r="AA143" s="19">
        <f>ROUND(Z143*$AA$5/12,2)</f>
        <v>0.0</v>
      </c>
      <c r="AB143" s="19">
        <f>MIN($AB$5,Z143+AA143)</f>
        <v>0.0</v>
      </c>
      <c r="AC143" s="19">
        <f>MAX(0,MIN(Z143+AA143-AB143,MonthlyPayment-SUM(H143,M143,R143,W143,AB143,AG143,AL143,AQ143,AV143,BA143)-SUM(I143,N143,S143,X143)))</f>
        <v>0.0</v>
      </c>
      <c r="AD143" s="19">
        <f>ROUND(Z143+AA143-AB143-AC143,2)</f>
        <v>0.0</v>
      </c>
      <c r="AE143" s="19">
        <f>AI142</f>
        <v>0.0</v>
      </c>
      <c r="AF143" s="19">
        <f>ROUND(AE143*$AF$5/12,2)</f>
        <v>0.0</v>
      </c>
      <c r="AG143" s="19">
        <f>MIN($AG$5,AE143+AF143)</f>
        <v>0.0</v>
      </c>
      <c r="AH143" s="19">
        <f>MAX(0,MIN(AE143+AF143-AG143,MonthlyPayment-SUM(H143,M143,R143,W143,AB143,AG143,AL143,AQ143,AV143,BA143)-SUM(I143,N143,S143,X143,AC143)))</f>
        <v>0.0</v>
      </c>
      <c r="AI143" s="19">
        <f>ROUND(AE143+AF143-AG143-AH143,2)</f>
        <v>0.0</v>
      </c>
      <c r="AJ143" s="19">
        <f>AN142</f>
        <v>0.0</v>
      </c>
      <c r="AK143" s="19">
        <f>ROUND(AJ143*$AK$5/12,2)</f>
        <v>0.0</v>
      </c>
      <c r="AL143" s="19">
        <f>MIN($AL$5,AJ143+AK143)</f>
        <v>0.0</v>
      </c>
      <c r="AM143" s="19">
        <f>MAX(0,MIN(AJ143+AK143-AL143,MonthlyPayment-SUM(H143,M143,R143,W143,AB143,AG143,AL143,AQ143,AV143,BA143)-SUM(I143,N143,S143,X143,AC143,AH143)))</f>
        <v>0.0</v>
      </c>
      <c r="AN143" s="19">
        <f>ROUND(AJ143+AK143-AL143-AM143,2)</f>
        <v>0.0</v>
      </c>
      <c r="AO143" s="19">
        <f>AS142</f>
        <v>0.0</v>
      </c>
      <c r="AP143" s="19">
        <f>ROUND(AO143*$AP$5/12,2)</f>
        <v>0.0</v>
      </c>
      <c r="AQ143" s="19">
        <f>MIN($AQ$5,AO143+AP143)</f>
        <v>0.0</v>
      </c>
      <c r="AR143" s="19">
        <f>MAX(0,MIN(AO143+AP143-AQ143,MonthlyPayment-SUM(H143,M143,R143,W143,AB143,AG143,AL143,AQ143,AV143,BA143)-SUM(I143,N143,S143,X143,AC143,AH143,AM143)))</f>
        <v>0.0</v>
      </c>
      <c r="AS143" s="19">
        <f>ROUND(AO143+AP143-AQ143-AR143,2)</f>
        <v>0.0</v>
      </c>
      <c r="AT143" s="19">
        <f>AX142</f>
        <v>0.0</v>
      </c>
      <c r="AU143" s="19">
        <f>ROUND(AT143*$AU$5/12,2)</f>
        <v>0.0</v>
      </c>
      <c r="AV143" s="19">
        <f>MIN($AV$5,AT143+AU143)</f>
        <v>0.0</v>
      </c>
      <c r="AW143" s="19">
        <f>MAX(0,MIN(AT143+AU143-AV143,MonthlyPayment-SUM(H143,M143,R143,W143,AB143,AG143,AL143,AQ143,AV143,BA143)-SUM(I143,N143,S143,X143,AC143,AH143,AM143,AR143)))</f>
        <v>0.0</v>
      </c>
      <c r="AX143" s="19">
        <f>ROUND(AT143+AU143-AV143-AW143,2)</f>
        <v>0.0</v>
      </c>
      <c r="AY143" s="19">
        <f>BC142</f>
        <v>0.0</v>
      </c>
      <c r="AZ143" s="19">
        <f>ROUND(AY143*$AZ$5/12,2)</f>
        <v>0.0</v>
      </c>
      <c r="BA143" s="19">
        <f>MIN($BA$5,AY143+AZ143)</f>
        <v>0.0</v>
      </c>
      <c r="BB143" s="19">
        <f>MAX(0,MIN(AY143+AZ143-BA143,MonthlyPayment-SUM(H143,M143,R143,W143,AB143,AG143,AL143,AQ143,AV143,BA143)-SUM(I143,N143,S143,X143,AC143,AH143,AM143,AR143,AW143)))</f>
        <v>0.0</v>
      </c>
      <c r="BC143" s="19">
        <f>ROUND(AY143+AZ143-BA143-BB143,2)</f>
        <v>0.0</v>
      </c>
    </row>
    <row r="144" spans="1:55">
      <c r="A144" s="9">
        <v>138</v>
      </c>
      <c r="B144" s="15">
        <f>IF(FirstPayment="","",EDATE(FirstPayment,A144-1))</f>
        <v/>
      </c>
      <c r="C144" s="19">
        <f>SUM(H144,M144,R144,W144,AB144,AG144,AL144,AQ144,AV144,BA144,I144,N144,S144,X144,AC144,AH144,AM144,AR144,AW144,BB144)</f>
        <v>0.0</v>
      </c>
      <c r="D144" s="19">
        <f>SUM(J144,O144,T144,Y144,AD144,AI144,AN144,AS144,AX144,BC144)</f>
        <v>0.0</v>
      </c>
      <c r="E144" s="19">
        <f>SUM(G144,L144,Q144,V144,AA144,AF144,AK144,AP144,AU144,AZ144)</f>
        <v>0.0</v>
      </c>
      <c r="F144" s="19">
        <f>J143</f>
        <v>0.0</v>
      </c>
      <c r="G144" s="19">
        <f>ROUND(F144*$G$5/12,2)</f>
        <v>0.0</v>
      </c>
      <c r="H144" s="19">
        <f>MIN($H$5,F144+G144)</f>
        <v>0.0</v>
      </c>
      <c r="I144" s="19">
        <f>MAX(0,MIN(F144+G144-H144,MonthlyPayment-SUM(H144,M144,R144,W144,AB144,AG144,AL144,AQ144,AV144,BA144)))</f>
        <v>0.0</v>
      </c>
      <c r="J144" s="19">
        <f>ROUND(F144+G144-H144-I144,2)</f>
        <v>0.0</v>
      </c>
      <c r="K144" s="19">
        <f>O143</f>
        <v>0.0</v>
      </c>
      <c r="L144" s="19">
        <f>ROUND(K144*$L$5/12,2)</f>
        <v>0.0</v>
      </c>
      <c r="M144" s="19">
        <f>MIN($M$5,K144+L144)</f>
        <v>0.0</v>
      </c>
      <c r="N144" s="19">
        <f>MAX(0,MIN(K144+L144-M144,MonthlyPayment-SUM(H144,M144,R144,W144,AB144,AG144,AL144,AQ144,AV144,BA144)-SUM(I144)))</f>
        <v>0.0</v>
      </c>
      <c r="O144" s="19">
        <f>ROUND(K144+L144-M144-N144,2)</f>
        <v>0.0</v>
      </c>
      <c r="P144" s="19">
        <f>T143</f>
        <v>0.0</v>
      </c>
      <c r="Q144" s="19">
        <f>ROUND(P144*$Q$5/12,2)</f>
        <v>0.0</v>
      </c>
      <c r="R144" s="19">
        <f>MIN($R$5,P144+Q144)</f>
        <v>0.0</v>
      </c>
      <c r="S144" s="19">
        <f>MAX(0,MIN(P144+Q144-R144,MonthlyPayment-SUM(H144,M144,R144,W144,AB144,AG144,AL144,AQ144,AV144,BA144)-SUM(I144,N144)))</f>
        <v>0.0</v>
      </c>
      <c r="T144" s="19">
        <f>ROUND(P144+Q144-R144-S144,2)</f>
        <v>0.0</v>
      </c>
      <c r="U144" s="19">
        <f>Y143</f>
        <v>0.0</v>
      </c>
      <c r="V144" s="19">
        <f>ROUND(U144*$V$5/12,2)</f>
        <v>0.0</v>
      </c>
      <c r="W144" s="19">
        <f>MIN($W$5,U144+V144)</f>
        <v>0.0</v>
      </c>
      <c r="X144" s="19">
        <f>MAX(0,MIN(U144+V144-W144,MonthlyPayment-SUM(H144,M144,R144,W144,AB144,AG144,AL144,AQ144,AV144,BA144)-SUM(I144,N144,S144)))</f>
        <v>0.0</v>
      </c>
      <c r="Y144" s="19">
        <f>ROUND(U144+V144-W144-X144,2)</f>
        <v>0.0</v>
      </c>
      <c r="Z144" s="19">
        <f>AD143</f>
        <v>0.0</v>
      </c>
      <c r="AA144" s="19">
        <f>ROUND(Z144*$AA$5/12,2)</f>
        <v>0.0</v>
      </c>
      <c r="AB144" s="19">
        <f>MIN($AB$5,Z144+AA144)</f>
        <v>0.0</v>
      </c>
      <c r="AC144" s="19">
        <f>MAX(0,MIN(Z144+AA144-AB144,MonthlyPayment-SUM(H144,M144,R144,W144,AB144,AG144,AL144,AQ144,AV144,BA144)-SUM(I144,N144,S144,X144)))</f>
        <v>0.0</v>
      </c>
      <c r="AD144" s="19">
        <f>ROUND(Z144+AA144-AB144-AC144,2)</f>
        <v>0.0</v>
      </c>
      <c r="AE144" s="19">
        <f>AI143</f>
        <v>0.0</v>
      </c>
      <c r="AF144" s="19">
        <f>ROUND(AE144*$AF$5/12,2)</f>
        <v>0.0</v>
      </c>
      <c r="AG144" s="19">
        <f>MIN($AG$5,AE144+AF144)</f>
        <v>0.0</v>
      </c>
      <c r="AH144" s="19">
        <f>MAX(0,MIN(AE144+AF144-AG144,MonthlyPayment-SUM(H144,M144,R144,W144,AB144,AG144,AL144,AQ144,AV144,BA144)-SUM(I144,N144,S144,X144,AC144)))</f>
        <v>0.0</v>
      </c>
      <c r="AI144" s="19">
        <f>ROUND(AE144+AF144-AG144-AH144,2)</f>
        <v>0.0</v>
      </c>
      <c r="AJ144" s="19">
        <f>AN143</f>
        <v>0.0</v>
      </c>
      <c r="AK144" s="19">
        <f>ROUND(AJ144*$AK$5/12,2)</f>
        <v>0.0</v>
      </c>
      <c r="AL144" s="19">
        <f>MIN($AL$5,AJ144+AK144)</f>
        <v>0.0</v>
      </c>
      <c r="AM144" s="19">
        <f>MAX(0,MIN(AJ144+AK144-AL144,MonthlyPayment-SUM(H144,M144,R144,W144,AB144,AG144,AL144,AQ144,AV144,BA144)-SUM(I144,N144,S144,X144,AC144,AH144)))</f>
        <v>0.0</v>
      </c>
      <c r="AN144" s="19">
        <f>ROUND(AJ144+AK144-AL144-AM144,2)</f>
        <v>0.0</v>
      </c>
      <c r="AO144" s="19">
        <f>AS143</f>
        <v>0.0</v>
      </c>
      <c r="AP144" s="19">
        <f>ROUND(AO144*$AP$5/12,2)</f>
        <v>0.0</v>
      </c>
      <c r="AQ144" s="19">
        <f>MIN($AQ$5,AO144+AP144)</f>
        <v>0.0</v>
      </c>
      <c r="AR144" s="19">
        <f>MAX(0,MIN(AO144+AP144-AQ144,MonthlyPayment-SUM(H144,M144,R144,W144,AB144,AG144,AL144,AQ144,AV144,BA144)-SUM(I144,N144,S144,X144,AC144,AH144,AM144)))</f>
        <v>0.0</v>
      </c>
      <c r="AS144" s="19">
        <f>ROUND(AO144+AP144-AQ144-AR144,2)</f>
        <v>0.0</v>
      </c>
      <c r="AT144" s="19">
        <f>AX143</f>
        <v>0.0</v>
      </c>
      <c r="AU144" s="19">
        <f>ROUND(AT144*$AU$5/12,2)</f>
        <v>0.0</v>
      </c>
      <c r="AV144" s="19">
        <f>MIN($AV$5,AT144+AU144)</f>
        <v>0.0</v>
      </c>
      <c r="AW144" s="19">
        <f>MAX(0,MIN(AT144+AU144-AV144,MonthlyPayment-SUM(H144,M144,R144,W144,AB144,AG144,AL144,AQ144,AV144,BA144)-SUM(I144,N144,S144,X144,AC144,AH144,AM144,AR144)))</f>
        <v>0.0</v>
      </c>
      <c r="AX144" s="19">
        <f>ROUND(AT144+AU144-AV144-AW144,2)</f>
        <v>0.0</v>
      </c>
      <c r="AY144" s="19">
        <f>BC143</f>
        <v>0.0</v>
      </c>
      <c r="AZ144" s="19">
        <f>ROUND(AY144*$AZ$5/12,2)</f>
        <v>0.0</v>
      </c>
      <c r="BA144" s="19">
        <f>MIN($BA$5,AY144+AZ144)</f>
        <v>0.0</v>
      </c>
      <c r="BB144" s="19">
        <f>MAX(0,MIN(AY144+AZ144-BA144,MonthlyPayment-SUM(H144,M144,R144,W144,AB144,AG144,AL144,AQ144,AV144,BA144)-SUM(I144,N144,S144,X144,AC144,AH144,AM144,AR144,AW144)))</f>
        <v>0.0</v>
      </c>
      <c r="BC144" s="19">
        <f>ROUND(AY144+AZ144-BA144-BB144,2)</f>
        <v>0.0</v>
      </c>
    </row>
    <row r="145" spans="1:55">
      <c r="A145" s="9">
        <v>139</v>
      </c>
      <c r="B145" s="15">
        <f>IF(FirstPayment="","",EDATE(FirstPayment,A145-1))</f>
        <v/>
      </c>
      <c r="C145" s="19">
        <f>SUM(H145,M145,R145,W145,AB145,AG145,AL145,AQ145,AV145,BA145,I145,N145,S145,X145,AC145,AH145,AM145,AR145,AW145,BB145)</f>
        <v>0.0</v>
      </c>
      <c r="D145" s="19">
        <f>SUM(J145,O145,T145,Y145,AD145,AI145,AN145,AS145,AX145,BC145)</f>
        <v>0.0</v>
      </c>
      <c r="E145" s="19">
        <f>SUM(G145,L145,Q145,V145,AA145,AF145,AK145,AP145,AU145,AZ145)</f>
        <v>0.0</v>
      </c>
      <c r="F145" s="19">
        <f>J144</f>
        <v>0.0</v>
      </c>
      <c r="G145" s="19">
        <f>ROUND(F145*$G$5/12,2)</f>
        <v>0.0</v>
      </c>
      <c r="H145" s="19">
        <f>MIN($H$5,F145+G145)</f>
        <v>0.0</v>
      </c>
      <c r="I145" s="19">
        <f>MAX(0,MIN(F145+G145-H145,MonthlyPayment-SUM(H145,M145,R145,W145,AB145,AG145,AL145,AQ145,AV145,BA145)))</f>
        <v>0.0</v>
      </c>
      <c r="J145" s="19">
        <f>ROUND(F145+G145-H145-I145,2)</f>
        <v>0.0</v>
      </c>
      <c r="K145" s="19">
        <f>O144</f>
        <v>0.0</v>
      </c>
      <c r="L145" s="19">
        <f>ROUND(K145*$L$5/12,2)</f>
        <v>0.0</v>
      </c>
      <c r="M145" s="19">
        <f>MIN($M$5,K145+L145)</f>
        <v>0.0</v>
      </c>
      <c r="N145" s="19">
        <f>MAX(0,MIN(K145+L145-M145,MonthlyPayment-SUM(H145,M145,R145,W145,AB145,AG145,AL145,AQ145,AV145,BA145)-SUM(I145)))</f>
        <v>0.0</v>
      </c>
      <c r="O145" s="19">
        <f>ROUND(K145+L145-M145-N145,2)</f>
        <v>0.0</v>
      </c>
      <c r="P145" s="19">
        <f>T144</f>
        <v>0.0</v>
      </c>
      <c r="Q145" s="19">
        <f>ROUND(P145*$Q$5/12,2)</f>
        <v>0.0</v>
      </c>
      <c r="R145" s="19">
        <f>MIN($R$5,P145+Q145)</f>
        <v>0.0</v>
      </c>
      <c r="S145" s="19">
        <f>MAX(0,MIN(P145+Q145-R145,MonthlyPayment-SUM(H145,M145,R145,W145,AB145,AG145,AL145,AQ145,AV145,BA145)-SUM(I145,N145)))</f>
        <v>0.0</v>
      </c>
      <c r="T145" s="19">
        <f>ROUND(P145+Q145-R145-S145,2)</f>
        <v>0.0</v>
      </c>
      <c r="U145" s="19">
        <f>Y144</f>
        <v>0.0</v>
      </c>
      <c r="V145" s="19">
        <f>ROUND(U145*$V$5/12,2)</f>
        <v>0.0</v>
      </c>
      <c r="W145" s="19">
        <f>MIN($W$5,U145+V145)</f>
        <v>0.0</v>
      </c>
      <c r="X145" s="19">
        <f>MAX(0,MIN(U145+V145-W145,MonthlyPayment-SUM(H145,M145,R145,W145,AB145,AG145,AL145,AQ145,AV145,BA145)-SUM(I145,N145,S145)))</f>
        <v>0.0</v>
      </c>
      <c r="Y145" s="19">
        <f>ROUND(U145+V145-W145-X145,2)</f>
        <v>0.0</v>
      </c>
      <c r="Z145" s="19">
        <f>AD144</f>
        <v>0.0</v>
      </c>
      <c r="AA145" s="19">
        <f>ROUND(Z145*$AA$5/12,2)</f>
        <v>0.0</v>
      </c>
      <c r="AB145" s="19">
        <f>MIN($AB$5,Z145+AA145)</f>
        <v>0.0</v>
      </c>
      <c r="AC145" s="19">
        <f>MAX(0,MIN(Z145+AA145-AB145,MonthlyPayment-SUM(H145,M145,R145,W145,AB145,AG145,AL145,AQ145,AV145,BA145)-SUM(I145,N145,S145,X145)))</f>
        <v>0.0</v>
      </c>
      <c r="AD145" s="19">
        <f>ROUND(Z145+AA145-AB145-AC145,2)</f>
        <v>0.0</v>
      </c>
      <c r="AE145" s="19">
        <f>AI144</f>
        <v>0.0</v>
      </c>
      <c r="AF145" s="19">
        <f>ROUND(AE145*$AF$5/12,2)</f>
        <v>0.0</v>
      </c>
      <c r="AG145" s="19">
        <f>MIN($AG$5,AE145+AF145)</f>
        <v>0.0</v>
      </c>
      <c r="AH145" s="19">
        <f>MAX(0,MIN(AE145+AF145-AG145,MonthlyPayment-SUM(H145,M145,R145,W145,AB145,AG145,AL145,AQ145,AV145,BA145)-SUM(I145,N145,S145,X145,AC145)))</f>
        <v>0.0</v>
      </c>
      <c r="AI145" s="19">
        <f>ROUND(AE145+AF145-AG145-AH145,2)</f>
        <v>0.0</v>
      </c>
      <c r="AJ145" s="19">
        <f>AN144</f>
        <v>0.0</v>
      </c>
      <c r="AK145" s="19">
        <f>ROUND(AJ145*$AK$5/12,2)</f>
        <v>0.0</v>
      </c>
      <c r="AL145" s="19">
        <f>MIN($AL$5,AJ145+AK145)</f>
        <v>0.0</v>
      </c>
      <c r="AM145" s="19">
        <f>MAX(0,MIN(AJ145+AK145-AL145,MonthlyPayment-SUM(H145,M145,R145,W145,AB145,AG145,AL145,AQ145,AV145,BA145)-SUM(I145,N145,S145,X145,AC145,AH145)))</f>
        <v>0.0</v>
      </c>
      <c r="AN145" s="19">
        <f>ROUND(AJ145+AK145-AL145-AM145,2)</f>
        <v>0.0</v>
      </c>
      <c r="AO145" s="19">
        <f>AS144</f>
        <v>0.0</v>
      </c>
      <c r="AP145" s="19">
        <f>ROUND(AO145*$AP$5/12,2)</f>
        <v>0.0</v>
      </c>
      <c r="AQ145" s="19">
        <f>MIN($AQ$5,AO145+AP145)</f>
        <v>0.0</v>
      </c>
      <c r="AR145" s="19">
        <f>MAX(0,MIN(AO145+AP145-AQ145,MonthlyPayment-SUM(H145,M145,R145,W145,AB145,AG145,AL145,AQ145,AV145,BA145)-SUM(I145,N145,S145,X145,AC145,AH145,AM145)))</f>
        <v>0.0</v>
      </c>
      <c r="AS145" s="19">
        <f>ROUND(AO145+AP145-AQ145-AR145,2)</f>
        <v>0.0</v>
      </c>
      <c r="AT145" s="19">
        <f>AX144</f>
        <v>0.0</v>
      </c>
      <c r="AU145" s="19">
        <f>ROUND(AT145*$AU$5/12,2)</f>
        <v>0.0</v>
      </c>
      <c r="AV145" s="19">
        <f>MIN($AV$5,AT145+AU145)</f>
        <v>0.0</v>
      </c>
      <c r="AW145" s="19">
        <f>MAX(0,MIN(AT145+AU145-AV145,MonthlyPayment-SUM(H145,M145,R145,W145,AB145,AG145,AL145,AQ145,AV145,BA145)-SUM(I145,N145,S145,X145,AC145,AH145,AM145,AR145)))</f>
        <v>0.0</v>
      </c>
      <c r="AX145" s="19">
        <f>ROUND(AT145+AU145-AV145-AW145,2)</f>
        <v>0.0</v>
      </c>
      <c r="AY145" s="19">
        <f>BC144</f>
        <v>0.0</v>
      </c>
      <c r="AZ145" s="19">
        <f>ROUND(AY145*$AZ$5/12,2)</f>
        <v>0.0</v>
      </c>
      <c r="BA145" s="19">
        <f>MIN($BA$5,AY145+AZ145)</f>
        <v>0.0</v>
      </c>
      <c r="BB145" s="19">
        <f>MAX(0,MIN(AY145+AZ145-BA145,MonthlyPayment-SUM(H145,M145,R145,W145,AB145,AG145,AL145,AQ145,AV145,BA145)-SUM(I145,N145,S145,X145,AC145,AH145,AM145,AR145,AW145)))</f>
        <v>0.0</v>
      </c>
      <c r="BC145" s="19">
        <f>ROUND(AY145+AZ145-BA145-BB145,2)</f>
        <v>0.0</v>
      </c>
    </row>
    <row r="146" spans="1:55">
      <c r="A146" s="9">
        <v>140</v>
      </c>
      <c r="B146" s="15">
        <f>IF(FirstPayment="","",EDATE(FirstPayment,A146-1))</f>
        <v/>
      </c>
      <c r="C146" s="19">
        <f>SUM(H146,M146,R146,W146,AB146,AG146,AL146,AQ146,AV146,BA146,I146,N146,S146,X146,AC146,AH146,AM146,AR146,AW146,BB146)</f>
        <v>0.0</v>
      </c>
      <c r="D146" s="19">
        <f>SUM(J146,O146,T146,Y146,AD146,AI146,AN146,AS146,AX146,BC146)</f>
        <v>0.0</v>
      </c>
      <c r="E146" s="19">
        <f>SUM(G146,L146,Q146,V146,AA146,AF146,AK146,AP146,AU146,AZ146)</f>
        <v>0.0</v>
      </c>
      <c r="F146" s="19">
        <f>J145</f>
        <v>0.0</v>
      </c>
      <c r="G146" s="19">
        <f>ROUND(F146*$G$5/12,2)</f>
        <v>0.0</v>
      </c>
      <c r="H146" s="19">
        <f>MIN($H$5,F146+G146)</f>
        <v>0.0</v>
      </c>
      <c r="I146" s="19">
        <f>MAX(0,MIN(F146+G146-H146,MonthlyPayment-SUM(H146,M146,R146,W146,AB146,AG146,AL146,AQ146,AV146,BA146)))</f>
        <v>0.0</v>
      </c>
      <c r="J146" s="19">
        <f>ROUND(F146+G146-H146-I146,2)</f>
        <v>0.0</v>
      </c>
      <c r="K146" s="19">
        <f>O145</f>
        <v>0.0</v>
      </c>
      <c r="L146" s="19">
        <f>ROUND(K146*$L$5/12,2)</f>
        <v>0.0</v>
      </c>
      <c r="M146" s="19">
        <f>MIN($M$5,K146+L146)</f>
        <v>0.0</v>
      </c>
      <c r="N146" s="19">
        <f>MAX(0,MIN(K146+L146-M146,MonthlyPayment-SUM(H146,M146,R146,W146,AB146,AG146,AL146,AQ146,AV146,BA146)-SUM(I146)))</f>
        <v>0.0</v>
      </c>
      <c r="O146" s="19">
        <f>ROUND(K146+L146-M146-N146,2)</f>
        <v>0.0</v>
      </c>
      <c r="P146" s="19">
        <f>T145</f>
        <v>0.0</v>
      </c>
      <c r="Q146" s="19">
        <f>ROUND(P146*$Q$5/12,2)</f>
        <v>0.0</v>
      </c>
      <c r="R146" s="19">
        <f>MIN($R$5,P146+Q146)</f>
        <v>0.0</v>
      </c>
      <c r="S146" s="19">
        <f>MAX(0,MIN(P146+Q146-R146,MonthlyPayment-SUM(H146,M146,R146,W146,AB146,AG146,AL146,AQ146,AV146,BA146)-SUM(I146,N146)))</f>
        <v>0.0</v>
      </c>
      <c r="T146" s="19">
        <f>ROUND(P146+Q146-R146-S146,2)</f>
        <v>0.0</v>
      </c>
      <c r="U146" s="19">
        <f>Y145</f>
        <v>0.0</v>
      </c>
      <c r="V146" s="19">
        <f>ROUND(U146*$V$5/12,2)</f>
        <v>0.0</v>
      </c>
      <c r="W146" s="19">
        <f>MIN($W$5,U146+V146)</f>
        <v>0.0</v>
      </c>
      <c r="X146" s="19">
        <f>MAX(0,MIN(U146+V146-W146,MonthlyPayment-SUM(H146,M146,R146,W146,AB146,AG146,AL146,AQ146,AV146,BA146)-SUM(I146,N146,S146)))</f>
        <v>0.0</v>
      </c>
      <c r="Y146" s="19">
        <f>ROUND(U146+V146-W146-X146,2)</f>
        <v>0.0</v>
      </c>
      <c r="Z146" s="19">
        <f>AD145</f>
        <v>0.0</v>
      </c>
      <c r="AA146" s="19">
        <f>ROUND(Z146*$AA$5/12,2)</f>
        <v>0.0</v>
      </c>
      <c r="AB146" s="19">
        <f>MIN($AB$5,Z146+AA146)</f>
        <v>0.0</v>
      </c>
      <c r="AC146" s="19">
        <f>MAX(0,MIN(Z146+AA146-AB146,MonthlyPayment-SUM(H146,M146,R146,W146,AB146,AG146,AL146,AQ146,AV146,BA146)-SUM(I146,N146,S146,X146)))</f>
        <v>0.0</v>
      </c>
      <c r="AD146" s="19">
        <f>ROUND(Z146+AA146-AB146-AC146,2)</f>
        <v>0.0</v>
      </c>
      <c r="AE146" s="19">
        <f>AI145</f>
        <v>0.0</v>
      </c>
      <c r="AF146" s="19">
        <f>ROUND(AE146*$AF$5/12,2)</f>
        <v>0.0</v>
      </c>
      <c r="AG146" s="19">
        <f>MIN($AG$5,AE146+AF146)</f>
        <v>0.0</v>
      </c>
      <c r="AH146" s="19">
        <f>MAX(0,MIN(AE146+AF146-AG146,MonthlyPayment-SUM(H146,M146,R146,W146,AB146,AG146,AL146,AQ146,AV146,BA146)-SUM(I146,N146,S146,X146,AC146)))</f>
        <v>0.0</v>
      </c>
      <c r="AI146" s="19">
        <f>ROUND(AE146+AF146-AG146-AH146,2)</f>
        <v>0.0</v>
      </c>
      <c r="AJ146" s="19">
        <f>AN145</f>
        <v>0.0</v>
      </c>
      <c r="AK146" s="19">
        <f>ROUND(AJ146*$AK$5/12,2)</f>
        <v>0.0</v>
      </c>
      <c r="AL146" s="19">
        <f>MIN($AL$5,AJ146+AK146)</f>
        <v>0.0</v>
      </c>
      <c r="AM146" s="19">
        <f>MAX(0,MIN(AJ146+AK146-AL146,MonthlyPayment-SUM(H146,M146,R146,W146,AB146,AG146,AL146,AQ146,AV146,BA146)-SUM(I146,N146,S146,X146,AC146,AH146)))</f>
        <v>0.0</v>
      </c>
      <c r="AN146" s="19">
        <f>ROUND(AJ146+AK146-AL146-AM146,2)</f>
        <v>0.0</v>
      </c>
      <c r="AO146" s="19">
        <f>AS145</f>
        <v>0.0</v>
      </c>
      <c r="AP146" s="19">
        <f>ROUND(AO146*$AP$5/12,2)</f>
        <v>0.0</v>
      </c>
      <c r="AQ146" s="19">
        <f>MIN($AQ$5,AO146+AP146)</f>
        <v>0.0</v>
      </c>
      <c r="AR146" s="19">
        <f>MAX(0,MIN(AO146+AP146-AQ146,MonthlyPayment-SUM(H146,M146,R146,W146,AB146,AG146,AL146,AQ146,AV146,BA146)-SUM(I146,N146,S146,X146,AC146,AH146,AM146)))</f>
        <v>0.0</v>
      </c>
      <c r="AS146" s="19">
        <f>ROUND(AO146+AP146-AQ146-AR146,2)</f>
        <v>0.0</v>
      </c>
      <c r="AT146" s="19">
        <f>AX145</f>
        <v>0.0</v>
      </c>
      <c r="AU146" s="19">
        <f>ROUND(AT146*$AU$5/12,2)</f>
        <v>0.0</v>
      </c>
      <c r="AV146" s="19">
        <f>MIN($AV$5,AT146+AU146)</f>
        <v>0.0</v>
      </c>
      <c r="AW146" s="19">
        <f>MAX(0,MIN(AT146+AU146-AV146,MonthlyPayment-SUM(H146,M146,R146,W146,AB146,AG146,AL146,AQ146,AV146,BA146)-SUM(I146,N146,S146,X146,AC146,AH146,AM146,AR146)))</f>
        <v>0.0</v>
      </c>
      <c r="AX146" s="19">
        <f>ROUND(AT146+AU146-AV146-AW146,2)</f>
        <v>0.0</v>
      </c>
      <c r="AY146" s="19">
        <f>BC145</f>
        <v>0.0</v>
      </c>
      <c r="AZ146" s="19">
        <f>ROUND(AY146*$AZ$5/12,2)</f>
        <v>0.0</v>
      </c>
      <c r="BA146" s="19">
        <f>MIN($BA$5,AY146+AZ146)</f>
        <v>0.0</v>
      </c>
      <c r="BB146" s="19">
        <f>MAX(0,MIN(AY146+AZ146-BA146,MonthlyPayment-SUM(H146,M146,R146,W146,AB146,AG146,AL146,AQ146,AV146,BA146)-SUM(I146,N146,S146,X146,AC146,AH146,AM146,AR146,AW146)))</f>
        <v>0.0</v>
      </c>
      <c r="BC146" s="19">
        <f>ROUND(AY146+AZ146-BA146-BB146,2)</f>
        <v>0.0</v>
      </c>
    </row>
    <row r="147" spans="1:55">
      <c r="A147" s="9">
        <v>141</v>
      </c>
      <c r="B147" s="15">
        <f>IF(FirstPayment="","",EDATE(FirstPayment,A147-1))</f>
        <v/>
      </c>
      <c r="C147" s="19">
        <f>SUM(H147,M147,R147,W147,AB147,AG147,AL147,AQ147,AV147,BA147,I147,N147,S147,X147,AC147,AH147,AM147,AR147,AW147,BB147)</f>
        <v>0.0</v>
      </c>
      <c r="D147" s="19">
        <f>SUM(J147,O147,T147,Y147,AD147,AI147,AN147,AS147,AX147,BC147)</f>
        <v>0.0</v>
      </c>
      <c r="E147" s="19">
        <f>SUM(G147,L147,Q147,V147,AA147,AF147,AK147,AP147,AU147,AZ147)</f>
        <v>0.0</v>
      </c>
      <c r="F147" s="19">
        <f>J146</f>
        <v>0.0</v>
      </c>
      <c r="G147" s="19">
        <f>ROUND(F147*$G$5/12,2)</f>
        <v>0.0</v>
      </c>
      <c r="H147" s="19">
        <f>MIN($H$5,F147+G147)</f>
        <v>0.0</v>
      </c>
      <c r="I147" s="19">
        <f>MAX(0,MIN(F147+G147-H147,MonthlyPayment-SUM(H147,M147,R147,W147,AB147,AG147,AL147,AQ147,AV147,BA147)))</f>
        <v>0.0</v>
      </c>
      <c r="J147" s="19">
        <f>ROUND(F147+G147-H147-I147,2)</f>
        <v>0.0</v>
      </c>
      <c r="K147" s="19">
        <f>O146</f>
        <v>0.0</v>
      </c>
      <c r="L147" s="19">
        <f>ROUND(K147*$L$5/12,2)</f>
        <v>0.0</v>
      </c>
      <c r="M147" s="19">
        <f>MIN($M$5,K147+L147)</f>
        <v>0.0</v>
      </c>
      <c r="N147" s="19">
        <f>MAX(0,MIN(K147+L147-M147,MonthlyPayment-SUM(H147,M147,R147,W147,AB147,AG147,AL147,AQ147,AV147,BA147)-SUM(I147)))</f>
        <v>0.0</v>
      </c>
      <c r="O147" s="19">
        <f>ROUND(K147+L147-M147-N147,2)</f>
        <v>0.0</v>
      </c>
      <c r="P147" s="19">
        <f>T146</f>
        <v>0.0</v>
      </c>
      <c r="Q147" s="19">
        <f>ROUND(P147*$Q$5/12,2)</f>
        <v>0.0</v>
      </c>
      <c r="R147" s="19">
        <f>MIN($R$5,P147+Q147)</f>
        <v>0.0</v>
      </c>
      <c r="S147" s="19">
        <f>MAX(0,MIN(P147+Q147-R147,MonthlyPayment-SUM(H147,M147,R147,W147,AB147,AG147,AL147,AQ147,AV147,BA147)-SUM(I147,N147)))</f>
        <v>0.0</v>
      </c>
      <c r="T147" s="19">
        <f>ROUND(P147+Q147-R147-S147,2)</f>
        <v>0.0</v>
      </c>
      <c r="U147" s="19">
        <f>Y146</f>
        <v>0.0</v>
      </c>
      <c r="V147" s="19">
        <f>ROUND(U147*$V$5/12,2)</f>
        <v>0.0</v>
      </c>
      <c r="W147" s="19">
        <f>MIN($W$5,U147+V147)</f>
        <v>0.0</v>
      </c>
      <c r="X147" s="19">
        <f>MAX(0,MIN(U147+V147-W147,MonthlyPayment-SUM(H147,M147,R147,W147,AB147,AG147,AL147,AQ147,AV147,BA147)-SUM(I147,N147,S147)))</f>
        <v>0.0</v>
      </c>
      <c r="Y147" s="19">
        <f>ROUND(U147+V147-W147-X147,2)</f>
        <v>0.0</v>
      </c>
      <c r="Z147" s="19">
        <f>AD146</f>
        <v>0.0</v>
      </c>
      <c r="AA147" s="19">
        <f>ROUND(Z147*$AA$5/12,2)</f>
        <v>0.0</v>
      </c>
      <c r="AB147" s="19">
        <f>MIN($AB$5,Z147+AA147)</f>
        <v>0.0</v>
      </c>
      <c r="AC147" s="19">
        <f>MAX(0,MIN(Z147+AA147-AB147,MonthlyPayment-SUM(H147,M147,R147,W147,AB147,AG147,AL147,AQ147,AV147,BA147)-SUM(I147,N147,S147,X147)))</f>
        <v>0.0</v>
      </c>
      <c r="AD147" s="19">
        <f>ROUND(Z147+AA147-AB147-AC147,2)</f>
        <v>0.0</v>
      </c>
      <c r="AE147" s="19">
        <f>AI146</f>
        <v>0.0</v>
      </c>
      <c r="AF147" s="19">
        <f>ROUND(AE147*$AF$5/12,2)</f>
        <v>0.0</v>
      </c>
      <c r="AG147" s="19">
        <f>MIN($AG$5,AE147+AF147)</f>
        <v>0.0</v>
      </c>
      <c r="AH147" s="19">
        <f>MAX(0,MIN(AE147+AF147-AG147,MonthlyPayment-SUM(H147,M147,R147,W147,AB147,AG147,AL147,AQ147,AV147,BA147)-SUM(I147,N147,S147,X147,AC147)))</f>
        <v>0.0</v>
      </c>
      <c r="AI147" s="19">
        <f>ROUND(AE147+AF147-AG147-AH147,2)</f>
        <v>0.0</v>
      </c>
      <c r="AJ147" s="19">
        <f>AN146</f>
        <v>0.0</v>
      </c>
      <c r="AK147" s="19">
        <f>ROUND(AJ147*$AK$5/12,2)</f>
        <v>0.0</v>
      </c>
      <c r="AL147" s="19">
        <f>MIN($AL$5,AJ147+AK147)</f>
        <v>0.0</v>
      </c>
      <c r="AM147" s="19">
        <f>MAX(0,MIN(AJ147+AK147-AL147,MonthlyPayment-SUM(H147,M147,R147,W147,AB147,AG147,AL147,AQ147,AV147,BA147)-SUM(I147,N147,S147,X147,AC147,AH147)))</f>
        <v>0.0</v>
      </c>
      <c r="AN147" s="19">
        <f>ROUND(AJ147+AK147-AL147-AM147,2)</f>
        <v>0.0</v>
      </c>
      <c r="AO147" s="19">
        <f>AS146</f>
        <v>0.0</v>
      </c>
      <c r="AP147" s="19">
        <f>ROUND(AO147*$AP$5/12,2)</f>
        <v>0.0</v>
      </c>
      <c r="AQ147" s="19">
        <f>MIN($AQ$5,AO147+AP147)</f>
        <v>0.0</v>
      </c>
      <c r="AR147" s="19">
        <f>MAX(0,MIN(AO147+AP147-AQ147,MonthlyPayment-SUM(H147,M147,R147,W147,AB147,AG147,AL147,AQ147,AV147,BA147)-SUM(I147,N147,S147,X147,AC147,AH147,AM147)))</f>
        <v>0.0</v>
      </c>
      <c r="AS147" s="19">
        <f>ROUND(AO147+AP147-AQ147-AR147,2)</f>
        <v>0.0</v>
      </c>
      <c r="AT147" s="19">
        <f>AX146</f>
        <v>0.0</v>
      </c>
      <c r="AU147" s="19">
        <f>ROUND(AT147*$AU$5/12,2)</f>
        <v>0.0</v>
      </c>
      <c r="AV147" s="19">
        <f>MIN($AV$5,AT147+AU147)</f>
        <v>0.0</v>
      </c>
      <c r="AW147" s="19">
        <f>MAX(0,MIN(AT147+AU147-AV147,MonthlyPayment-SUM(H147,M147,R147,W147,AB147,AG147,AL147,AQ147,AV147,BA147)-SUM(I147,N147,S147,X147,AC147,AH147,AM147,AR147)))</f>
        <v>0.0</v>
      </c>
      <c r="AX147" s="19">
        <f>ROUND(AT147+AU147-AV147-AW147,2)</f>
        <v>0.0</v>
      </c>
      <c r="AY147" s="19">
        <f>BC146</f>
        <v>0.0</v>
      </c>
      <c r="AZ147" s="19">
        <f>ROUND(AY147*$AZ$5/12,2)</f>
        <v>0.0</v>
      </c>
      <c r="BA147" s="19">
        <f>MIN($BA$5,AY147+AZ147)</f>
        <v>0.0</v>
      </c>
      <c r="BB147" s="19">
        <f>MAX(0,MIN(AY147+AZ147-BA147,MonthlyPayment-SUM(H147,M147,R147,W147,AB147,AG147,AL147,AQ147,AV147,BA147)-SUM(I147,N147,S147,X147,AC147,AH147,AM147,AR147,AW147)))</f>
        <v>0.0</v>
      </c>
      <c r="BC147" s="19">
        <f>ROUND(AY147+AZ147-BA147-BB147,2)</f>
        <v>0.0</v>
      </c>
    </row>
    <row r="148" spans="1:55">
      <c r="A148" s="9">
        <v>142</v>
      </c>
      <c r="B148" s="15">
        <f>IF(FirstPayment="","",EDATE(FirstPayment,A148-1))</f>
        <v/>
      </c>
      <c r="C148" s="19">
        <f>SUM(H148,M148,R148,W148,AB148,AG148,AL148,AQ148,AV148,BA148,I148,N148,S148,X148,AC148,AH148,AM148,AR148,AW148,BB148)</f>
        <v>0.0</v>
      </c>
      <c r="D148" s="19">
        <f>SUM(J148,O148,T148,Y148,AD148,AI148,AN148,AS148,AX148,BC148)</f>
        <v>0.0</v>
      </c>
      <c r="E148" s="19">
        <f>SUM(G148,L148,Q148,V148,AA148,AF148,AK148,AP148,AU148,AZ148)</f>
        <v>0.0</v>
      </c>
      <c r="F148" s="19">
        <f>J147</f>
        <v>0.0</v>
      </c>
      <c r="G148" s="19">
        <f>ROUND(F148*$G$5/12,2)</f>
        <v>0.0</v>
      </c>
      <c r="H148" s="19">
        <f>MIN($H$5,F148+G148)</f>
        <v>0.0</v>
      </c>
      <c r="I148" s="19">
        <f>MAX(0,MIN(F148+G148-H148,MonthlyPayment-SUM(H148,M148,R148,W148,AB148,AG148,AL148,AQ148,AV148,BA148)))</f>
        <v>0.0</v>
      </c>
      <c r="J148" s="19">
        <f>ROUND(F148+G148-H148-I148,2)</f>
        <v>0.0</v>
      </c>
      <c r="K148" s="19">
        <f>O147</f>
        <v>0.0</v>
      </c>
      <c r="L148" s="19">
        <f>ROUND(K148*$L$5/12,2)</f>
        <v>0.0</v>
      </c>
      <c r="M148" s="19">
        <f>MIN($M$5,K148+L148)</f>
        <v>0.0</v>
      </c>
      <c r="N148" s="19">
        <f>MAX(0,MIN(K148+L148-M148,MonthlyPayment-SUM(H148,M148,R148,W148,AB148,AG148,AL148,AQ148,AV148,BA148)-SUM(I148)))</f>
        <v>0.0</v>
      </c>
      <c r="O148" s="19">
        <f>ROUND(K148+L148-M148-N148,2)</f>
        <v>0.0</v>
      </c>
      <c r="P148" s="19">
        <f>T147</f>
        <v>0.0</v>
      </c>
      <c r="Q148" s="19">
        <f>ROUND(P148*$Q$5/12,2)</f>
        <v>0.0</v>
      </c>
      <c r="R148" s="19">
        <f>MIN($R$5,P148+Q148)</f>
        <v>0.0</v>
      </c>
      <c r="S148" s="19">
        <f>MAX(0,MIN(P148+Q148-R148,MonthlyPayment-SUM(H148,M148,R148,W148,AB148,AG148,AL148,AQ148,AV148,BA148)-SUM(I148,N148)))</f>
        <v>0.0</v>
      </c>
      <c r="T148" s="19">
        <f>ROUND(P148+Q148-R148-S148,2)</f>
        <v>0.0</v>
      </c>
      <c r="U148" s="19">
        <f>Y147</f>
        <v>0.0</v>
      </c>
      <c r="V148" s="19">
        <f>ROUND(U148*$V$5/12,2)</f>
        <v>0.0</v>
      </c>
      <c r="W148" s="19">
        <f>MIN($W$5,U148+V148)</f>
        <v>0.0</v>
      </c>
      <c r="X148" s="19">
        <f>MAX(0,MIN(U148+V148-W148,MonthlyPayment-SUM(H148,M148,R148,W148,AB148,AG148,AL148,AQ148,AV148,BA148)-SUM(I148,N148,S148)))</f>
        <v>0.0</v>
      </c>
      <c r="Y148" s="19">
        <f>ROUND(U148+V148-W148-X148,2)</f>
        <v>0.0</v>
      </c>
      <c r="Z148" s="19">
        <f>AD147</f>
        <v>0.0</v>
      </c>
      <c r="AA148" s="19">
        <f>ROUND(Z148*$AA$5/12,2)</f>
        <v>0.0</v>
      </c>
      <c r="AB148" s="19">
        <f>MIN($AB$5,Z148+AA148)</f>
        <v>0.0</v>
      </c>
      <c r="AC148" s="19">
        <f>MAX(0,MIN(Z148+AA148-AB148,MonthlyPayment-SUM(H148,M148,R148,W148,AB148,AG148,AL148,AQ148,AV148,BA148)-SUM(I148,N148,S148,X148)))</f>
        <v>0.0</v>
      </c>
      <c r="AD148" s="19">
        <f>ROUND(Z148+AA148-AB148-AC148,2)</f>
        <v>0.0</v>
      </c>
      <c r="AE148" s="19">
        <f>AI147</f>
        <v>0.0</v>
      </c>
      <c r="AF148" s="19">
        <f>ROUND(AE148*$AF$5/12,2)</f>
        <v>0.0</v>
      </c>
      <c r="AG148" s="19">
        <f>MIN($AG$5,AE148+AF148)</f>
        <v>0.0</v>
      </c>
      <c r="AH148" s="19">
        <f>MAX(0,MIN(AE148+AF148-AG148,MonthlyPayment-SUM(H148,M148,R148,W148,AB148,AG148,AL148,AQ148,AV148,BA148)-SUM(I148,N148,S148,X148,AC148)))</f>
        <v>0.0</v>
      </c>
      <c r="AI148" s="19">
        <f>ROUND(AE148+AF148-AG148-AH148,2)</f>
        <v>0.0</v>
      </c>
      <c r="AJ148" s="19">
        <f>AN147</f>
        <v>0.0</v>
      </c>
      <c r="AK148" s="19">
        <f>ROUND(AJ148*$AK$5/12,2)</f>
        <v>0.0</v>
      </c>
      <c r="AL148" s="19">
        <f>MIN($AL$5,AJ148+AK148)</f>
        <v>0.0</v>
      </c>
      <c r="AM148" s="19">
        <f>MAX(0,MIN(AJ148+AK148-AL148,MonthlyPayment-SUM(H148,M148,R148,W148,AB148,AG148,AL148,AQ148,AV148,BA148)-SUM(I148,N148,S148,X148,AC148,AH148)))</f>
        <v>0.0</v>
      </c>
      <c r="AN148" s="19">
        <f>ROUND(AJ148+AK148-AL148-AM148,2)</f>
        <v>0.0</v>
      </c>
      <c r="AO148" s="19">
        <f>AS147</f>
        <v>0.0</v>
      </c>
      <c r="AP148" s="19">
        <f>ROUND(AO148*$AP$5/12,2)</f>
        <v>0.0</v>
      </c>
      <c r="AQ148" s="19">
        <f>MIN($AQ$5,AO148+AP148)</f>
        <v>0.0</v>
      </c>
      <c r="AR148" s="19">
        <f>MAX(0,MIN(AO148+AP148-AQ148,MonthlyPayment-SUM(H148,M148,R148,W148,AB148,AG148,AL148,AQ148,AV148,BA148)-SUM(I148,N148,S148,X148,AC148,AH148,AM148)))</f>
        <v>0.0</v>
      </c>
      <c r="AS148" s="19">
        <f>ROUND(AO148+AP148-AQ148-AR148,2)</f>
        <v>0.0</v>
      </c>
      <c r="AT148" s="19">
        <f>AX147</f>
        <v>0.0</v>
      </c>
      <c r="AU148" s="19">
        <f>ROUND(AT148*$AU$5/12,2)</f>
        <v>0.0</v>
      </c>
      <c r="AV148" s="19">
        <f>MIN($AV$5,AT148+AU148)</f>
        <v>0.0</v>
      </c>
      <c r="AW148" s="19">
        <f>MAX(0,MIN(AT148+AU148-AV148,MonthlyPayment-SUM(H148,M148,R148,W148,AB148,AG148,AL148,AQ148,AV148,BA148)-SUM(I148,N148,S148,X148,AC148,AH148,AM148,AR148)))</f>
        <v>0.0</v>
      </c>
      <c r="AX148" s="19">
        <f>ROUND(AT148+AU148-AV148-AW148,2)</f>
        <v>0.0</v>
      </c>
      <c r="AY148" s="19">
        <f>BC147</f>
        <v>0.0</v>
      </c>
      <c r="AZ148" s="19">
        <f>ROUND(AY148*$AZ$5/12,2)</f>
        <v>0.0</v>
      </c>
      <c r="BA148" s="19">
        <f>MIN($BA$5,AY148+AZ148)</f>
        <v>0.0</v>
      </c>
      <c r="BB148" s="19">
        <f>MAX(0,MIN(AY148+AZ148-BA148,MonthlyPayment-SUM(H148,M148,R148,W148,AB148,AG148,AL148,AQ148,AV148,BA148)-SUM(I148,N148,S148,X148,AC148,AH148,AM148,AR148,AW148)))</f>
        <v>0.0</v>
      </c>
      <c r="BC148" s="19">
        <f>ROUND(AY148+AZ148-BA148-BB148,2)</f>
        <v>0.0</v>
      </c>
    </row>
    <row r="149" spans="1:55">
      <c r="A149" s="9">
        <v>143</v>
      </c>
      <c r="B149" s="15">
        <f>IF(FirstPayment="","",EDATE(FirstPayment,A149-1))</f>
        <v/>
      </c>
      <c r="C149" s="19">
        <f>SUM(H149,M149,R149,W149,AB149,AG149,AL149,AQ149,AV149,BA149,I149,N149,S149,X149,AC149,AH149,AM149,AR149,AW149,BB149)</f>
        <v>0.0</v>
      </c>
      <c r="D149" s="19">
        <f>SUM(J149,O149,T149,Y149,AD149,AI149,AN149,AS149,AX149,BC149)</f>
        <v>0.0</v>
      </c>
      <c r="E149" s="19">
        <f>SUM(G149,L149,Q149,V149,AA149,AF149,AK149,AP149,AU149,AZ149)</f>
        <v>0.0</v>
      </c>
      <c r="F149" s="19">
        <f>J148</f>
        <v>0.0</v>
      </c>
      <c r="G149" s="19">
        <f>ROUND(F149*$G$5/12,2)</f>
        <v>0.0</v>
      </c>
      <c r="H149" s="19">
        <f>MIN($H$5,F149+G149)</f>
        <v>0.0</v>
      </c>
      <c r="I149" s="19">
        <f>MAX(0,MIN(F149+G149-H149,MonthlyPayment-SUM(H149,M149,R149,W149,AB149,AG149,AL149,AQ149,AV149,BA149)))</f>
        <v>0.0</v>
      </c>
      <c r="J149" s="19">
        <f>ROUND(F149+G149-H149-I149,2)</f>
        <v>0.0</v>
      </c>
      <c r="K149" s="19">
        <f>O148</f>
        <v>0.0</v>
      </c>
      <c r="L149" s="19">
        <f>ROUND(K149*$L$5/12,2)</f>
        <v>0.0</v>
      </c>
      <c r="M149" s="19">
        <f>MIN($M$5,K149+L149)</f>
        <v>0.0</v>
      </c>
      <c r="N149" s="19">
        <f>MAX(0,MIN(K149+L149-M149,MonthlyPayment-SUM(H149,M149,R149,W149,AB149,AG149,AL149,AQ149,AV149,BA149)-SUM(I149)))</f>
        <v>0.0</v>
      </c>
      <c r="O149" s="19">
        <f>ROUND(K149+L149-M149-N149,2)</f>
        <v>0.0</v>
      </c>
      <c r="P149" s="19">
        <f>T148</f>
        <v>0.0</v>
      </c>
      <c r="Q149" s="19">
        <f>ROUND(P149*$Q$5/12,2)</f>
        <v>0.0</v>
      </c>
      <c r="R149" s="19">
        <f>MIN($R$5,P149+Q149)</f>
        <v>0.0</v>
      </c>
      <c r="S149" s="19">
        <f>MAX(0,MIN(P149+Q149-R149,MonthlyPayment-SUM(H149,M149,R149,W149,AB149,AG149,AL149,AQ149,AV149,BA149)-SUM(I149,N149)))</f>
        <v>0.0</v>
      </c>
      <c r="T149" s="19">
        <f>ROUND(P149+Q149-R149-S149,2)</f>
        <v>0.0</v>
      </c>
      <c r="U149" s="19">
        <f>Y148</f>
        <v>0.0</v>
      </c>
      <c r="V149" s="19">
        <f>ROUND(U149*$V$5/12,2)</f>
        <v>0.0</v>
      </c>
      <c r="W149" s="19">
        <f>MIN($W$5,U149+V149)</f>
        <v>0.0</v>
      </c>
      <c r="X149" s="19">
        <f>MAX(0,MIN(U149+V149-W149,MonthlyPayment-SUM(H149,M149,R149,W149,AB149,AG149,AL149,AQ149,AV149,BA149)-SUM(I149,N149,S149)))</f>
        <v>0.0</v>
      </c>
      <c r="Y149" s="19">
        <f>ROUND(U149+V149-W149-X149,2)</f>
        <v>0.0</v>
      </c>
      <c r="Z149" s="19">
        <f>AD148</f>
        <v>0.0</v>
      </c>
      <c r="AA149" s="19">
        <f>ROUND(Z149*$AA$5/12,2)</f>
        <v>0.0</v>
      </c>
      <c r="AB149" s="19">
        <f>MIN($AB$5,Z149+AA149)</f>
        <v>0.0</v>
      </c>
      <c r="AC149" s="19">
        <f>MAX(0,MIN(Z149+AA149-AB149,MonthlyPayment-SUM(H149,M149,R149,W149,AB149,AG149,AL149,AQ149,AV149,BA149)-SUM(I149,N149,S149,X149)))</f>
        <v>0.0</v>
      </c>
      <c r="AD149" s="19">
        <f>ROUND(Z149+AA149-AB149-AC149,2)</f>
        <v>0.0</v>
      </c>
      <c r="AE149" s="19">
        <f>AI148</f>
        <v>0.0</v>
      </c>
      <c r="AF149" s="19">
        <f>ROUND(AE149*$AF$5/12,2)</f>
        <v>0.0</v>
      </c>
      <c r="AG149" s="19">
        <f>MIN($AG$5,AE149+AF149)</f>
        <v>0.0</v>
      </c>
      <c r="AH149" s="19">
        <f>MAX(0,MIN(AE149+AF149-AG149,MonthlyPayment-SUM(H149,M149,R149,W149,AB149,AG149,AL149,AQ149,AV149,BA149)-SUM(I149,N149,S149,X149,AC149)))</f>
        <v>0.0</v>
      </c>
      <c r="AI149" s="19">
        <f>ROUND(AE149+AF149-AG149-AH149,2)</f>
        <v>0.0</v>
      </c>
      <c r="AJ149" s="19">
        <f>AN148</f>
        <v>0.0</v>
      </c>
      <c r="AK149" s="19">
        <f>ROUND(AJ149*$AK$5/12,2)</f>
        <v>0.0</v>
      </c>
      <c r="AL149" s="19">
        <f>MIN($AL$5,AJ149+AK149)</f>
        <v>0.0</v>
      </c>
      <c r="AM149" s="19">
        <f>MAX(0,MIN(AJ149+AK149-AL149,MonthlyPayment-SUM(H149,M149,R149,W149,AB149,AG149,AL149,AQ149,AV149,BA149)-SUM(I149,N149,S149,X149,AC149,AH149)))</f>
        <v>0.0</v>
      </c>
      <c r="AN149" s="19">
        <f>ROUND(AJ149+AK149-AL149-AM149,2)</f>
        <v>0.0</v>
      </c>
      <c r="AO149" s="19">
        <f>AS148</f>
        <v>0.0</v>
      </c>
      <c r="AP149" s="19">
        <f>ROUND(AO149*$AP$5/12,2)</f>
        <v>0.0</v>
      </c>
      <c r="AQ149" s="19">
        <f>MIN($AQ$5,AO149+AP149)</f>
        <v>0.0</v>
      </c>
      <c r="AR149" s="19">
        <f>MAX(0,MIN(AO149+AP149-AQ149,MonthlyPayment-SUM(H149,M149,R149,W149,AB149,AG149,AL149,AQ149,AV149,BA149)-SUM(I149,N149,S149,X149,AC149,AH149,AM149)))</f>
        <v>0.0</v>
      </c>
      <c r="AS149" s="19">
        <f>ROUND(AO149+AP149-AQ149-AR149,2)</f>
        <v>0.0</v>
      </c>
      <c r="AT149" s="19">
        <f>AX148</f>
        <v>0.0</v>
      </c>
      <c r="AU149" s="19">
        <f>ROUND(AT149*$AU$5/12,2)</f>
        <v>0.0</v>
      </c>
      <c r="AV149" s="19">
        <f>MIN($AV$5,AT149+AU149)</f>
        <v>0.0</v>
      </c>
      <c r="AW149" s="19">
        <f>MAX(0,MIN(AT149+AU149-AV149,MonthlyPayment-SUM(H149,M149,R149,W149,AB149,AG149,AL149,AQ149,AV149,BA149)-SUM(I149,N149,S149,X149,AC149,AH149,AM149,AR149)))</f>
        <v>0.0</v>
      </c>
      <c r="AX149" s="19">
        <f>ROUND(AT149+AU149-AV149-AW149,2)</f>
        <v>0.0</v>
      </c>
      <c r="AY149" s="19">
        <f>BC148</f>
        <v>0.0</v>
      </c>
      <c r="AZ149" s="19">
        <f>ROUND(AY149*$AZ$5/12,2)</f>
        <v>0.0</v>
      </c>
      <c r="BA149" s="19">
        <f>MIN($BA$5,AY149+AZ149)</f>
        <v>0.0</v>
      </c>
      <c r="BB149" s="19">
        <f>MAX(0,MIN(AY149+AZ149-BA149,MonthlyPayment-SUM(H149,M149,R149,W149,AB149,AG149,AL149,AQ149,AV149,BA149)-SUM(I149,N149,S149,X149,AC149,AH149,AM149,AR149,AW149)))</f>
        <v>0.0</v>
      </c>
      <c r="BC149" s="19">
        <f>ROUND(AY149+AZ149-BA149-BB149,2)</f>
        <v>0.0</v>
      </c>
    </row>
    <row r="150" spans="1:55">
      <c r="A150" s="9">
        <v>144</v>
      </c>
      <c r="B150" s="15">
        <f>IF(FirstPayment="","",EDATE(FirstPayment,A150-1))</f>
        <v/>
      </c>
      <c r="C150" s="19">
        <f>SUM(H150,M150,R150,W150,AB150,AG150,AL150,AQ150,AV150,BA150,I150,N150,S150,X150,AC150,AH150,AM150,AR150,AW150,BB150)</f>
        <v>0.0</v>
      </c>
      <c r="D150" s="19">
        <f>SUM(J150,O150,T150,Y150,AD150,AI150,AN150,AS150,AX150,BC150)</f>
        <v>0.0</v>
      </c>
      <c r="E150" s="19">
        <f>SUM(G150,L150,Q150,V150,AA150,AF150,AK150,AP150,AU150,AZ150)</f>
        <v>0.0</v>
      </c>
      <c r="F150" s="19">
        <f>J149</f>
        <v>0.0</v>
      </c>
      <c r="G150" s="19">
        <f>ROUND(F150*$G$5/12,2)</f>
        <v>0.0</v>
      </c>
      <c r="H150" s="19">
        <f>MIN($H$5,F150+G150)</f>
        <v>0.0</v>
      </c>
      <c r="I150" s="19">
        <f>MAX(0,MIN(F150+G150-H150,MonthlyPayment-SUM(H150,M150,R150,W150,AB150,AG150,AL150,AQ150,AV150,BA150)))</f>
        <v>0.0</v>
      </c>
      <c r="J150" s="19">
        <f>ROUND(F150+G150-H150-I150,2)</f>
        <v>0.0</v>
      </c>
      <c r="K150" s="19">
        <f>O149</f>
        <v>0.0</v>
      </c>
      <c r="L150" s="19">
        <f>ROUND(K150*$L$5/12,2)</f>
        <v>0.0</v>
      </c>
      <c r="M150" s="19">
        <f>MIN($M$5,K150+L150)</f>
        <v>0.0</v>
      </c>
      <c r="N150" s="19">
        <f>MAX(0,MIN(K150+L150-M150,MonthlyPayment-SUM(H150,M150,R150,W150,AB150,AG150,AL150,AQ150,AV150,BA150)-SUM(I150)))</f>
        <v>0.0</v>
      </c>
      <c r="O150" s="19">
        <f>ROUND(K150+L150-M150-N150,2)</f>
        <v>0.0</v>
      </c>
      <c r="P150" s="19">
        <f>T149</f>
        <v>0.0</v>
      </c>
      <c r="Q150" s="19">
        <f>ROUND(P150*$Q$5/12,2)</f>
        <v>0.0</v>
      </c>
      <c r="R150" s="19">
        <f>MIN($R$5,P150+Q150)</f>
        <v>0.0</v>
      </c>
      <c r="S150" s="19">
        <f>MAX(0,MIN(P150+Q150-R150,MonthlyPayment-SUM(H150,M150,R150,W150,AB150,AG150,AL150,AQ150,AV150,BA150)-SUM(I150,N150)))</f>
        <v>0.0</v>
      </c>
      <c r="T150" s="19">
        <f>ROUND(P150+Q150-R150-S150,2)</f>
        <v>0.0</v>
      </c>
      <c r="U150" s="19">
        <f>Y149</f>
        <v>0.0</v>
      </c>
      <c r="V150" s="19">
        <f>ROUND(U150*$V$5/12,2)</f>
        <v>0.0</v>
      </c>
      <c r="W150" s="19">
        <f>MIN($W$5,U150+V150)</f>
        <v>0.0</v>
      </c>
      <c r="X150" s="19">
        <f>MAX(0,MIN(U150+V150-W150,MonthlyPayment-SUM(H150,M150,R150,W150,AB150,AG150,AL150,AQ150,AV150,BA150)-SUM(I150,N150,S150)))</f>
        <v>0.0</v>
      </c>
      <c r="Y150" s="19">
        <f>ROUND(U150+V150-W150-X150,2)</f>
        <v>0.0</v>
      </c>
      <c r="Z150" s="19">
        <f>AD149</f>
        <v>0.0</v>
      </c>
      <c r="AA150" s="19">
        <f>ROUND(Z150*$AA$5/12,2)</f>
        <v>0.0</v>
      </c>
      <c r="AB150" s="19">
        <f>MIN($AB$5,Z150+AA150)</f>
        <v>0.0</v>
      </c>
      <c r="AC150" s="19">
        <f>MAX(0,MIN(Z150+AA150-AB150,MonthlyPayment-SUM(H150,M150,R150,W150,AB150,AG150,AL150,AQ150,AV150,BA150)-SUM(I150,N150,S150,X150)))</f>
        <v>0.0</v>
      </c>
      <c r="AD150" s="19">
        <f>ROUND(Z150+AA150-AB150-AC150,2)</f>
        <v>0.0</v>
      </c>
      <c r="AE150" s="19">
        <f>AI149</f>
        <v>0.0</v>
      </c>
      <c r="AF150" s="19">
        <f>ROUND(AE150*$AF$5/12,2)</f>
        <v>0.0</v>
      </c>
      <c r="AG150" s="19">
        <f>MIN($AG$5,AE150+AF150)</f>
        <v>0.0</v>
      </c>
      <c r="AH150" s="19">
        <f>MAX(0,MIN(AE150+AF150-AG150,MonthlyPayment-SUM(H150,M150,R150,W150,AB150,AG150,AL150,AQ150,AV150,BA150)-SUM(I150,N150,S150,X150,AC150)))</f>
        <v>0.0</v>
      </c>
      <c r="AI150" s="19">
        <f>ROUND(AE150+AF150-AG150-AH150,2)</f>
        <v>0.0</v>
      </c>
      <c r="AJ150" s="19">
        <f>AN149</f>
        <v>0.0</v>
      </c>
      <c r="AK150" s="19">
        <f>ROUND(AJ150*$AK$5/12,2)</f>
        <v>0.0</v>
      </c>
      <c r="AL150" s="19">
        <f>MIN($AL$5,AJ150+AK150)</f>
        <v>0.0</v>
      </c>
      <c r="AM150" s="19">
        <f>MAX(0,MIN(AJ150+AK150-AL150,MonthlyPayment-SUM(H150,M150,R150,W150,AB150,AG150,AL150,AQ150,AV150,BA150)-SUM(I150,N150,S150,X150,AC150,AH150)))</f>
        <v>0.0</v>
      </c>
      <c r="AN150" s="19">
        <f>ROUND(AJ150+AK150-AL150-AM150,2)</f>
        <v>0.0</v>
      </c>
      <c r="AO150" s="19">
        <f>AS149</f>
        <v>0.0</v>
      </c>
      <c r="AP150" s="19">
        <f>ROUND(AO150*$AP$5/12,2)</f>
        <v>0.0</v>
      </c>
      <c r="AQ150" s="19">
        <f>MIN($AQ$5,AO150+AP150)</f>
        <v>0.0</v>
      </c>
      <c r="AR150" s="19">
        <f>MAX(0,MIN(AO150+AP150-AQ150,MonthlyPayment-SUM(H150,M150,R150,W150,AB150,AG150,AL150,AQ150,AV150,BA150)-SUM(I150,N150,S150,X150,AC150,AH150,AM150)))</f>
        <v>0.0</v>
      </c>
      <c r="AS150" s="19">
        <f>ROUND(AO150+AP150-AQ150-AR150,2)</f>
        <v>0.0</v>
      </c>
      <c r="AT150" s="19">
        <f>AX149</f>
        <v>0.0</v>
      </c>
      <c r="AU150" s="19">
        <f>ROUND(AT150*$AU$5/12,2)</f>
        <v>0.0</v>
      </c>
      <c r="AV150" s="19">
        <f>MIN($AV$5,AT150+AU150)</f>
        <v>0.0</v>
      </c>
      <c r="AW150" s="19">
        <f>MAX(0,MIN(AT150+AU150-AV150,MonthlyPayment-SUM(H150,M150,R150,W150,AB150,AG150,AL150,AQ150,AV150,BA150)-SUM(I150,N150,S150,X150,AC150,AH150,AM150,AR150)))</f>
        <v>0.0</v>
      </c>
      <c r="AX150" s="19">
        <f>ROUND(AT150+AU150-AV150-AW150,2)</f>
        <v>0.0</v>
      </c>
      <c r="AY150" s="19">
        <f>BC149</f>
        <v>0.0</v>
      </c>
      <c r="AZ150" s="19">
        <f>ROUND(AY150*$AZ$5/12,2)</f>
        <v>0.0</v>
      </c>
      <c r="BA150" s="19">
        <f>MIN($BA$5,AY150+AZ150)</f>
        <v>0.0</v>
      </c>
      <c r="BB150" s="19">
        <f>MAX(0,MIN(AY150+AZ150-BA150,MonthlyPayment-SUM(H150,M150,R150,W150,AB150,AG150,AL150,AQ150,AV150,BA150)-SUM(I150,N150,S150,X150,AC150,AH150,AM150,AR150,AW150)))</f>
        <v>0.0</v>
      </c>
      <c r="BC150" s="19">
        <f>ROUND(AY150+AZ150-BA150-BB150,2)</f>
        <v>0.0</v>
      </c>
    </row>
    <row r="151" spans="1:55">
      <c r="A151" s="9">
        <v>145</v>
      </c>
      <c r="B151" s="15">
        <f>IF(FirstPayment="","",EDATE(FirstPayment,A151-1))</f>
        <v/>
      </c>
      <c r="C151" s="19">
        <f>SUM(H151,M151,R151,W151,AB151,AG151,AL151,AQ151,AV151,BA151,I151,N151,S151,X151,AC151,AH151,AM151,AR151,AW151,BB151)</f>
        <v>0.0</v>
      </c>
      <c r="D151" s="19">
        <f>SUM(J151,O151,T151,Y151,AD151,AI151,AN151,AS151,AX151,BC151)</f>
        <v>0.0</v>
      </c>
      <c r="E151" s="19">
        <f>SUM(G151,L151,Q151,V151,AA151,AF151,AK151,AP151,AU151,AZ151)</f>
        <v>0.0</v>
      </c>
      <c r="F151" s="19">
        <f>J150</f>
        <v>0.0</v>
      </c>
      <c r="G151" s="19">
        <f>ROUND(F151*$G$5/12,2)</f>
        <v>0.0</v>
      </c>
      <c r="H151" s="19">
        <f>MIN($H$5,F151+G151)</f>
        <v>0.0</v>
      </c>
      <c r="I151" s="19">
        <f>MAX(0,MIN(F151+G151-H151,MonthlyPayment-SUM(H151,M151,R151,W151,AB151,AG151,AL151,AQ151,AV151,BA151)))</f>
        <v>0.0</v>
      </c>
      <c r="J151" s="19">
        <f>ROUND(F151+G151-H151-I151,2)</f>
        <v>0.0</v>
      </c>
      <c r="K151" s="19">
        <f>O150</f>
        <v>0.0</v>
      </c>
      <c r="L151" s="19">
        <f>ROUND(K151*$L$5/12,2)</f>
        <v>0.0</v>
      </c>
      <c r="M151" s="19">
        <f>MIN($M$5,K151+L151)</f>
        <v>0.0</v>
      </c>
      <c r="N151" s="19">
        <f>MAX(0,MIN(K151+L151-M151,MonthlyPayment-SUM(H151,M151,R151,W151,AB151,AG151,AL151,AQ151,AV151,BA151)-SUM(I151)))</f>
        <v>0.0</v>
      </c>
      <c r="O151" s="19">
        <f>ROUND(K151+L151-M151-N151,2)</f>
        <v>0.0</v>
      </c>
      <c r="P151" s="19">
        <f>T150</f>
        <v>0.0</v>
      </c>
      <c r="Q151" s="19">
        <f>ROUND(P151*$Q$5/12,2)</f>
        <v>0.0</v>
      </c>
      <c r="R151" s="19">
        <f>MIN($R$5,P151+Q151)</f>
        <v>0.0</v>
      </c>
      <c r="S151" s="19">
        <f>MAX(0,MIN(P151+Q151-R151,MonthlyPayment-SUM(H151,M151,R151,W151,AB151,AG151,AL151,AQ151,AV151,BA151)-SUM(I151,N151)))</f>
        <v>0.0</v>
      </c>
      <c r="T151" s="19">
        <f>ROUND(P151+Q151-R151-S151,2)</f>
        <v>0.0</v>
      </c>
      <c r="U151" s="19">
        <f>Y150</f>
        <v>0.0</v>
      </c>
      <c r="V151" s="19">
        <f>ROUND(U151*$V$5/12,2)</f>
        <v>0.0</v>
      </c>
      <c r="W151" s="19">
        <f>MIN($W$5,U151+V151)</f>
        <v>0.0</v>
      </c>
      <c r="X151" s="19">
        <f>MAX(0,MIN(U151+V151-W151,MonthlyPayment-SUM(H151,M151,R151,W151,AB151,AG151,AL151,AQ151,AV151,BA151)-SUM(I151,N151,S151)))</f>
        <v>0.0</v>
      </c>
      <c r="Y151" s="19">
        <f>ROUND(U151+V151-W151-X151,2)</f>
        <v>0.0</v>
      </c>
      <c r="Z151" s="19">
        <f>AD150</f>
        <v>0.0</v>
      </c>
      <c r="AA151" s="19">
        <f>ROUND(Z151*$AA$5/12,2)</f>
        <v>0.0</v>
      </c>
      <c r="AB151" s="19">
        <f>MIN($AB$5,Z151+AA151)</f>
        <v>0.0</v>
      </c>
      <c r="AC151" s="19">
        <f>MAX(0,MIN(Z151+AA151-AB151,MonthlyPayment-SUM(H151,M151,R151,W151,AB151,AG151,AL151,AQ151,AV151,BA151)-SUM(I151,N151,S151,X151)))</f>
        <v>0.0</v>
      </c>
      <c r="AD151" s="19">
        <f>ROUND(Z151+AA151-AB151-AC151,2)</f>
        <v>0.0</v>
      </c>
      <c r="AE151" s="19">
        <f>AI150</f>
        <v>0.0</v>
      </c>
      <c r="AF151" s="19">
        <f>ROUND(AE151*$AF$5/12,2)</f>
        <v>0.0</v>
      </c>
      <c r="AG151" s="19">
        <f>MIN($AG$5,AE151+AF151)</f>
        <v>0.0</v>
      </c>
      <c r="AH151" s="19">
        <f>MAX(0,MIN(AE151+AF151-AG151,MonthlyPayment-SUM(H151,M151,R151,W151,AB151,AG151,AL151,AQ151,AV151,BA151)-SUM(I151,N151,S151,X151,AC151)))</f>
        <v>0.0</v>
      </c>
      <c r="AI151" s="19">
        <f>ROUND(AE151+AF151-AG151-AH151,2)</f>
        <v>0.0</v>
      </c>
      <c r="AJ151" s="19">
        <f>AN150</f>
        <v>0.0</v>
      </c>
      <c r="AK151" s="19">
        <f>ROUND(AJ151*$AK$5/12,2)</f>
        <v>0.0</v>
      </c>
      <c r="AL151" s="19">
        <f>MIN($AL$5,AJ151+AK151)</f>
        <v>0.0</v>
      </c>
      <c r="AM151" s="19">
        <f>MAX(0,MIN(AJ151+AK151-AL151,MonthlyPayment-SUM(H151,M151,R151,W151,AB151,AG151,AL151,AQ151,AV151,BA151)-SUM(I151,N151,S151,X151,AC151,AH151)))</f>
        <v>0.0</v>
      </c>
      <c r="AN151" s="19">
        <f>ROUND(AJ151+AK151-AL151-AM151,2)</f>
        <v>0.0</v>
      </c>
      <c r="AO151" s="19">
        <f>AS150</f>
        <v>0.0</v>
      </c>
      <c r="AP151" s="19">
        <f>ROUND(AO151*$AP$5/12,2)</f>
        <v>0.0</v>
      </c>
      <c r="AQ151" s="19">
        <f>MIN($AQ$5,AO151+AP151)</f>
        <v>0.0</v>
      </c>
      <c r="AR151" s="19">
        <f>MAX(0,MIN(AO151+AP151-AQ151,MonthlyPayment-SUM(H151,M151,R151,W151,AB151,AG151,AL151,AQ151,AV151,BA151)-SUM(I151,N151,S151,X151,AC151,AH151,AM151)))</f>
        <v>0.0</v>
      </c>
      <c r="AS151" s="19">
        <f>ROUND(AO151+AP151-AQ151-AR151,2)</f>
        <v>0.0</v>
      </c>
      <c r="AT151" s="19">
        <f>AX150</f>
        <v>0.0</v>
      </c>
      <c r="AU151" s="19">
        <f>ROUND(AT151*$AU$5/12,2)</f>
        <v>0.0</v>
      </c>
      <c r="AV151" s="19">
        <f>MIN($AV$5,AT151+AU151)</f>
        <v>0.0</v>
      </c>
      <c r="AW151" s="19">
        <f>MAX(0,MIN(AT151+AU151-AV151,MonthlyPayment-SUM(H151,M151,R151,W151,AB151,AG151,AL151,AQ151,AV151,BA151)-SUM(I151,N151,S151,X151,AC151,AH151,AM151,AR151)))</f>
        <v>0.0</v>
      </c>
      <c r="AX151" s="19">
        <f>ROUND(AT151+AU151-AV151-AW151,2)</f>
        <v>0.0</v>
      </c>
      <c r="AY151" s="19">
        <f>BC150</f>
        <v>0.0</v>
      </c>
      <c r="AZ151" s="19">
        <f>ROUND(AY151*$AZ$5/12,2)</f>
        <v>0.0</v>
      </c>
      <c r="BA151" s="19">
        <f>MIN($BA$5,AY151+AZ151)</f>
        <v>0.0</v>
      </c>
      <c r="BB151" s="19">
        <f>MAX(0,MIN(AY151+AZ151-BA151,MonthlyPayment-SUM(H151,M151,R151,W151,AB151,AG151,AL151,AQ151,AV151,BA151)-SUM(I151,N151,S151,X151,AC151,AH151,AM151,AR151,AW151)))</f>
        <v>0.0</v>
      </c>
      <c r="BC151" s="19">
        <f>ROUND(AY151+AZ151-BA151-BB151,2)</f>
        <v>0.0</v>
      </c>
    </row>
    <row r="152" spans="1:55">
      <c r="A152" s="9">
        <v>146</v>
      </c>
      <c r="B152" s="15">
        <f>IF(FirstPayment="","",EDATE(FirstPayment,A152-1))</f>
        <v/>
      </c>
      <c r="C152" s="19">
        <f>SUM(H152,M152,R152,W152,AB152,AG152,AL152,AQ152,AV152,BA152,I152,N152,S152,X152,AC152,AH152,AM152,AR152,AW152,BB152)</f>
        <v>0.0</v>
      </c>
      <c r="D152" s="19">
        <f>SUM(J152,O152,T152,Y152,AD152,AI152,AN152,AS152,AX152,BC152)</f>
        <v>0.0</v>
      </c>
      <c r="E152" s="19">
        <f>SUM(G152,L152,Q152,V152,AA152,AF152,AK152,AP152,AU152,AZ152)</f>
        <v>0.0</v>
      </c>
      <c r="F152" s="19">
        <f>J151</f>
        <v>0.0</v>
      </c>
      <c r="G152" s="19">
        <f>ROUND(F152*$G$5/12,2)</f>
        <v>0.0</v>
      </c>
      <c r="H152" s="19">
        <f>MIN($H$5,F152+G152)</f>
        <v>0.0</v>
      </c>
      <c r="I152" s="19">
        <f>MAX(0,MIN(F152+G152-H152,MonthlyPayment-SUM(H152,M152,R152,W152,AB152,AG152,AL152,AQ152,AV152,BA152)))</f>
        <v>0.0</v>
      </c>
      <c r="J152" s="19">
        <f>ROUND(F152+G152-H152-I152,2)</f>
        <v>0.0</v>
      </c>
      <c r="K152" s="19">
        <f>O151</f>
        <v>0.0</v>
      </c>
      <c r="L152" s="19">
        <f>ROUND(K152*$L$5/12,2)</f>
        <v>0.0</v>
      </c>
      <c r="M152" s="19">
        <f>MIN($M$5,K152+L152)</f>
        <v>0.0</v>
      </c>
      <c r="N152" s="19">
        <f>MAX(0,MIN(K152+L152-M152,MonthlyPayment-SUM(H152,M152,R152,W152,AB152,AG152,AL152,AQ152,AV152,BA152)-SUM(I152)))</f>
        <v>0.0</v>
      </c>
      <c r="O152" s="19">
        <f>ROUND(K152+L152-M152-N152,2)</f>
        <v>0.0</v>
      </c>
      <c r="P152" s="19">
        <f>T151</f>
        <v>0.0</v>
      </c>
      <c r="Q152" s="19">
        <f>ROUND(P152*$Q$5/12,2)</f>
        <v>0.0</v>
      </c>
      <c r="R152" s="19">
        <f>MIN($R$5,P152+Q152)</f>
        <v>0.0</v>
      </c>
      <c r="S152" s="19">
        <f>MAX(0,MIN(P152+Q152-R152,MonthlyPayment-SUM(H152,M152,R152,W152,AB152,AG152,AL152,AQ152,AV152,BA152)-SUM(I152,N152)))</f>
        <v>0.0</v>
      </c>
      <c r="T152" s="19">
        <f>ROUND(P152+Q152-R152-S152,2)</f>
        <v>0.0</v>
      </c>
      <c r="U152" s="19">
        <f>Y151</f>
        <v>0.0</v>
      </c>
      <c r="V152" s="19">
        <f>ROUND(U152*$V$5/12,2)</f>
        <v>0.0</v>
      </c>
      <c r="W152" s="19">
        <f>MIN($W$5,U152+V152)</f>
        <v>0.0</v>
      </c>
      <c r="X152" s="19">
        <f>MAX(0,MIN(U152+V152-W152,MonthlyPayment-SUM(H152,M152,R152,W152,AB152,AG152,AL152,AQ152,AV152,BA152)-SUM(I152,N152,S152)))</f>
        <v>0.0</v>
      </c>
      <c r="Y152" s="19">
        <f>ROUND(U152+V152-W152-X152,2)</f>
        <v>0.0</v>
      </c>
      <c r="Z152" s="19">
        <f>AD151</f>
        <v>0.0</v>
      </c>
      <c r="AA152" s="19">
        <f>ROUND(Z152*$AA$5/12,2)</f>
        <v>0.0</v>
      </c>
      <c r="AB152" s="19">
        <f>MIN($AB$5,Z152+AA152)</f>
        <v>0.0</v>
      </c>
      <c r="AC152" s="19">
        <f>MAX(0,MIN(Z152+AA152-AB152,MonthlyPayment-SUM(H152,M152,R152,W152,AB152,AG152,AL152,AQ152,AV152,BA152)-SUM(I152,N152,S152,X152)))</f>
        <v>0.0</v>
      </c>
      <c r="AD152" s="19">
        <f>ROUND(Z152+AA152-AB152-AC152,2)</f>
        <v>0.0</v>
      </c>
      <c r="AE152" s="19">
        <f>AI151</f>
        <v>0.0</v>
      </c>
      <c r="AF152" s="19">
        <f>ROUND(AE152*$AF$5/12,2)</f>
        <v>0.0</v>
      </c>
      <c r="AG152" s="19">
        <f>MIN($AG$5,AE152+AF152)</f>
        <v>0.0</v>
      </c>
      <c r="AH152" s="19">
        <f>MAX(0,MIN(AE152+AF152-AG152,MonthlyPayment-SUM(H152,M152,R152,W152,AB152,AG152,AL152,AQ152,AV152,BA152)-SUM(I152,N152,S152,X152,AC152)))</f>
        <v>0.0</v>
      </c>
      <c r="AI152" s="19">
        <f>ROUND(AE152+AF152-AG152-AH152,2)</f>
        <v>0.0</v>
      </c>
      <c r="AJ152" s="19">
        <f>AN151</f>
        <v>0.0</v>
      </c>
      <c r="AK152" s="19">
        <f>ROUND(AJ152*$AK$5/12,2)</f>
        <v>0.0</v>
      </c>
      <c r="AL152" s="19">
        <f>MIN($AL$5,AJ152+AK152)</f>
        <v>0.0</v>
      </c>
      <c r="AM152" s="19">
        <f>MAX(0,MIN(AJ152+AK152-AL152,MonthlyPayment-SUM(H152,M152,R152,W152,AB152,AG152,AL152,AQ152,AV152,BA152)-SUM(I152,N152,S152,X152,AC152,AH152)))</f>
        <v>0.0</v>
      </c>
      <c r="AN152" s="19">
        <f>ROUND(AJ152+AK152-AL152-AM152,2)</f>
        <v>0.0</v>
      </c>
      <c r="AO152" s="19">
        <f>AS151</f>
        <v>0.0</v>
      </c>
      <c r="AP152" s="19">
        <f>ROUND(AO152*$AP$5/12,2)</f>
        <v>0.0</v>
      </c>
      <c r="AQ152" s="19">
        <f>MIN($AQ$5,AO152+AP152)</f>
        <v>0.0</v>
      </c>
      <c r="AR152" s="19">
        <f>MAX(0,MIN(AO152+AP152-AQ152,MonthlyPayment-SUM(H152,M152,R152,W152,AB152,AG152,AL152,AQ152,AV152,BA152)-SUM(I152,N152,S152,X152,AC152,AH152,AM152)))</f>
        <v>0.0</v>
      </c>
      <c r="AS152" s="19">
        <f>ROUND(AO152+AP152-AQ152-AR152,2)</f>
        <v>0.0</v>
      </c>
      <c r="AT152" s="19">
        <f>AX151</f>
        <v>0.0</v>
      </c>
      <c r="AU152" s="19">
        <f>ROUND(AT152*$AU$5/12,2)</f>
        <v>0.0</v>
      </c>
      <c r="AV152" s="19">
        <f>MIN($AV$5,AT152+AU152)</f>
        <v>0.0</v>
      </c>
      <c r="AW152" s="19">
        <f>MAX(0,MIN(AT152+AU152-AV152,MonthlyPayment-SUM(H152,M152,R152,W152,AB152,AG152,AL152,AQ152,AV152,BA152)-SUM(I152,N152,S152,X152,AC152,AH152,AM152,AR152)))</f>
        <v>0.0</v>
      </c>
      <c r="AX152" s="19">
        <f>ROUND(AT152+AU152-AV152-AW152,2)</f>
        <v>0.0</v>
      </c>
      <c r="AY152" s="19">
        <f>BC151</f>
        <v>0.0</v>
      </c>
      <c r="AZ152" s="19">
        <f>ROUND(AY152*$AZ$5/12,2)</f>
        <v>0.0</v>
      </c>
      <c r="BA152" s="19">
        <f>MIN($BA$5,AY152+AZ152)</f>
        <v>0.0</v>
      </c>
      <c r="BB152" s="19">
        <f>MAX(0,MIN(AY152+AZ152-BA152,MonthlyPayment-SUM(H152,M152,R152,W152,AB152,AG152,AL152,AQ152,AV152,BA152)-SUM(I152,N152,S152,X152,AC152,AH152,AM152,AR152,AW152)))</f>
        <v>0.0</v>
      </c>
      <c r="BC152" s="19">
        <f>ROUND(AY152+AZ152-BA152-BB152,2)</f>
        <v>0.0</v>
      </c>
    </row>
    <row r="153" spans="1:55">
      <c r="A153" s="9">
        <v>147</v>
      </c>
      <c r="B153" s="15">
        <f>IF(FirstPayment="","",EDATE(FirstPayment,A153-1))</f>
        <v/>
      </c>
      <c r="C153" s="19">
        <f>SUM(H153,M153,R153,W153,AB153,AG153,AL153,AQ153,AV153,BA153,I153,N153,S153,X153,AC153,AH153,AM153,AR153,AW153,BB153)</f>
        <v>0.0</v>
      </c>
      <c r="D153" s="19">
        <f>SUM(J153,O153,T153,Y153,AD153,AI153,AN153,AS153,AX153,BC153)</f>
        <v>0.0</v>
      </c>
      <c r="E153" s="19">
        <f>SUM(G153,L153,Q153,V153,AA153,AF153,AK153,AP153,AU153,AZ153)</f>
        <v>0.0</v>
      </c>
      <c r="F153" s="19">
        <f>J152</f>
        <v>0.0</v>
      </c>
      <c r="G153" s="19">
        <f>ROUND(F153*$G$5/12,2)</f>
        <v>0.0</v>
      </c>
      <c r="H153" s="19">
        <f>MIN($H$5,F153+G153)</f>
        <v>0.0</v>
      </c>
      <c r="I153" s="19">
        <f>MAX(0,MIN(F153+G153-H153,MonthlyPayment-SUM(H153,M153,R153,W153,AB153,AG153,AL153,AQ153,AV153,BA153)))</f>
        <v>0.0</v>
      </c>
      <c r="J153" s="19">
        <f>ROUND(F153+G153-H153-I153,2)</f>
        <v>0.0</v>
      </c>
      <c r="K153" s="19">
        <f>O152</f>
        <v>0.0</v>
      </c>
      <c r="L153" s="19">
        <f>ROUND(K153*$L$5/12,2)</f>
        <v>0.0</v>
      </c>
      <c r="M153" s="19">
        <f>MIN($M$5,K153+L153)</f>
        <v>0.0</v>
      </c>
      <c r="N153" s="19">
        <f>MAX(0,MIN(K153+L153-M153,MonthlyPayment-SUM(H153,M153,R153,W153,AB153,AG153,AL153,AQ153,AV153,BA153)-SUM(I153)))</f>
        <v>0.0</v>
      </c>
      <c r="O153" s="19">
        <f>ROUND(K153+L153-M153-N153,2)</f>
        <v>0.0</v>
      </c>
      <c r="P153" s="19">
        <f>T152</f>
        <v>0.0</v>
      </c>
      <c r="Q153" s="19">
        <f>ROUND(P153*$Q$5/12,2)</f>
        <v>0.0</v>
      </c>
      <c r="R153" s="19">
        <f>MIN($R$5,P153+Q153)</f>
        <v>0.0</v>
      </c>
      <c r="S153" s="19">
        <f>MAX(0,MIN(P153+Q153-R153,MonthlyPayment-SUM(H153,M153,R153,W153,AB153,AG153,AL153,AQ153,AV153,BA153)-SUM(I153,N153)))</f>
        <v>0.0</v>
      </c>
      <c r="T153" s="19">
        <f>ROUND(P153+Q153-R153-S153,2)</f>
        <v>0.0</v>
      </c>
      <c r="U153" s="19">
        <f>Y152</f>
        <v>0.0</v>
      </c>
      <c r="V153" s="19">
        <f>ROUND(U153*$V$5/12,2)</f>
        <v>0.0</v>
      </c>
      <c r="W153" s="19">
        <f>MIN($W$5,U153+V153)</f>
        <v>0.0</v>
      </c>
      <c r="X153" s="19">
        <f>MAX(0,MIN(U153+V153-W153,MonthlyPayment-SUM(H153,M153,R153,W153,AB153,AG153,AL153,AQ153,AV153,BA153)-SUM(I153,N153,S153)))</f>
        <v>0.0</v>
      </c>
      <c r="Y153" s="19">
        <f>ROUND(U153+V153-W153-X153,2)</f>
        <v>0.0</v>
      </c>
      <c r="Z153" s="19">
        <f>AD152</f>
        <v>0.0</v>
      </c>
      <c r="AA153" s="19">
        <f>ROUND(Z153*$AA$5/12,2)</f>
        <v>0.0</v>
      </c>
      <c r="AB153" s="19">
        <f>MIN($AB$5,Z153+AA153)</f>
        <v>0.0</v>
      </c>
      <c r="AC153" s="19">
        <f>MAX(0,MIN(Z153+AA153-AB153,MonthlyPayment-SUM(H153,M153,R153,W153,AB153,AG153,AL153,AQ153,AV153,BA153)-SUM(I153,N153,S153,X153)))</f>
        <v>0.0</v>
      </c>
      <c r="AD153" s="19">
        <f>ROUND(Z153+AA153-AB153-AC153,2)</f>
        <v>0.0</v>
      </c>
      <c r="AE153" s="19">
        <f>AI152</f>
        <v>0.0</v>
      </c>
      <c r="AF153" s="19">
        <f>ROUND(AE153*$AF$5/12,2)</f>
        <v>0.0</v>
      </c>
      <c r="AG153" s="19">
        <f>MIN($AG$5,AE153+AF153)</f>
        <v>0.0</v>
      </c>
      <c r="AH153" s="19">
        <f>MAX(0,MIN(AE153+AF153-AG153,MonthlyPayment-SUM(H153,M153,R153,W153,AB153,AG153,AL153,AQ153,AV153,BA153)-SUM(I153,N153,S153,X153,AC153)))</f>
        <v>0.0</v>
      </c>
      <c r="AI153" s="19">
        <f>ROUND(AE153+AF153-AG153-AH153,2)</f>
        <v>0.0</v>
      </c>
      <c r="AJ153" s="19">
        <f>AN152</f>
        <v>0.0</v>
      </c>
      <c r="AK153" s="19">
        <f>ROUND(AJ153*$AK$5/12,2)</f>
        <v>0.0</v>
      </c>
      <c r="AL153" s="19">
        <f>MIN($AL$5,AJ153+AK153)</f>
        <v>0.0</v>
      </c>
      <c r="AM153" s="19">
        <f>MAX(0,MIN(AJ153+AK153-AL153,MonthlyPayment-SUM(H153,M153,R153,W153,AB153,AG153,AL153,AQ153,AV153,BA153)-SUM(I153,N153,S153,X153,AC153,AH153)))</f>
        <v>0.0</v>
      </c>
      <c r="AN153" s="19">
        <f>ROUND(AJ153+AK153-AL153-AM153,2)</f>
        <v>0.0</v>
      </c>
      <c r="AO153" s="19">
        <f>AS152</f>
        <v>0.0</v>
      </c>
      <c r="AP153" s="19">
        <f>ROUND(AO153*$AP$5/12,2)</f>
        <v>0.0</v>
      </c>
      <c r="AQ153" s="19">
        <f>MIN($AQ$5,AO153+AP153)</f>
        <v>0.0</v>
      </c>
      <c r="AR153" s="19">
        <f>MAX(0,MIN(AO153+AP153-AQ153,MonthlyPayment-SUM(H153,M153,R153,W153,AB153,AG153,AL153,AQ153,AV153,BA153)-SUM(I153,N153,S153,X153,AC153,AH153,AM153)))</f>
        <v>0.0</v>
      </c>
      <c r="AS153" s="19">
        <f>ROUND(AO153+AP153-AQ153-AR153,2)</f>
        <v>0.0</v>
      </c>
      <c r="AT153" s="19">
        <f>AX152</f>
        <v>0.0</v>
      </c>
      <c r="AU153" s="19">
        <f>ROUND(AT153*$AU$5/12,2)</f>
        <v>0.0</v>
      </c>
      <c r="AV153" s="19">
        <f>MIN($AV$5,AT153+AU153)</f>
        <v>0.0</v>
      </c>
      <c r="AW153" s="19">
        <f>MAX(0,MIN(AT153+AU153-AV153,MonthlyPayment-SUM(H153,M153,R153,W153,AB153,AG153,AL153,AQ153,AV153,BA153)-SUM(I153,N153,S153,X153,AC153,AH153,AM153,AR153)))</f>
        <v>0.0</v>
      </c>
      <c r="AX153" s="19">
        <f>ROUND(AT153+AU153-AV153-AW153,2)</f>
        <v>0.0</v>
      </c>
      <c r="AY153" s="19">
        <f>BC152</f>
        <v>0.0</v>
      </c>
      <c r="AZ153" s="19">
        <f>ROUND(AY153*$AZ$5/12,2)</f>
        <v>0.0</v>
      </c>
      <c r="BA153" s="19">
        <f>MIN($BA$5,AY153+AZ153)</f>
        <v>0.0</v>
      </c>
      <c r="BB153" s="19">
        <f>MAX(0,MIN(AY153+AZ153-BA153,MonthlyPayment-SUM(H153,M153,R153,W153,AB153,AG153,AL153,AQ153,AV153,BA153)-SUM(I153,N153,S153,X153,AC153,AH153,AM153,AR153,AW153)))</f>
        <v>0.0</v>
      </c>
      <c r="BC153" s="19">
        <f>ROUND(AY153+AZ153-BA153-BB153,2)</f>
        <v>0.0</v>
      </c>
    </row>
    <row r="154" spans="1:55">
      <c r="A154" s="9">
        <v>148</v>
      </c>
      <c r="B154" s="15">
        <f>IF(FirstPayment="","",EDATE(FirstPayment,A154-1))</f>
        <v/>
      </c>
      <c r="C154" s="19">
        <f>SUM(H154,M154,R154,W154,AB154,AG154,AL154,AQ154,AV154,BA154,I154,N154,S154,X154,AC154,AH154,AM154,AR154,AW154,BB154)</f>
        <v>0.0</v>
      </c>
      <c r="D154" s="19">
        <f>SUM(J154,O154,T154,Y154,AD154,AI154,AN154,AS154,AX154,BC154)</f>
        <v>0.0</v>
      </c>
      <c r="E154" s="19">
        <f>SUM(G154,L154,Q154,V154,AA154,AF154,AK154,AP154,AU154,AZ154)</f>
        <v>0.0</v>
      </c>
      <c r="F154" s="19">
        <f>J153</f>
        <v>0.0</v>
      </c>
      <c r="G154" s="19">
        <f>ROUND(F154*$G$5/12,2)</f>
        <v>0.0</v>
      </c>
      <c r="H154" s="19">
        <f>MIN($H$5,F154+G154)</f>
        <v>0.0</v>
      </c>
      <c r="I154" s="19">
        <f>MAX(0,MIN(F154+G154-H154,MonthlyPayment-SUM(H154,M154,R154,W154,AB154,AG154,AL154,AQ154,AV154,BA154)))</f>
        <v>0.0</v>
      </c>
      <c r="J154" s="19">
        <f>ROUND(F154+G154-H154-I154,2)</f>
        <v>0.0</v>
      </c>
      <c r="K154" s="19">
        <f>O153</f>
        <v>0.0</v>
      </c>
      <c r="L154" s="19">
        <f>ROUND(K154*$L$5/12,2)</f>
        <v>0.0</v>
      </c>
      <c r="M154" s="19">
        <f>MIN($M$5,K154+L154)</f>
        <v>0.0</v>
      </c>
      <c r="N154" s="19">
        <f>MAX(0,MIN(K154+L154-M154,MonthlyPayment-SUM(H154,M154,R154,W154,AB154,AG154,AL154,AQ154,AV154,BA154)-SUM(I154)))</f>
        <v>0.0</v>
      </c>
      <c r="O154" s="19">
        <f>ROUND(K154+L154-M154-N154,2)</f>
        <v>0.0</v>
      </c>
      <c r="P154" s="19">
        <f>T153</f>
        <v>0.0</v>
      </c>
      <c r="Q154" s="19">
        <f>ROUND(P154*$Q$5/12,2)</f>
        <v>0.0</v>
      </c>
      <c r="R154" s="19">
        <f>MIN($R$5,P154+Q154)</f>
        <v>0.0</v>
      </c>
      <c r="S154" s="19">
        <f>MAX(0,MIN(P154+Q154-R154,MonthlyPayment-SUM(H154,M154,R154,W154,AB154,AG154,AL154,AQ154,AV154,BA154)-SUM(I154,N154)))</f>
        <v>0.0</v>
      </c>
      <c r="T154" s="19">
        <f>ROUND(P154+Q154-R154-S154,2)</f>
        <v>0.0</v>
      </c>
      <c r="U154" s="19">
        <f>Y153</f>
        <v>0.0</v>
      </c>
      <c r="V154" s="19">
        <f>ROUND(U154*$V$5/12,2)</f>
        <v>0.0</v>
      </c>
      <c r="W154" s="19">
        <f>MIN($W$5,U154+V154)</f>
        <v>0.0</v>
      </c>
      <c r="X154" s="19">
        <f>MAX(0,MIN(U154+V154-W154,MonthlyPayment-SUM(H154,M154,R154,W154,AB154,AG154,AL154,AQ154,AV154,BA154)-SUM(I154,N154,S154)))</f>
        <v>0.0</v>
      </c>
      <c r="Y154" s="19">
        <f>ROUND(U154+V154-W154-X154,2)</f>
        <v>0.0</v>
      </c>
      <c r="Z154" s="19">
        <f>AD153</f>
        <v>0.0</v>
      </c>
      <c r="AA154" s="19">
        <f>ROUND(Z154*$AA$5/12,2)</f>
        <v>0.0</v>
      </c>
      <c r="AB154" s="19">
        <f>MIN($AB$5,Z154+AA154)</f>
        <v>0.0</v>
      </c>
      <c r="AC154" s="19">
        <f>MAX(0,MIN(Z154+AA154-AB154,MonthlyPayment-SUM(H154,M154,R154,W154,AB154,AG154,AL154,AQ154,AV154,BA154)-SUM(I154,N154,S154,X154)))</f>
        <v>0.0</v>
      </c>
      <c r="AD154" s="19">
        <f>ROUND(Z154+AA154-AB154-AC154,2)</f>
        <v>0.0</v>
      </c>
      <c r="AE154" s="19">
        <f>AI153</f>
        <v>0.0</v>
      </c>
      <c r="AF154" s="19">
        <f>ROUND(AE154*$AF$5/12,2)</f>
        <v>0.0</v>
      </c>
      <c r="AG154" s="19">
        <f>MIN($AG$5,AE154+AF154)</f>
        <v>0.0</v>
      </c>
      <c r="AH154" s="19">
        <f>MAX(0,MIN(AE154+AF154-AG154,MonthlyPayment-SUM(H154,M154,R154,W154,AB154,AG154,AL154,AQ154,AV154,BA154)-SUM(I154,N154,S154,X154,AC154)))</f>
        <v>0.0</v>
      </c>
      <c r="AI154" s="19">
        <f>ROUND(AE154+AF154-AG154-AH154,2)</f>
        <v>0.0</v>
      </c>
      <c r="AJ154" s="19">
        <f>AN153</f>
        <v>0.0</v>
      </c>
      <c r="AK154" s="19">
        <f>ROUND(AJ154*$AK$5/12,2)</f>
        <v>0.0</v>
      </c>
      <c r="AL154" s="19">
        <f>MIN($AL$5,AJ154+AK154)</f>
        <v>0.0</v>
      </c>
      <c r="AM154" s="19">
        <f>MAX(0,MIN(AJ154+AK154-AL154,MonthlyPayment-SUM(H154,M154,R154,W154,AB154,AG154,AL154,AQ154,AV154,BA154)-SUM(I154,N154,S154,X154,AC154,AH154)))</f>
        <v>0.0</v>
      </c>
      <c r="AN154" s="19">
        <f>ROUND(AJ154+AK154-AL154-AM154,2)</f>
        <v>0.0</v>
      </c>
      <c r="AO154" s="19">
        <f>AS153</f>
        <v>0.0</v>
      </c>
      <c r="AP154" s="19">
        <f>ROUND(AO154*$AP$5/12,2)</f>
        <v>0.0</v>
      </c>
      <c r="AQ154" s="19">
        <f>MIN($AQ$5,AO154+AP154)</f>
        <v>0.0</v>
      </c>
      <c r="AR154" s="19">
        <f>MAX(0,MIN(AO154+AP154-AQ154,MonthlyPayment-SUM(H154,M154,R154,W154,AB154,AG154,AL154,AQ154,AV154,BA154)-SUM(I154,N154,S154,X154,AC154,AH154,AM154)))</f>
        <v>0.0</v>
      </c>
      <c r="AS154" s="19">
        <f>ROUND(AO154+AP154-AQ154-AR154,2)</f>
        <v>0.0</v>
      </c>
      <c r="AT154" s="19">
        <f>AX153</f>
        <v>0.0</v>
      </c>
      <c r="AU154" s="19">
        <f>ROUND(AT154*$AU$5/12,2)</f>
        <v>0.0</v>
      </c>
      <c r="AV154" s="19">
        <f>MIN($AV$5,AT154+AU154)</f>
        <v>0.0</v>
      </c>
      <c r="AW154" s="19">
        <f>MAX(0,MIN(AT154+AU154-AV154,MonthlyPayment-SUM(H154,M154,R154,W154,AB154,AG154,AL154,AQ154,AV154,BA154)-SUM(I154,N154,S154,X154,AC154,AH154,AM154,AR154)))</f>
        <v>0.0</v>
      </c>
      <c r="AX154" s="19">
        <f>ROUND(AT154+AU154-AV154-AW154,2)</f>
        <v>0.0</v>
      </c>
      <c r="AY154" s="19">
        <f>BC153</f>
        <v>0.0</v>
      </c>
      <c r="AZ154" s="19">
        <f>ROUND(AY154*$AZ$5/12,2)</f>
        <v>0.0</v>
      </c>
      <c r="BA154" s="19">
        <f>MIN($BA$5,AY154+AZ154)</f>
        <v>0.0</v>
      </c>
      <c r="BB154" s="19">
        <f>MAX(0,MIN(AY154+AZ154-BA154,MonthlyPayment-SUM(H154,M154,R154,W154,AB154,AG154,AL154,AQ154,AV154,BA154)-SUM(I154,N154,S154,X154,AC154,AH154,AM154,AR154,AW154)))</f>
        <v>0.0</v>
      </c>
      <c r="BC154" s="19">
        <f>ROUND(AY154+AZ154-BA154-BB154,2)</f>
        <v>0.0</v>
      </c>
    </row>
    <row r="155" spans="1:55">
      <c r="A155" s="9">
        <v>149</v>
      </c>
      <c r="B155" s="15">
        <f>IF(FirstPayment="","",EDATE(FirstPayment,A155-1))</f>
        <v/>
      </c>
      <c r="C155" s="19">
        <f>SUM(H155,M155,R155,W155,AB155,AG155,AL155,AQ155,AV155,BA155,I155,N155,S155,X155,AC155,AH155,AM155,AR155,AW155,BB155)</f>
        <v>0.0</v>
      </c>
      <c r="D155" s="19">
        <f>SUM(J155,O155,T155,Y155,AD155,AI155,AN155,AS155,AX155,BC155)</f>
        <v>0.0</v>
      </c>
      <c r="E155" s="19">
        <f>SUM(G155,L155,Q155,V155,AA155,AF155,AK155,AP155,AU155,AZ155)</f>
        <v>0.0</v>
      </c>
      <c r="F155" s="19">
        <f>J154</f>
        <v>0.0</v>
      </c>
      <c r="G155" s="19">
        <f>ROUND(F155*$G$5/12,2)</f>
        <v>0.0</v>
      </c>
      <c r="H155" s="19">
        <f>MIN($H$5,F155+G155)</f>
        <v>0.0</v>
      </c>
      <c r="I155" s="19">
        <f>MAX(0,MIN(F155+G155-H155,MonthlyPayment-SUM(H155,M155,R155,W155,AB155,AG155,AL155,AQ155,AV155,BA155)))</f>
        <v>0.0</v>
      </c>
      <c r="J155" s="19">
        <f>ROUND(F155+G155-H155-I155,2)</f>
        <v>0.0</v>
      </c>
      <c r="K155" s="19">
        <f>O154</f>
        <v>0.0</v>
      </c>
      <c r="L155" s="19">
        <f>ROUND(K155*$L$5/12,2)</f>
        <v>0.0</v>
      </c>
      <c r="M155" s="19">
        <f>MIN($M$5,K155+L155)</f>
        <v>0.0</v>
      </c>
      <c r="N155" s="19">
        <f>MAX(0,MIN(K155+L155-M155,MonthlyPayment-SUM(H155,M155,R155,W155,AB155,AG155,AL155,AQ155,AV155,BA155)-SUM(I155)))</f>
        <v>0.0</v>
      </c>
      <c r="O155" s="19">
        <f>ROUND(K155+L155-M155-N155,2)</f>
        <v>0.0</v>
      </c>
      <c r="P155" s="19">
        <f>T154</f>
        <v>0.0</v>
      </c>
      <c r="Q155" s="19">
        <f>ROUND(P155*$Q$5/12,2)</f>
        <v>0.0</v>
      </c>
      <c r="R155" s="19">
        <f>MIN($R$5,P155+Q155)</f>
        <v>0.0</v>
      </c>
      <c r="S155" s="19">
        <f>MAX(0,MIN(P155+Q155-R155,MonthlyPayment-SUM(H155,M155,R155,W155,AB155,AG155,AL155,AQ155,AV155,BA155)-SUM(I155,N155)))</f>
        <v>0.0</v>
      </c>
      <c r="T155" s="19">
        <f>ROUND(P155+Q155-R155-S155,2)</f>
        <v>0.0</v>
      </c>
      <c r="U155" s="19">
        <f>Y154</f>
        <v>0.0</v>
      </c>
      <c r="V155" s="19">
        <f>ROUND(U155*$V$5/12,2)</f>
        <v>0.0</v>
      </c>
      <c r="W155" s="19">
        <f>MIN($W$5,U155+V155)</f>
        <v>0.0</v>
      </c>
      <c r="X155" s="19">
        <f>MAX(0,MIN(U155+V155-W155,MonthlyPayment-SUM(H155,M155,R155,W155,AB155,AG155,AL155,AQ155,AV155,BA155)-SUM(I155,N155,S155)))</f>
        <v>0.0</v>
      </c>
      <c r="Y155" s="19">
        <f>ROUND(U155+V155-W155-X155,2)</f>
        <v>0.0</v>
      </c>
      <c r="Z155" s="19">
        <f>AD154</f>
        <v>0.0</v>
      </c>
      <c r="AA155" s="19">
        <f>ROUND(Z155*$AA$5/12,2)</f>
        <v>0.0</v>
      </c>
      <c r="AB155" s="19">
        <f>MIN($AB$5,Z155+AA155)</f>
        <v>0.0</v>
      </c>
      <c r="AC155" s="19">
        <f>MAX(0,MIN(Z155+AA155-AB155,MonthlyPayment-SUM(H155,M155,R155,W155,AB155,AG155,AL155,AQ155,AV155,BA155)-SUM(I155,N155,S155,X155)))</f>
        <v>0.0</v>
      </c>
      <c r="AD155" s="19">
        <f>ROUND(Z155+AA155-AB155-AC155,2)</f>
        <v>0.0</v>
      </c>
      <c r="AE155" s="19">
        <f>AI154</f>
        <v>0.0</v>
      </c>
      <c r="AF155" s="19">
        <f>ROUND(AE155*$AF$5/12,2)</f>
        <v>0.0</v>
      </c>
      <c r="AG155" s="19">
        <f>MIN($AG$5,AE155+AF155)</f>
        <v>0.0</v>
      </c>
      <c r="AH155" s="19">
        <f>MAX(0,MIN(AE155+AF155-AG155,MonthlyPayment-SUM(H155,M155,R155,W155,AB155,AG155,AL155,AQ155,AV155,BA155)-SUM(I155,N155,S155,X155,AC155)))</f>
        <v>0.0</v>
      </c>
      <c r="AI155" s="19">
        <f>ROUND(AE155+AF155-AG155-AH155,2)</f>
        <v>0.0</v>
      </c>
      <c r="AJ155" s="19">
        <f>AN154</f>
        <v>0.0</v>
      </c>
      <c r="AK155" s="19">
        <f>ROUND(AJ155*$AK$5/12,2)</f>
        <v>0.0</v>
      </c>
      <c r="AL155" s="19">
        <f>MIN($AL$5,AJ155+AK155)</f>
        <v>0.0</v>
      </c>
      <c r="AM155" s="19">
        <f>MAX(0,MIN(AJ155+AK155-AL155,MonthlyPayment-SUM(H155,M155,R155,W155,AB155,AG155,AL155,AQ155,AV155,BA155)-SUM(I155,N155,S155,X155,AC155,AH155)))</f>
        <v>0.0</v>
      </c>
      <c r="AN155" s="19">
        <f>ROUND(AJ155+AK155-AL155-AM155,2)</f>
        <v>0.0</v>
      </c>
      <c r="AO155" s="19">
        <f>AS154</f>
        <v>0.0</v>
      </c>
      <c r="AP155" s="19">
        <f>ROUND(AO155*$AP$5/12,2)</f>
        <v>0.0</v>
      </c>
      <c r="AQ155" s="19">
        <f>MIN($AQ$5,AO155+AP155)</f>
        <v>0.0</v>
      </c>
      <c r="AR155" s="19">
        <f>MAX(0,MIN(AO155+AP155-AQ155,MonthlyPayment-SUM(H155,M155,R155,W155,AB155,AG155,AL155,AQ155,AV155,BA155)-SUM(I155,N155,S155,X155,AC155,AH155,AM155)))</f>
        <v>0.0</v>
      </c>
      <c r="AS155" s="19">
        <f>ROUND(AO155+AP155-AQ155-AR155,2)</f>
        <v>0.0</v>
      </c>
      <c r="AT155" s="19">
        <f>AX154</f>
        <v>0.0</v>
      </c>
      <c r="AU155" s="19">
        <f>ROUND(AT155*$AU$5/12,2)</f>
        <v>0.0</v>
      </c>
      <c r="AV155" s="19">
        <f>MIN($AV$5,AT155+AU155)</f>
        <v>0.0</v>
      </c>
      <c r="AW155" s="19">
        <f>MAX(0,MIN(AT155+AU155-AV155,MonthlyPayment-SUM(H155,M155,R155,W155,AB155,AG155,AL155,AQ155,AV155,BA155)-SUM(I155,N155,S155,X155,AC155,AH155,AM155,AR155)))</f>
        <v>0.0</v>
      </c>
      <c r="AX155" s="19">
        <f>ROUND(AT155+AU155-AV155-AW155,2)</f>
        <v>0.0</v>
      </c>
      <c r="AY155" s="19">
        <f>BC154</f>
        <v>0.0</v>
      </c>
      <c r="AZ155" s="19">
        <f>ROUND(AY155*$AZ$5/12,2)</f>
        <v>0.0</v>
      </c>
      <c r="BA155" s="19">
        <f>MIN($BA$5,AY155+AZ155)</f>
        <v>0.0</v>
      </c>
      <c r="BB155" s="19">
        <f>MAX(0,MIN(AY155+AZ155-BA155,MonthlyPayment-SUM(H155,M155,R155,W155,AB155,AG155,AL155,AQ155,AV155,BA155)-SUM(I155,N155,S155,X155,AC155,AH155,AM155,AR155,AW155)))</f>
        <v>0.0</v>
      </c>
      <c r="BC155" s="19">
        <f>ROUND(AY155+AZ155-BA155-BB155,2)</f>
        <v>0.0</v>
      </c>
    </row>
    <row r="156" spans="1:55">
      <c r="A156" s="9">
        <v>150</v>
      </c>
      <c r="B156" s="15">
        <f>IF(FirstPayment="","",EDATE(FirstPayment,A156-1))</f>
        <v/>
      </c>
      <c r="C156" s="19">
        <f>SUM(H156,M156,R156,W156,AB156,AG156,AL156,AQ156,AV156,BA156,I156,N156,S156,X156,AC156,AH156,AM156,AR156,AW156,BB156)</f>
        <v>0.0</v>
      </c>
      <c r="D156" s="19">
        <f>SUM(J156,O156,T156,Y156,AD156,AI156,AN156,AS156,AX156,BC156)</f>
        <v>0.0</v>
      </c>
      <c r="E156" s="19">
        <f>SUM(G156,L156,Q156,V156,AA156,AF156,AK156,AP156,AU156,AZ156)</f>
        <v>0.0</v>
      </c>
      <c r="F156" s="19">
        <f>J155</f>
        <v>0.0</v>
      </c>
      <c r="G156" s="19">
        <f>ROUND(F156*$G$5/12,2)</f>
        <v>0.0</v>
      </c>
      <c r="H156" s="19">
        <f>MIN($H$5,F156+G156)</f>
        <v>0.0</v>
      </c>
      <c r="I156" s="19">
        <f>MAX(0,MIN(F156+G156-H156,MonthlyPayment-SUM(H156,M156,R156,W156,AB156,AG156,AL156,AQ156,AV156,BA156)))</f>
        <v>0.0</v>
      </c>
      <c r="J156" s="19">
        <f>ROUND(F156+G156-H156-I156,2)</f>
        <v>0.0</v>
      </c>
      <c r="K156" s="19">
        <f>O155</f>
        <v>0.0</v>
      </c>
      <c r="L156" s="19">
        <f>ROUND(K156*$L$5/12,2)</f>
        <v>0.0</v>
      </c>
      <c r="M156" s="19">
        <f>MIN($M$5,K156+L156)</f>
        <v>0.0</v>
      </c>
      <c r="N156" s="19">
        <f>MAX(0,MIN(K156+L156-M156,MonthlyPayment-SUM(H156,M156,R156,W156,AB156,AG156,AL156,AQ156,AV156,BA156)-SUM(I156)))</f>
        <v>0.0</v>
      </c>
      <c r="O156" s="19">
        <f>ROUND(K156+L156-M156-N156,2)</f>
        <v>0.0</v>
      </c>
      <c r="P156" s="19">
        <f>T155</f>
        <v>0.0</v>
      </c>
      <c r="Q156" s="19">
        <f>ROUND(P156*$Q$5/12,2)</f>
        <v>0.0</v>
      </c>
      <c r="R156" s="19">
        <f>MIN($R$5,P156+Q156)</f>
        <v>0.0</v>
      </c>
      <c r="S156" s="19">
        <f>MAX(0,MIN(P156+Q156-R156,MonthlyPayment-SUM(H156,M156,R156,W156,AB156,AG156,AL156,AQ156,AV156,BA156)-SUM(I156,N156)))</f>
        <v>0.0</v>
      </c>
      <c r="T156" s="19">
        <f>ROUND(P156+Q156-R156-S156,2)</f>
        <v>0.0</v>
      </c>
      <c r="U156" s="19">
        <f>Y155</f>
        <v>0.0</v>
      </c>
      <c r="V156" s="19">
        <f>ROUND(U156*$V$5/12,2)</f>
        <v>0.0</v>
      </c>
      <c r="W156" s="19">
        <f>MIN($W$5,U156+V156)</f>
        <v>0.0</v>
      </c>
      <c r="X156" s="19">
        <f>MAX(0,MIN(U156+V156-W156,MonthlyPayment-SUM(H156,M156,R156,W156,AB156,AG156,AL156,AQ156,AV156,BA156)-SUM(I156,N156,S156)))</f>
        <v>0.0</v>
      </c>
      <c r="Y156" s="19">
        <f>ROUND(U156+V156-W156-X156,2)</f>
        <v>0.0</v>
      </c>
      <c r="Z156" s="19">
        <f>AD155</f>
        <v>0.0</v>
      </c>
      <c r="AA156" s="19">
        <f>ROUND(Z156*$AA$5/12,2)</f>
        <v>0.0</v>
      </c>
      <c r="AB156" s="19">
        <f>MIN($AB$5,Z156+AA156)</f>
        <v>0.0</v>
      </c>
      <c r="AC156" s="19">
        <f>MAX(0,MIN(Z156+AA156-AB156,MonthlyPayment-SUM(H156,M156,R156,W156,AB156,AG156,AL156,AQ156,AV156,BA156)-SUM(I156,N156,S156,X156)))</f>
        <v>0.0</v>
      </c>
      <c r="AD156" s="19">
        <f>ROUND(Z156+AA156-AB156-AC156,2)</f>
        <v>0.0</v>
      </c>
      <c r="AE156" s="19">
        <f>AI155</f>
        <v>0.0</v>
      </c>
      <c r="AF156" s="19">
        <f>ROUND(AE156*$AF$5/12,2)</f>
        <v>0.0</v>
      </c>
      <c r="AG156" s="19">
        <f>MIN($AG$5,AE156+AF156)</f>
        <v>0.0</v>
      </c>
      <c r="AH156" s="19">
        <f>MAX(0,MIN(AE156+AF156-AG156,MonthlyPayment-SUM(H156,M156,R156,W156,AB156,AG156,AL156,AQ156,AV156,BA156)-SUM(I156,N156,S156,X156,AC156)))</f>
        <v>0.0</v>
      </c>
      <c r="AI156" s="19">
        <f>ROUND(AE156+AF156-AG156-AH156,2)</f>
        <v>0.0</v>
      </c>
      <c r="AJ156" s="19">
        <f>AN155</f>
        <v>0.0</v>
      </c>
      <c r="AK156" s="19">
        <f>ROUND(AJ156*$AK$5/12,2)</f>
        <v>0.0</v>
      </c>
      <c r="AL156" s="19">
        <f>MIN($AL$5,AJ156+AK156)</f>
        <v>0.0</v>
      </c>
      <c r="AM156" s="19">
        <f>MAX(0,MIN(AJ156+AK156-AL156,MonthlyPayment-SUM(H156,M156,R156,W156,AB156,AG156,AL156,AQ156,AV156,BA156)-SUM(I156,N156,S156,X156,AC156,AH156)))</f>
        <v>0.0</v>
      </c>
      <c r="AN156" s="19">
        <f>ROUND(AJ156+AK156-AL156-AM156,2)</f>
        <v>0.0</v>
      </c>
      <c r="AO156" s="19">
        <f>AS155</f>
        <v>0.0</v>
      </c>
      <c r="AP156" s="19">
        <f>ROUND(AO156*$AP$5/12,2)</f>
        <v>0.0</v>
      </c>
      <c r="AQ156" s="19">
        <f>MIN($AQ$5,AO156+AP156)</f>
        <v>0.0</v>
      </c>
      <c r="AR156" s="19">
        <f>MAX(0,MIN(AO156+AP156-AQ156,MonthlyPayment-SUM(H156,M156,R156,W156,AB156,AG156,AL156,AQ156,AV156,BA156)-SUM(I156,N156,S156,X156,AC156,AH156,AM156)))</f>
        <v>0.0</v>
      </c>
      <c r="AS156" s="19">
        <f>ROUND(AO156+AP156-AQ156-AR156,2)</f>
        <v>0.0</v>
      </c>
      <c r="AT156" s="19">
        <f>AX155</f>
        <v>0.0</v>
      </c>
      <c r="AU156" s="19">
        <f>ROUND(AT156*$AU$5/12,2)</f>
        <v>0.0</v>
      </c>
      <c r="AV156" s="19">
        <f>MIN($AV$5,AT156+AU156)</f>
        <v>0.0</v>
      </c>
      <c r="AW156" s="19">
        <f>MAX(0,MIN(AT156+AU156-AV156,MonthlyPayment-SUM(H156,M156,R156,W156,AB156,AG156,AL156,AQ156,AV156,BA156)-SUM(I156,N156,S156,X156,AC156,AH156,AM156,AR156)))</f>
        <v>0.0</v>
      </c>
      <c r="AX156" s="19">
        <f>ROUND(AT156+AU156-AV156-AW156,2)</f>
        <v>0.0</v>
      </c>
      <c r="AY156" s="19">
        <f>BC155</f>
        <v>0.0</v>
      </c>
      <c r="AZ156" s="19">
        <f>ROUND(AY156*$AZ$5/12,2)</f>
        <v>0.0</v>
      </c>
      <c r="BA156" s="19">
        <f>MIN($BA$5,AY156+AZ156)</f>
        <v>0.0</v>
      </c>
      <c r="BB156" s="19">
        <f>MAX(0,MIN(AY156+AZ156-BA156,MonthlyPayment-SUM(H156,M156,R156,W156,AB156,AG156,AL156,AQ156,AV156,BA156)-SUM(I156,N156,S156,X156,AC156,AH156,AM156,AR156,AW156)))</f>
        <v>0.0</v>
      </c>
      <c r="BC156" s="19">
        <f>ROUND(AY156+AZ156-BA156-BB156,2)</f>
        <v>0.0</v>
      </c>
    </row>
    <row r="157" spans="1:55">
      <c r="A157" s="9">
        <v>151</v>
      </c>
      <c r="B157" s="15">
        <f>IF(FirstPayment="","",EDATE(FirstPayment,A157-1))</f>
        <v/>
      </c>
      <c r="C157" s="19">
        <f>SUM(H157,M157,R157,W157,AB157,AG157,AL157,AQ157,AV157,BA157,I157,N157,S157,X157,AC157,AH157,AM157,AR157,AW157,BB157)</f>
        <v>0.0</v>
      </c>
      <c r="D157" s="19">
        <f>SUM(J157,O157,T157,Y157,AD157,AI157,AN157,AS157,AX157,BC157)</f>
        <v>0.0</v>
      </c>
      <c r="E157" s="19">
        <f>SUM(G157,L157,Q157,V157,AA157,AF157,AK157,AP157,AU157,AZ157)</f>
        <v>0.0</v>
      </c>
      <c r="F157" s="19">
        <f>J156</f>
        <v>0.0</v>
      </c>
      <c r="G157" s="19">
        <f>ROUND(F157*$G$5/12,2)</f>
        <v>0.0</v>
      </c>
      <c r="H157" s="19">
        <f>MIN($H$5,F157+G157)</f>
        <v>0.0</v>
      </c>
      <c r="I157" s="19">
        <f>MAX(0,MIN(F157+G157-H157,MonthlyPayment-SUM(H157,M157,R157,W157,AB157,AG157,AL157,AQ157,AV157,BA157)))</f>
        <v>0.0</v>
      </c>
      <c r="J157" s="19">
        <f>ROUND(F157+G157-H157-I157,2)</f>
        <v>0.0</v>
      </c>
      <c r="K157" s="19">
        <f>O156</f>
        <v>0.0</v>
      </c>
      <c r="L157" s="19">
        <f>ROUND(K157*$L$5/12,2)</f>
        <v>0.0</v>
      </c>
      <c r="M157" s="19">
        <f>MIN($M$5,K157+L157)</f>
        <v>0.0</v>
      </c>
      <c r="N157" s="19">
        <f>MAX(0,MIN(K157+L157-M157,MonthlyPayment-SUM(H157,M157,R157,W157,AB157,AG157,AL157,AQ157,AV157,BA157)-SUM(I157)))</f>
        <v>0.0</v>
      </c>
      <c r="O157" s="19">
        <f>ROUND(K157+L157-M157-N157,2)</f>
        <v>0.0</v>
      </c>
      <c r="P157" s="19">
        <f>T156</f>
        <v>0.0</v>
      </c>
      <c r="Q157" s="19">
        <f>ROUND(P157*$Q$5/12,2)</f>
        <v>0.0</v>
      </c>
      <c r="R157" s="19">
        <f>MIN($R$5,P157+Q157)</f>
        <v>0.0</v>
      </c>
      <c r="S157" s="19">
        <f>MAX(0,MIN(P157+Q157-R157,MonthlyPayment-SUM(H157,M157,R157,W157,AB157,AG157,AL157,AQ157,AV157,BA157)-SUM(I157,N157)))</f>
        <v>0.0</v>
      </c>
      <c r="T157" s="19">
        <f>ROUND(P157+Q157-R157-S157,2)</f>
        <v>0.0</v>
      </c>
      <c r="U157" s="19">
        <f>Y156</f>
        <v>0.0</v>
      </c>
      <c r="V157" s="19">
        <f>ROUND(U157*$V$5/12,2)</f>
        <v>0.0</v>
      </c>
      <c r="W157" s="19">
        <f>MIN($W$5,U157+V157)</f>
        <v>0.0</v>
      </c>
      <c r="X157" s="19">
        <f>MAX(0,MIN(U157+V157-W157,MonthlyPayment-SUM(H157,M157,R157,W157,AB157,AG157,AL157,AQ157,AV157,BA157)-SUM(I157,N157,S157)))</f>
        <v>0.0</v>
      </c>
      <c r="Y157" s="19">
        <f>ROUND(U157+V157-W157-X157,2)</f>
        <v>0.0</v>
      </c>
      <c r="Z157" s="19">
        <f>AD156</f>
        <v>0.0</v>
      </c>
      <c r="AA157" s="19">
        <f>ROUND(Z157*$AA$5/12,2)</f>
        <v>0.0</v>
      </c>
      <c r="AB157" s="19">
        <f>MIN($AB$5,Z157+AA157)</f>
        <v>0.0</v>
      </c>
      <c r="AC157" s="19">
        <f>MAX(0,MIN(Z157+AA157-AB157,MonthlyPayment-SUM(H157,M157,R157,W157,AB157,AG157,AL157,AQ157,AV157,BA157)-SUM(I157,N157,S157,X157)))</f>
        <v>0.0</v>
      </c>
      <c r="AD157" s="19">
        <f>ROUND(Z157+AA157-AB157-AC157,2)</f>
        <v>0.0</v>
      </c>
      <c r="AE157" s="19">
        <f>AI156</f>
        <v>0.0</v>
      </c>
      <c r="AF157" s="19">
        <f>ROUND(AE157*$AF$5/12,2)</f>
        <v>0.0</v>
      </c>
      <c r="AG157" s="19">
        <f>MIN($AG$5,AE157+AF157)</f>
        <v>0.0</v>
      </c>
      <c r="AH157" s="19">
        <f>MAX(0,MIN(AE157+AF157-AG157,MonthlyPayment-SUM(H157,M157,R157,W157,AB157,AG157,AL157,AQ157,AV157,BA157)-SUM(I157,N157,S157,X157,AC157)))</f>
        <v>0.0</v>
      </c>
      <c r="AI157" s="19">
        <f>ROUND(AE157+AF157-AG157-AH157,2)</f>
        <v>0.0</v>
      </c>
      <c r="AJ157" s="19">
        <f>AN156</f>
        <v>0.0</v>
      </c>
      <c r="AK157" s="19">
        <f>ROUND(AJ157*$AK$5/12,2)</f>
        <v>0.0</v>
      </c>
      <c r="AL157" s="19">
        <f>MIN($AL$5,AJ157+AK157)</f>
        <v>0.0</v>
      </c>
      <c r="AM157" s="19">
        <f>MAX(0,MIN(AJ157+AK157-AL157,MonthlyPayment-SUM(H157,M157,R157,W157,AB157,AG157,AL157,AQ157,AV157,BA157)-SUM(I157,N157,S157,X157,AC157,AH157)))</f>
        <v>0.0</v>
      </c>
      <c r="AN157" s="19">
        <f>ROUND(AJ157+AK157-AL157-AM157,2)</f>
        <v>0.0</v>
      </c>
      <c r="AO157" s="19">
        <f>AS156</f>
        <v>0.0</v>
      </c>
      <c r="AP157" s="19">
        <f>ROUND(AO157*$AP$5/12,2)</f>
        <v>0.0</v>
      </c>
      <c r="AQ157" s="19">
        <f>MIN($AQ$5,AO157+AP157)</f>
        <v>0.0</v>
      </c>
      <c r="AR157" s="19">
        <f>MAX(0,MIN(AO157+AP157-AQ157,MonthlyPayment-SUM(H157,M157,R157,W157,AB157,AG157,AL157,AQ157,AV157,BA157)-SUM(I157,N157,S157,X157,AC157,AH157,AM157)))</f>
        <v>0.0</v>
      </c>
      <c r="AS157" s="19">
        <f>ROUND(AO157+AP157-AQ157-AR157,2)</f>
        <v>0.0</v>
      </c>
      <c r="AT157" s="19">
        <f>AX156</f>
        <v>0.0</v>
      </c>
      <c r="AU157" s="19">
        <f>ROUND(AT157*$AU$5/12,2)</f>
        <v>0.0</v>
      </c>
      <c r="AV157" s="19">
        <f>MIN($AV$5,AT157+AU157)</f>
        <v>0.0</v>
      </c>
      <c r="AW157" s="19">
        <f>MAX(0,MIN(AT157+AU157-AV157,MonthlyPayment-SUM(H157,M157,R157,W157,AB157,AG157,AL157,AQ157,AV157,BA157)-SUM(I157,N157,S157,X157,AC157,AH157,AM157,AR157)))</f>
        <v>0.0</v>
      </c>
      <c r="AX157" s="19">
        <f>ROUND(AT157+AU157-AV157-AW157,2)</f>
        <v>0.0</v>
      </c>
      <c r="AY157" s="19">
        <f>BC156</f>
        <v>0.0</v>
      </c>
      <c r="AZ157" s="19">
        <f>ROUND(AY157*$AZ$5/12,2)</f>
        <v>0.0</v>
      </c>
      <c r="BA157" s="19">
        <f>MIN($BA$5,AY157+AZ157)</f>
        <v>0.0</v>
      </c>
      <c r="BB157" s="19">
        <f>MAX(0,MIN(AY157+AZ157-BA157,MonthlyPayment-SUM(H157,M157,R157,W157,AB157,AG157,AL157,AQ157,AV157,BA157)-SUM(I157,N157,S157,X157,AC157,AH157,AM157,AR157,AW157)))</f>
        <v>0.0</v>
      </c>
      <c r="BC157" s="19">
        <f>ROUND(AY157+AZ157-BA157-BB157,2)</f>
        <v>0.0</v>
      </c>
    </row>
    <row r="158" spans="1:55">
      <c r="A158" s="9">
        <v>152</v>
      </c>
      <c r="B158" s="15">
        <f>IF(FirstPayment="","",EDATE(FirstPayment,A158-1))</f>
        <v/>
      </c>
      <c r="C158" s="19">
        <f>SUM(H158,M158,R158,W158,AB158,AG158,AL158,AQ158,AV158,BA158,I158,N158,S158,X158,AC158,AH158,AM158,AR158,AW158,BB158)</f>
        <v>0.0</v>
      </c>
      <c r="D158" s="19">
        <f>SUM(J158,O158,T158,Y158,AD158,AI158,AN158,AS158,AX158,BC158)</f>
        <v>0.0</v>
      </c>
      <c r="E158" s="19">
        <f>SUM(G158,L158,Q158,V158,AA158,AF158,AK158,AP158,AU158,AZ158)</f>
        <v>0.0</v>
      </c>
      <c r="F158" s="19">
        <f>J157</f>
        <v>0.0</v>
      </c>
      <c r="G158" s="19">
        <f>ROUND(F158*$G$5/12,2)</f>
        <v>0.0</v>
      </c>
      <c r="H158" s="19">
        <f>MIN($H$5,F158+G158)</f>
        <v>0.0</v>
      </c>
      <c r="I158" s="19">
        <f>MAX(0,MIN(F158+G158-H158,MonthlyPayment-SUM(H158,M158,R158,W158,AB158,AG158,AL158,AQ158,AV158,BA158)))</f>
        <v>0.0</v>
      </c>
      <c r="J158" s="19">
        <f>ROUND(F158+G158-H158-I158,2)</f>
        <v>0.0</v>
      </c>
      <c r="K158" s="19">
        <f>O157</f>
        <v>0.0</v>
      </c>
      <c r="L158" s="19">
        <f>ROUND(K158*$L$5/12,2)</f>
        <v>0.0</v>
      </c>
      <c r="M158" s="19">
        <f>MIN($M$5,K158+L158)</f>
        <v>0.0</v>
      </c>
      <c r="N158" s="19">
        <f>MAX(0,MIN(K158+L158-M158,MonthlyPayment-SUM(H158,M158,R158,W158,AB158,AG158,AL158,AQ158,AV158,BA158)-SUM(I158)))</f>
        <v>0.0</v>
      </c>
      <c r="O158" s="19">
        <f>ROUND(K158+L158-M158-N158,2)</f>
        <v>0.0</v>
      </c>
      <c r="P158" s="19">
        <f>T157</f>
        <v>0.0</v>
      </c>
      <c r="Q158" s="19">
        <f>ROUND(P158*$Q$5/12,2)</f>
        <v>0.0</v>
      </c>
      <c r="R158" s="19">
        <f>MIN($R$5,P158+Q158)</f>
        <v>0.0</v>
      </c>
      <c r="S158" s="19">
        <f>MAX(0,MIN(P158+Q158-R158,MonthlyPayment-SUM(H158,M158,R158,W158,AB158,AG158,AL158,AQ158,AV158,BA158)-SUM(I158,N158)))</f>
        <v>0.0</v>
      </c>
      <c r="T158" s="19">
        <f>ROUND(P158+Q158-R158-S158,2)</f>
        <v>0.0</v>
      </c>
      <c r="U158" s="19">
        <f>Y157</f>
        <v>0.0</v>
      </c>
      <c r="V158" s="19">
        <f>ROUND(U158*$V$5/12,2)</f>
        <v>0.0</v>
      </c>
      <c r="W158" s="19">
        <f>MIN($W$5,U158+V158)</f>
        <v>0.0</v>
      </c>
      <c r="X158" s="19">
        <f>MAX(0,MIN(U158+V158-W158,MonthlyPayment-SUM(H158,M158,R158,W158,AB158,AG158,AL158,AQ158,AV158,BA158)-SUM(I158,N158,S158)))</f>
        <v>0.0</v>
      </c>
      <c r="Y158" s="19">
        <f>ROUND(U158+V158-W158-X158,2)</f>
        <v>0.0</v>
      </c>
      <c r="Z158" s="19">
        <f>AD157</f>
        <v>0.0</v>
      </c>
      <c r="AA158" s="19">
        <f>ROUND(Z158*$AA$5/12,2)</f>
        <v>0.0</v>
      </c>
      <c r="AB158" s="19">
        <f>MIN($AB$5,Z158+AA158)</f>
        <v>0.0</v>
      </c>
      <c r="AC158" s="19">
        <f>MAX(0,MIN(Z158+AA158-AB158,MonthlyPayment-SUM(H158,M158,R158,W158,AB158,AG158,AL158,AQ158,AV158,BA158)-SUM(I158,N158,S158,X158)))</f>
        <v>0.0</v>
      </c>
      <c r="AD158" s="19">
        <f>ROUND(Z158+AA158-AB158-AC158,2)</f>
        <v>0.0</v>
      </c>
      <c r="AE158" s="19">
        <f>AI157</f>
        <v>0.0</v>
      </c>
      <c r="AF158" s="19">
        <f>ROUND(AE158*$AF$5/12,2)</f>
        <v>0.0</v>
      </c>
      <c r="AG158" s="19">
        <f>MIN($AG$5,AE158+AF158)</f>
        <v>0.0</v>
      </c>
      <c r="AH158" s="19">
        <f>MAX(0,MIN(AE158+AF158-AG158,MonthlyPayment-SUM(H158,M158,R158,W158,AB158,AG158,AL158,AQ158,AV158,BA158)-SUM(I158,N158,S158,X158,AC158)))</f>
        <v>0.0</v>
      </c>
      <c r="AI158" s="19">
        <f>ROUND(AE158+AF158-AG158-AH158,2)</f>
        <v>0.0</v>
      </c>
      <c r="AJ158" s="19">
        <f>AN157</f>
        <v>0.0</v>
      </c>
      <c r="AK158" s="19">
        <f>ROUND(AJ158*$AK$5/12,2)</f>
        <v>0.0</v>
      </c>
      <c r="AL158" s="19">
        <f>MIN($AL$5,AJ158+AK158)</f>
        <v>0.0</v>
      </c>
      <c r="AM158" s="19">
        <f>MAX(0,MIN(AJ158+AK158-AL158,MonthlyPayment-SUM(H158,M158,R158,W158,AB158,AG158,AL158,AQ158,AV158,BA158)-SUM(I158,N158,S158,X158,AC158,AH158)))</f>
        <v>0.0</v>
      </c>
      <c r="AN158" s="19">
        <f>ROUND(AJ158+AK158-AL158-AM158,2)</f>
        <v>0.0</v>
      </c>
      <c r="AO158" s="19">
        <f>AS157</f>
        <v>0.0</v>
      </c>
      <c r="AP158" s="19">
        <f>ROUND(AO158*$AP$5/12,2)</f>
        <v>0.0</v>
      </c>
      <c r="AQ158" s="19">
        <f>MIN($AQ$5,AO158+AP158)</f>
        <v>0.0</v>
      </c>
      <c r="AR158" s="19">
        <f>MAX(0,MIN(AO158+AP158-AQ158,MonthlyPayment-SUM(H158,M158,R158,W158,AB158,AG158,AL158,AQ158,AV158,BA158)-SUM(I158,N158,S158,X158,AC158,AH158,AM158)))</f>
        <v>0.0</v>
      </c>
      <c r="AS158" s="19">
        <f>ROUND(AO158+AP158-AQ158-AR158,2)</f>
        <v>0.0</v>
      </c>
      <c r="AT158" s="19">
        <f>AX157</f>
        <v>0.0</v>
      </c>
      <c r="AU158" s="19">
        <f>ROUND(AT158*$AU$5/12,2)</f>
        <v>0.0</v>
      </c>
      <c r="AV158" s="19">
        <f>MIN($AV$5,AT158+AU158)</f>
        <v>0.0</v>
      </c>
      <c r="AW158" s="19">
        <f>MAX(0,MIN(AT158+AU158-AV158,MonthlyPayment-SUM(H158,M158,R158,W158,AB158,AG158,AL158,AQ158,AV158,BA158)-SUM(I158,N158,S158,X158,AC158,AH158,AM158,AR158)))</f>
        <v>0.0</v>
      </c>
      <c r="AX158" s="19">
        <f>ROUND(AT158+AU158-AV158-AW158,2)</f>
        <v>0.0</v>
      </c>
      <c r="AY158" s="19">
        <f>BC157</f>
        <v>0.0</v>
      </c>
      <c r="AZ158" s="19">
        <f>ROUND(AY158*$AZ$5/12,2)</f>
        <v>0.0</v>
      </c>
      <c r="BA158" s="19">
        <f>MIN($BA$5,AY158+AZ158)</f>
        <v>0.0</v>
      </c>
      <c r="BB158" s="19">
        <f>MAX(0,MIN(AY158+AZ158-BA158,MonthlyPayment-SUM(H158,M158,R158,W158,AB158,AG158,AL158,AQ158,AV158,BA158)-SUM(I158,N158,S158,X158,AC158,AH158,AM158,AR158,AW158)))</f>
        <v>0.0</v>
      </c>
      <c r="BC158" s="19">
        <f>ROUND(AY158+AZ158-BA158-BB158,2)</f>
        <v>0.0</v>
      </c>
    </row>
    <row r="159" spans="1:55">
      <c r="A159" s="9">
        <v>153</v>
      </c>
      <c r="B159" s="15">
        <f>IF(FirstPayment="","",EDATE(FirstPayment,A159-1))</f>
        <v/>
      </c>
      <c r="C159" s="19">
        <f>SUM(H159,M159,R159,W159,AB159,AG159,AL159,AQ159,AV159,BA159,I159,N159,S159,X159,AC159,AH159,AM159,AR159,AW159,BB159)</f>
        <v>0.0</v>
      </c>
      <c r="D159" s="19">
        <f>SUM(J159,O159,T159,Y159,AD159,AI159,AN159,AS159,AX159,BC159)</f>
        <v>0.0</v>
      </c>
      <c r="E159" s="19">
        <f>SUM(G159,L159,Q159,V159,AA159,AF159,AK159,AP159,AU159,AZ159)</f>
        <v>0.0</v>
      </c>
      <c r="F159" s="19">
        <f>J158</f>
        <v>0.0</v>
      </c>
      <c r="G159" s="19">
        <f>ROUND(F159*$G$5/12,2)</f>
        <v>0.0</v>
      </c>
      <c r="H159" s="19">
        <f>MIN($H$5,F159+G159)</f>
        <v>0.0</v>
      </c>
      <c r="I159" s="19">
        <f>MAX(0,MIN(F159+G159-H159,MonthlyPayment-SUM(H159,M159,R159,W159,AB159,AG159,AL159,AQ159,AV159,BA159)))</f>
        <v>0.0</v>
      </c>
      <c r="J159" s="19">
        <f>ROUND(F159+G159-H159-I159,2)</f>
        <v>0.0</v>
      </c>
      <c r="K159" s="19">
        <f>O158</f>
        <v>0.0</v>
      </c>
      <c r="L159" s="19">
        <f>ROUND(K159*$L$5/12,2)</f>
        <v>0.0</v>
      </c>
      <c r="M159" s="19">
        <f>MIN($M$5,K159+L159)</f>
        <v>0.0</v>
      </c>
      <c r="N159" s="19">
        <f>MAX(0,MIN(K159+L159-M159,MonthlyPayment-SUM(H159,M159,R159,W159,AB159,AG159,AL159,AQ159,AV159,BA159)-SUM(I159)))</f>
        <v>0.0</v>
      </c>
      <c r="O159" s="19">
        <f>ROUND(K159+L159-M159-N159,2)</f>
        <v>0.0</v>
      </c>
      <c r="P159" s="19">
        <f>T158</f>
        <v>0.0</v>
      </c>
      <c r="Q159" s="19">
        <f>ROUND(P159*$Q$5/12,2)</f>
        <v>0.0</v>
      </c>
      <c r="R159" s="19">
        <f>MIN($R$5,P159+Q159)</f>
        <v>0.0</v>
      </c>
      <c r="S159" s="19">
        <f>MAX(0,MIN(P159+Q159-R159,MonthlyPayment-SUM(H159,M159,R159,W159,AB159,AG159,AL159,AQ159,AV159,BA159)-SUM(I159,N159)))</f>
        <v>0.0</v>
      </c>
      <c r="T159" s="19">
        <f>ROUND(P159+Q159-R159-S159,2)</f>
        <v>0.0</v>
      </c>
      <c r="U159" s="19">
        <f>Y158</f>
        <v>0.0</v>
      </c>
      <c r="V159" s="19">
        <f>ROUND(U159*$V$5/12,2)</f>
        <v>0.0</v>
      </c>
      <c r="W159" s="19">
        <f>MIN($W$5,U159+V159)</f>
        <v>0.0</v>
      </c>
      <c r="X159" s="19">
        <f>MAX(0,MIN(U159+V159-W159,MonthlyPayment-SUM(H159,M159,R159,W159,AB159,AG159,AL159,AQ159,AV159,BA159)-SUM(I159,N159,S159)))</f>
        <v>0.0</v>
      </c>
      <c r="Y159" s="19">
        <f>ROUND(U159+V159-W159-X159,2)</f>
        <v>0.0</v>
      </c>
      <c r="Z159" s="19">
        <f>AD158</f>
        <v>0.0</v>
      </c>
      <c r="AA159" s="19">
        <f>ROUND(Z159*$AA$5/12,2)</f>
        <v>0.0</v>
      </c>
      <c r="AB159" s="19">
        <f>MIN($AB$5,Z159+AA159)</f>
        <v>0.0</v>
      </c>
      <c r="AC159" s="19">
        <f>MAX(0,MIN(Z159+AA159-AB159,MonthlyPayment-SUM(H159,M159,R159,W159,AB159,AG159,AL159,AQ159,AV159,BA159)-SUM(I159,N159,S159,X159)))</f>
        <v>0.0</v>
      </c>
      <c r="AD159" s="19">
        <f>ROUND(Z159+AA159-AB159-AC159,2)</f>
        <v>0.0</v>
      </c>
      <c r="AE159" s="19">
        <f>AI158</f>
        <v>0.0</v>
      </c>
      <c r="AF159" s="19">
        <f>ROUND(AE159*$AF$5/12,2)</f>
        <v>0.0</v>
      </c>
      <c r="AG159" s="19">
        <f>MIN($AG$5,AE159+AF159)</f>
        <v>0.0</v>
      </c>
      <c r="AH159" s="19">
        <f>MAX(0,MIN(AE159+AF159-AG159,MonthlyPayment-SUM(H159,M159,R159,W159,AB159,AG159,AL159,AQ159,AV159,BA159)-SUM(I159,N159,S159,X159,AC159)))</f>
        <v>0.0</v>
      </c>
      <c r="AI159" s="19">
        <f>ROUND(AE159+AF159-AG159-AH159,2)</f>
        <v>0.0</v>
      </c>
      <c r="AJ159" s="19">
        <f>AN158</f>
        <v>0.0</v>
      </c>
      <c r="AK159" s="19">
        <f>ROUND(AJ159*$AK$5/12,2)</f>
        <v>0.0</v>
      </c>
      <c r="AL159" s="19">
        <f>MIN($AL$5,AJ159+AK159)</f>
        <v>0.0</v>
      </c>
      <c r="AM159" s="19">
        <f>MAX(0,MIN(AJ159+AK159-AL159,MonthlyPayment-SUM(H159,M159,R159,W159,AB159,AG159,AL159,AQ159,AV159,BA159)-SUM(I159,N159,S159,X159,AC159,AH159)))</f>
        <v>0.0</v>
      </c>
      <c r="AN159" s="19">
        <f>ROUND(AJ159+AK159-AL159-AM159,2)</f>
        <v>0.0</v>
      </c>
      <c r="AO159" s="19">
        <f>AS158</f>
        <v>0.0</v>
      </c>
      <c r="AP159" s="19">
        <f>ROUND(AO159*$AP$5/12,2)</f>
        <v>0.0</v>
      </c>
      <c r="AQ159" s="19">
        <f>MIN($AQ$5,AO159+AP159)</f>
        <v>0.0</v>
      </c>
      <c r="AR159" s="19">
        <f>MAX(0,MIN(AO159+AP159-AQ159,MonthlyPayment-SUM(H159,M159,R159,W159,AB159,AG159,AL159,AQ159,AV159,BA159)-SUM(I159,N159,S159,X159,AC159,AH159,AM159)))</f>
        <v>0.0</v>
      </c>
      <c r="AS159" s="19">
        <f>ROUND(AO159+AP159-AQ159-AR159,2)</f>
        <v>0.0</v>
      </c>
      <c r="AT159" s="19">
        <f>AX158</f>
        <v>0.0</v>
      </c>
      <c r="AU159" s="19">
        <f>ROUND(AT159*$AU$5/12,2)</f>
        <v>0.0</v>
      </c>
      <c r="AV159" s="19">
        <f>MIN($AV$5,AT159+AU159)</f>
        <v>0.0</v>
      </c>
      <c r="AW159" s="19">
        <f>MAX(0,MIN(AT159+AU159-AV159,MonthlyPayment-SUM(H159,M159,R159,W159,AB159,AG159,AL159,AQ159,AV159,BA159)-SUM(I159,N159,S159,X159,AC159,AH159,AM159,AR159)))</f>
        <v>0.0</v>
      </c>
      <c r="AX159" s="19">
        <f>ROUND(AT159+AU159-AV159-AW159,2)</f>
        <v>0.0</v>
      </c>
      <c r="AY159" s="19">
        <f>BC158</f>
        <v>0.0</v>
      </c>
      <c r="AZ159" s="19">
        <f>ROUND(AY159*$AZ$5/12,2)</f>
        <v>0.0</v>
      </c>
      <c r="BA159" s="19">
        <f>MIN($BA$5,AY159+AZ159)</f>
        <v>0.0</v>
      </c>
      <c r="BB159" s="19">
        <f>MAX(0,MIN(AY159+AZ159-BA159,MonthlyPayment-SUM(H159,M159,R159,W159,AB159,AG159,AL159,AQ159,AV159,BA159)-SUM(I159,N159,S159,X159,AC159,AH159,AM159,AR159,AW159)))</f>
        <v>0.0</v>
      </c>
      <c r="BC159" s="19">
        <f>ROUND(AY159+AZ159-BA159-BB159,2)</f>
        <v>0.0</v>
      </c>
    </row>
    <row r="160" spans="1:55">
      <c r="A160" s="9">
        <v>154</v>
      </c>
      <c r="B160" s="15">
        <f>IF(FirstPayment="","",EDATE(FirstPayment,A160-1))</f>
        <v/>
      </c>
      <c r="C160" s="19">
        <f>SUM(H160,M160,R160,W160,AB160,AG160,AL160,AQ160,AV160,BA160,I160,N160,S160,X160,AC160,AH160,AM160,AR160,AW160,BB160)</f>
        <v>0.0</v>
      </c>
      <c r="D160" s="19">
        <f>SUM(J160,O160,T160,Y160,AD160,AI160,AN160,AS160,AX160,BC160)</f>
        <v>0.0</v>
      </c>
      <c r="E160" s="19">
        <f>SUM(G160,L160,Q160,V160,AA160,AF160,AK160,AP160,AU160,AZ160)</f>
        <v>0.0</v>
      </c>
      <c r="F160" s="19">
        <f>J159</f>
        <v>0.0</v>
      </c>
      <c r="G160" s="19">
        <f>ROUND(F160*$G$5/12,2)</f>
        <v>0.0</v>
      </c>
      <c r="H160" s="19">
        <f>MIN($H$5,F160+G160)</f>
        <v>0.0</v>
      </c>
      <c r="I160" s="19">
        <f>MAX(0,MIN(F160+G160-H160,MonthlyPayment-SUM(H160,M160,R160,W160,AB160,AG160,AL160,AQ160,AV160,BA160)))</f>
        <v>0.0</v>
      </c>
      <c r="J160" s="19">
        <f>ROUND(F160+G160-H160-I160,2)</f>
        <v>0.0</v>
      </c>
      <c r="K160" s="19">
        <f>O159</f>
        <v>0.0</v>
      </c>
      <c r="L160" s="19">
        <f>ROUND(K160*$L$5/12,2)</f>
        <v>0.0</v>
      </c>
      <c r="M160" s="19">
        <f>MIN($M$5,K160+L160)</f>
        <v>0.0</v>
      </c>
      <c r="N160" s="19">
        <f>MAX(0,MIN(K160+L160-M160,MonthlyPayment-SUM(H160,M160,R160,W160,AB160,AG160,AL160,AQ160,AV160,BA160)-SUM(I160)))</f>
        <v>0.0</v>
      </c>
      <c r="O160" s="19">
        <f>ROUND(K160+L160-M160-N160,2)</f>
        <v>0.0</v>
      </c>
      <c r="P160" s="19">
        <f>T159</f>
        <v>0.0</v>
      </c>
      <c r="Q160" s="19">
        <f>ROUND(P160*$Q$5/12,2)</f>
        <v>0.0</v>
      </c>
      <c r="R160" s="19">
        <f>MIN($R$5,P160+Q160)</f>
        <v>0.0</v>
      </c>
      <c r="S160" s="19">
        <f>MAX(0,MIN(P160+Q160-R160,MonthlyPayment-SUM(H160,M160,R160,W160,AB160,AG160,AL160,AQ160,AV160,BA160)-SUM(I160,N160)))</f>
        <v>0.0</v>
      </c>
      <c r="T160" s="19">
        <f>ROUND(P160+Q160-R160-S160,2)</f>
        <v>0.0</v>
      </c>
      <c r="U160" s="19">
        <f>Y159</f>
        <v>0.0</v>
      </c>
      <c r="V160" s="19">
        <f>ROUND(U160*$V$5/12,2)</f>
        <v>0.0</v>
      </c>
      <c r="W160" s="19">
        <f>MIN($W$5,U160+V160)</f>
        <v>0.0</v>
      </c>
      <c r="X160" s="19">
        <f>MAX(0,MIN(U160+V160-W160,MonthlyPayment-SUM(H160,M160,R160,W160,AB160,AG160,AL160,AQ160,AV160,BA160)-SUM(I160,N160,S160)))</f>
        <v>0.0</v>
      </c>
      <c r="Y160" s="19">
        <f>ROUND(U160+V160-W160-X160,2)</f>
        <v>0.0</v>
      </c>
      <c r="Z160" s="19">
        <f>AD159</f>
        <v>0.0</v>
      </c>
      <c r="AA160" s="19">
        <f>ROUND(Z160*$AA$5/12,2)</f>
        <v>0.0</v>
      </c>
      <c r="AB160" s="19">
        <f>MIN($AB$5,Z160+AA160)</f>
        <v>0.0</v>
      </c>
      <c r="AC160" s="19">
        <f>MAX(0,MIN(Z160+AA160-AB160,MonthlyPayment-SUM(H160,M160,R160,W160,AB160,AG160,AL160,AQ160,AV160,BA160)-SUM(I160,N160,S160,X160)))</f>
        <v>0.0</v>
      </c>
      <c r="AD160" s="19">
        <f>ROUND(Z160+AA160-AB160-AC160,2)</f>
        <v>0.0</v>
      </c>
      <c r="AE160" s="19">
        <f>AI159</f>
        <v>0.0</v>
      </c>
      <c r="AF160" s="19">
        <f>ROUND(AE160*$AF$5/12,2)</f>
        <v>0.0</v>
      </c>
      <c r="AG160" s="19">
        <f>MIN($AG$5,AE160+AF160)</f>
        <v>0.0</v>
      </c>
      <c r="AH160" s="19">
        <f>MAX(0,MIN(AE160+AF160-AG160,MonthlyPayment-SUM(H160,M160,R160,W160,AB160,AG160,AL160,AQ160,AV160,BA160)-SUM(I160,N160,S160,X160,AC160)))</f>
        <v>0.0</v>
      </c>
      <c r="AI160" s="19">
        <f>ROUND(AE160+AF160-AG160-AH160,2)</f>
        <v>0.0</v>
      </c>
      <c r="AJ160" s="19">
        <f>AN159</f>
        <v>0.0</v>
      </c>
      <c r="AK160" s="19">
        <f>ROUND(AJ160*$AK$5/12,2)</f>
        <v>0.0</v>
      </c>
      <c r="AL160" s="19">
        <f>MIN($AL$5,AJ160+AK160)</f>
        <v>0.0</v>
      </c>
      <c r="AM160" s="19">
        <f>MAX(0,MIN(AJ160+AK160-AL160,MonthlyPayment-SUM(H160,M160,R160,W160,AB160,AG160,AL160,AQ160,AV160,BA160)-SUM(I160,N160,S160,X160,AC160,AH160)))</f>
        <v>0.0</v>
      </c>
      <c r="AN160" s="19">
        <f>ROUND(AJ160+AK160-AL160-AM160,2)</f>
        <v>0.0</v>
      </c>
      <c r="AO160" s="19">
        <f>AS159</f>
        <v>0.0</v>
      </c>
      <c r="AP160" s="19">
        <f>ROUND(AO160*$AP$5/12,2)</f>
        <v>0.0</v>
      </c>
      <c r="AQ160" s="19">
        <f>MIN($AQ$5,AO160+AP160)</f>
        <v>0.0</v>
      </c>
      <c r="AR160" s="19">
        <f>MAX(0,MIN(AO160+AP160-AQ160,MonthlyPayment-SUM(H160,M160,R160,W160,AB160,AG160,AL160,AQ160,AV160,BA160)-SUM(I160,N160,S160,X160,AC160,AH160,AM160)))</f>
        <v>0.0</v>
      </c>
      <c r="AS160" s="19">
        <f>ROUND(AO160+AP160-AQ160-AR160,2)</f>
        <v>0.0</v>
      </c>
      <c r="AT160" s="19">
        <f>AX159</f>
        <v>0.0</v>
      </c>
      <c r="AU160" s="19">
        <f>ROUND(AT160*$AU$5/12,2)</f>
        <v>0.0</v>
      </c>
      <c r="AV160" s="19">
        <f>MIN($AV$5,AT160+AU160)</f>
        <v>0.0</v>
      </c>
      <c r="AW160" s="19">
        <f>MAX(0,MIN(AT160+AU160-AV160,MonthlyPayment-SUM(H160,M160,R160,W160,AB160,AG160,AL160,AQ160,AV160,BA160)-SUM(I160,N160,S160,X160,AC160,AH160,AM160,AR160)))</f>
        <v>0.0</v>
      </c>
      <c r="AX160" s="19">
        <f>ROUND(AT160+AU160-AV160-AW160,2)</f>
        <v>0.0</v>
      </c>
      <c r="AY160" s="19">
        <f>BC159</f>
        <v>0.0</v>
      </c>
      <c r="AZ160" s="19">
        <f>ROUND(AY160*$AZ$5/12,2)</f>
        <v>0.0</v>
      </c>
      <c r="BA160" s="19">
        <f>MIN($BA$5,AY160+AZ160)</f>
        <v>0.0</v>
      </c>
      <c r="BB160" s="19">
        <f>MAX(0,MIN(AY160+AZ160-BA160,MonthlyPayment-SUM(H160,M160,R160,W160,AB160,AG160,AL160,AQ160,AV160,BA160)-SUM(I160,N160,S160,X160,AC160,AH160,AM160,AR160,AW160)))</f>
        <v>0.0</v>
      </c>
      <c r="BC160" s="19">
        <f>ROUND(AY160+AZ160-BA160-BB160,2)</f>
        <v>0.0</v>
      </c>
    </row>
    <row r="161" spans="1:55">
      <c r="A161" s="9">
        <v>155</v>
      </c>
      <c r="B161" s="15">
        <f>IF(FirstPayment="","",EDATE(FirstPayment,A161-1))</f>
        <v/>
      </c>
      <c r="C161" s="19">
        <f>SUM(H161,M161,R161,W161,AB161,AG161,AL161,AQ161,AV161,BA161,I161,N161,S161,X161,AC161,AH161,AM161,AR161,AW161,BB161)</f>
        <v>0.0</v>
      </c>
      <c r="D161" s="19">
        <f>SUM(J161,O161,T161,Y161,AD161,AI161,AN161,AS161,AX161,BC161)</f>
        <v>0.0</v>
      </c>
      <c r="E161" s="19">
        <f>SUM(G161,L161,Q161,V161,AA161,AF161,AK161,AP161,AU161,AZ161)</f>
        <v>0.0</v>
      </c>
      <c r="F161" s="19">
        <f>J160</f>
        <v>0.0</v>
      </c>
      <c r="G161" s="19">
        <f>ROUND(F161*$G$5/12,2)</f>
        <v>0.0</v>
      </c>
      <c r="H161" s="19">
        <f>MIN($H$5,F161+G161)</f>
        <v>0.0</v>
      </c>
      <c r="I161" s="19">
        <f>MAX(0,MIN(F161+G161-H161,MonthlyPayment-SUM(H161,M161,R161,W161,AB161,AG161,AL161,AQ161,AV161,BA161)))</f>
        <v>0.0</v>
      </c>
      <c r="J161" s="19">
        <f>ROUND(F161+G161-H161-I161,2)</f>
        <v>0.0</v>
      </c>
      <c r="K161" s="19">
        <f>O160</f>
        <v>0.0</v>
      </c>
      <c r="L161" s="19">
        <f>ROUND(K161*$L$5/12,2)</f>
        <v>0.0</v>
      </c>
      <c r="M161" s="19">
        <f>MIN($M$5,K161+L161)</f>
        <v>0.0</v>
      </c>
      <c r="N161" s="19">
        <f>MAX(0,MIN(K161+L161-M161,MonthlyPayment-SUM(H161,M161,R161,W161,AB161,AG161,AL161,AQ161,AV161,BA161)-SUM(I161)))</f>
        <v>0.0</v>
      </c>
      <c r="O161" s="19">
        <f>ROUND(K161+L161-M161-N161,2)</f>
        <v>0.0</v>
      </c>
      <c r="P161" s="19">
        <f>T160</f>
        <v>0.0</v>
      </c>
      <c r="Q161" s="19">
        <f>ROUND(P161*$Q$5/12,2)</f>
        <v>0.0</v>
      </c>
      <c r="R161" s="19">
        <f>MIN($R$5,P161+Q161)</f>
        <v>0.0</v>
      </c>
      <c r="S161" s="19">
        <f>MAX(0,MIN(P161+Q161-R161,MonthlyPayment-SUM(H161,M161,R161,W161,AB161,AG161,AL161,AQ161,AV161,BA161)-SUM(I161,N161)))</f>
        <v>0.0</v>
      </c>
      <c r="T161" s="19">
        <f>ROUND(P161+Q161-R161-S161,2)</f>
        <v>0.0</v>
      </c>
      <c r="U161" s="19">
        <f>Y160</f>
        <v>0.0</v>
      </c>
      <c r="V161" s="19">
        <f>ROUND(U161*$V$5/12,2)</f>
        <v>0.0</v>
      </c>
      <c r="W161" s="19">
        <f>MIN($W$5,U161+V161)</f>
        <v>0.0</v>
      </c>
      <c r="X161" s="19">
        <f>MAX(0,MIN(U161+V161-W161,MonthlyPayment-SUM(H161,M161,R161,W161,AB161,AG161,AL161,AQ161,AV161,BA161)-SUM(I161,N161,S161)))</f>
        <v>0.0</v>
      </c>
      <c r="Y161" s="19">
        <f>ROUND(U161+V161-W161-X161,2)</f>
        <v>0.0</v>
      </c>
      <c r="Z161" s="19">
        <f>AD160</f>
        <v>0.0</v>
      </c>
      <c r="AA161" s="19">
        <f>ROUND(Z161*$AA$5/12,2)</f>
        <v>0.0</v>
      </c>
      <c r="AB161" s="19">
        <f>MIN($AB$5,Z161+AA161)</f>
        <v>0.0</v>
      </c>
      <c r="AC161" s="19">
        <f>MAX(0,MIN(Z161+AA161-AB161,MonthlyPayment-SUM(H161,M161,R161,W161,AB161,AG161,AL161,AQ161,AV161,BA161)-SUM(I161,N161,S161,X161)))</f>
        <v>0.0</v>
      </c>
      <c r="AD161" s="19">
        <f>ROUND(Z161+AA161-AB161-AC161,2)</f>
        <v>0.0</v>
      </c>
      <c r="AE161" s="19">
        <f>AI160</f>
        <v>0.0</v>
      </c>
      <c r="AF161" s="19">
        <f>ROUND(AE161*$AF$5/12,2)</f>
        <v>0.0</v>
      </c>
      <c r="AG161" s="19">
        <f>MIN($AG$5,AE161+AF161)</f>
        <v>0.0</v>
      </c>
      <c r="AH161" s="19">
        <f>MAX(0,MIN(AE161+AF161-AG161,MonthlyPayment-SUM(H161,M161,R161,W161,AB161,AG161,AL161,AQ161,AV161,BA161)-SUM(I161,N161,S161,X161,AC161)))</f>
        <v>0.0</v>
      </c>
      <c r="AI161" s="19">
        <f>ROUND(AE161+AF161-AG161-AH161,2)</f>
        <v>0.0</v>
      </c>
      <c r="AJ161" s="19">
        <f>AN160</f>
        <v>0.0</v>
      </c>
      <c r="AK161" s="19">
        <f>ROUND(AJ161*$AK$5/12,2)</f>
        <v>0.0</v>
      </c>
      <c r="AL161" s="19">
        <f>MIN($AL$5,AJ161+AK161)</f>
        <v>0.0</v>
      </c>
      <c r="AM161" s="19">
        <f>MAX(0,MIN(AJ161+AK161-AL161,MonthlyPayment-SUM(H161,M161,R161,W161,AB161,AG161,AL161,AQ161,AV161,BA161)-SUM(I161,N161,S161,X161,AC161,AH161)))</f>
        <v>0.0</v>
      </c>
      <c r="AN161" s="19">
        <f>ROUND(AJ161+AK161-AL161-AM161,2)</f>
        <v>0.0</v>
      </c>
      <c r="AO161" s="19">
        <f>AS160</f>
        <v>0.0</v>
      </c>
      <c r="AP161" s="19">
        <f>ROUND(AO161*$AP$5/12,2)</f>
        <v>0.0</v>
      </c>
      <c r="AQ161" s="19">
        <f>MIN($AQ$5,AO161+AP161)</f>
        <v>0.0</v>
      </c>
      <c r="AR161" s="19">
        <f>MAX(0,MIN(AO161+AP161-AQ161,MonthlyPayment-SUM(H161,M161,R161,W161,AB161,AG161,AL161,AQ161,AV161,BA161)-SUM(I161,N161,S161,X161,AC161,AH161,AM161)))</f>
        <v>0.0</v>
      </c>
      <c r="AS161" s="19">
        <f>ROUND(AO161+AP161-AQ161-AR161,2)</f>
        <v>0.0</v>
      </c>
      <c r="AT161" s="19">
        <f>AX160</f>
        <v>0.0</v>
      </c>
      <c r="AU161" s="19">
        <f>ROUND(AT161*$AU$5/12,2)</f>
        <v>0.0</v>
      </c>
      <c r="AV161" s="19">
        <f>MIN($AV$5,AT161+AU161)</f>
        <v>0.0</v>
      </c>
      <c r="AW161" s="19">
        <f>MAX(0,MIN(AT161+AU161-AV161,MonthlyPayment-SUM(H161,M161,R161,W161,AB161,AG161,AL161,AQ161,AV161,BA161)-SUM(I161,N161,S161,X161,AC161,AH161,AM161,AR161)))</f>
        <v>0.0</v>
      </c>
      <c r="AX161" s="19">
        <f>ROUND(AT161+AU161-AV161-AW161,2)</f>
        <v>0.0</v>
      </c>
      <c r="AY161" s="19">
        <f>BC160</f>
        <v>0.0</v>
      </c>
      <c r="AZ161" s="19">
        <f>ROUND(AY161*$AZ$5/12,2)</f>
        <v>0.0</v>
      </c>
      <c r="BA161" s="19">
        <f>MIN($BA$5,AY161+AZ161)</f>
        <v>0.0</v>
      </c>
      <c r="BB161" s="19">
        <f>MAX(0,MIN(AY161+AZ161-BA161,MonthlyPayment-SUM(H161,M161,R161,W161,AB161,AG161,AL161,AQ161,AV161,BA161)-SUM(I161,N161,S161,X161,AC161,AH161,AM161,AR161,AW161)))</f>
        <v>0.0</v>
      </c>
      <c r="BC161" s="19">
        <f>ROUND(AY161+AZ161-BA161-BB161,2)</f>
        <v>0.0</v>
      </c>
    </row>
    <row r="162" spans="1:55">
      <c r="A162" s="9">
        <v>156</v>
      </c>
      <c r="B162" s="15">
        <f>IF(FirstPayment="","",EDATE(FirstPayment,A162-1))</f>
        <v/>
      </c>
      <c r="C162" s="19">
        <f>SUM(H162,M162,R162,W162,AB162,AG162,AL162,AQ162,AV162,BA162,I162,N162,S162,X162,AC162,AH162,AM162,AR162,AW162,BB162)</f>
        <v>0.0</v>
      </c>
      <c r="D162" s="19">
        <f>SUM(J162,O162,T162,Y162,AD162,AI162,AN162,AS162,AX162,BC162)</f>
        <v>0.0</v>
      </c>
      <c r="E162" s="19">
        <f>SUM(G162,L162,Q162,V162,AA162,AF162,AK162,AP162,AU162,AZ162)</f>
        <v>0.0</v>
      </c>
      <c r="F162" s="19">
        <f>J161</f>
        <v>0.0</v>
      </c>
      <c r="G162" s="19">
        <f>ROUND(F162*$G$5/12,2)</f>
        <v>0.0</v>
      </c>
      <c r="H162" s="19">
        <f>MIN($H$5,F162+G162)</f>
        <v>0.0</v>
      </c>
      <c r="I162" s="19">
        <f>MAX(0,MIN(F162+G162-H162,MonthlyPayment-SUM(H162,M162,R162,W162,AB162,AG162,AL162,AQ162,AV162,BA162)))</f>
        <v>0.0</v>
      </c>
      <c r="J162" s="19">
        <f>ROUND(F162+G162-H162-I162,2)</f>
        <v>0.0</v>
      </c>
      <c r="K162" s="19">
        <f>O161</f>
        <v>0.0</v>
      </c>
      <c r="L162" s="19">
        <f>ROUND(K162*$L$5/12,2)</f>
        <v>0.0</v>
      </c>
      <c r="M162" s="19">
        <f>MIN($M$5,K162+L162)</f>
        <v>0.0</v>
      </c>
      <c r="N162" s="19">
        <f>MAX(0,MIN(K162+L162-M162,MonthlyPayment-SUM(H162,M162,R162,W162,AB162,AG162,AL162,AQ162,AV162,BA162)-SUM(I162)))</f>
        <v>0.0</v>
      </c>
      <c r="O162" s="19">
        <f>ROUND(K162+L162-M162-N162,2)</f>
        <v>0.0</v>
      </c>
      <c r="P162" s="19">
        <f>T161</f>
        <v>0.0</v>
      </c>
      <c r="Q162" s="19">
        <f>ROUND(P162*$Q$5/12,2)</f>
        <v>0.0</v>
      </c>
      <c r="R162" s="19">
        <f>MIN($R$5,P162+Q162)</f>
        <v>0.0</v>
      </c>
      <c r="S162" s="19">
        <f>MAX(0,MIN(P162+Q162-R162,MonthlyPayment-SUM(H162,M162,R162,W162,AB162,AG162,AL162,AQ162,AV162,BA162)-SUM(I162,N162)))</f>
        <v>0.0</v>
      </c>
      <c r="T162" s="19">
        <f>ROUND(P162+Q162-R162-S162,2)</f>
        <v>0.0</v>
      </c>
      <c r="U162" s="19">
        <f>Y161</f>
        <v>0.0</v>
      </c>
      <c r="V162" s="19">
        <f>ROUND(U162*$V$5/12,2)</f>
        <v>0.0</v>
      </c>
      <c r="W162" s="19">
        <f>MIN($W$5,U162+V162)</f>
        <v>0.0</v>
      </c>
      <c r="X162" s="19">
        <f>MAX(0,MIN(U162+V162-W162,MonthlyPayment-SUM(H162,M162,R162,W162,AB162,AG162,AL162,AQ162,AV162,BA162)-SUM(I162,N162,S162)))</f>
        <v>0.0</v>
      </c>
      <c r="Y162" s="19">
        <f>ROUND(U162+V162-W162-X162,2)</f>
        <v>0.0</v>
      </c>
      <c r="Z162" s="19">
        <f>AD161</f>
        <v>0.0</v>
      </c>
      <c r="AA162" s="19">
        <f>ROUND(Z162*$AA$5/12,2)</f>
        <v>0.0</v>
      </c>
      <c r="AB162" s="19">
        <f>MIN($AB$5,Z162+AA162)</f>
        <v>0.0</v>
      </c>
      <c r="AC162" s="19">
        <f>MAX(0,MIN(Z162+AA162-AB162,MonthlyPayment-SUM(H162,M162,R162,W162,AB162,AG162,AL162,AQ162,AV162,BA162)-SUM(I162,N162,S162,X162)))</f>
        <v>0.0</v>
      </c>
      <c r="AD162" s="19">
        <f>ROUND(Z162+AA162-AB162-AC162,2)</f>
        <v>0.0</v>
      </c>
      <c r="AE162" s="19">
        <f>AI161</f>
        <v>0.0</v>
      </c>
      <c r="AF162" s="19">
        <f>ROUND(AE162*$AF$5/12,2)</f>
        <v>0.0</v>
      </c>
      <c r="AG162" s="19">
        <f>MIN($AG$5,AE162+AF162)</f>
        <v>0.0</v>
      </c>
      <c r="AH162" s="19">
        <f>MAX(0,MIN(AE162+AF162-AG162,MonthlyPayment-SUM(H162,M162,R162,W162,AB162,AG162,AL162,AQ162,AV162,BA162)-SUM(I162,N162,S162,X162,AC162)))</f>
        <v>0.0</v>
      </c>
      <c r="AI162" s="19">
        <f>ROUND(AE162+AF162-AG162-AH162,2)</f>
        <v>0.0</v>
      </c>
      <c r="AJ162" s="19">
        <f>AN161</f>
        <v>0.0</v>
      </c>
      <c r="AK162" s="19">
        <f>ROUND(AJ162*$AK$5/12,2)</f>
        <v>0.0</v>
      </c>
      <c r="AL162" s="19">
        <f>MIN($AL$5,AJ162+AK162)</f>
        <v>0.0</v>
      </c>
      <c r="AM162" s="19">
        <f>MAX(0,MIN(AJ162+AK162-AL162,MonthlyPayment-SUM(H162,M162,R162,W162,AB162,AG162,AL162,AQ162,AV162,BA162)-SUM(I162,N162,S162,X162,AC162,AH162)))</f>
        <v>0.0</v>
      </c>
      <c r="AN162" s="19">
        <f>ROUND(AJ162+AK162-AL162-AM162,2)</f>
        <v>0.0</v>
      </c>
      <c r="AO162" s="19">
        <f>AS161</f>
        <v>0.0</v>
      </c>
      <c r="AP162" s="19">
        <f>ROUND(AO162*$AP$5/12,2)</f>
        <v>0.0</v>
      </c>
      <c r="AQ162" s="19">
        <f>MIN($AQ$5,AO162+AP162)</f>
        <v>0.0</v>
      </c>
      <c r="AR162" s="19">
        <f>MAX(0,MIN(AO162+AP162-AQ162,MonthlyPayment-SUM(H162,M162,R162,W162,AB162,AG162,AL162,AQ162,AV162,BA162)-SUM(I162,N162,S162,X162,AC162,AH162,AM162)))</f>
        <v>0.0</v>
      </c>
      <c r="AS162" s="19">
        <f>ROUND(AO162+AP162-AQ162-AR162,2)</f>
        <v>0.0</v>
      </c>
      <c r="AT162" s="19">
        <f>AX161</f>
        <v>0.0</v>
      </c>
      <c r="AU162" s="19">
        <f>ROUND(AT162*$AU$5/12,2)</f>
        <v>0.0</v>
      </c>
      <c r="AV162" s="19">
        <f>MIN($AV$5,AT162+AU162)</f>
        <v>0.0</v>
      </c>
      <c r="AW162" s="19">
        <f>MAX(0,MIN(AT162+AU162-AV162,MonthlyPayment-SUM(H162,M162,R162,W162,AB162,AG162,AL162,AQ162,AV162,BA162)-SUM(I162,N162,S162,X162,AC162,AH162,AM162,AR162)))</f>
        <v>0.0</v>
      </c>
      <c r="AX162" s="19">
        <f>ROUND(AT162+AU162-AV162-AW162,2)</f>
        <v>0.0</v>
      </c>
      <c r="AY162" s="19">
        <f>BC161</f>
        <v>0.0</v>
      </c>
      <c r="AZ162" s="19">
        <f>ROUND(AY162*$AZ$5/12,2)</f>
        <v>0.0</v>
      </c>
      <c r="BA162" s="19">
        <f>MIN($BA$5,AY162+AZ162)</f>
        <v>0.0</v>
      </c>
      <c r="BB162" s="19">
        <f>MAX(0,MIN(AY162+AZ162-BA162,MonthlyPayment-SUM(H162,M162,R162,W162,AB162,AG162,AL162,AQ162,AV162,BA162)-SUM(I162,N162,S162,X162,AC162,AH162,AM162,AR162,AW162)))</f>
        <v>0.0</v>
      </c>
      <c r="BC162" s="19">
        <f>ROUND(AY162+AZ162-BA162-BB162,2)</f>
        <v>0.0</v>
      </c>
    </row>
    <row r="163" spans="1:55">
      <c r="A163" s="9">
        <v>157</v>
      </c>
      <c r="B163" s="15">
        <f>IF(FirstPayment="","",EDATE(FirstPayment,A163-1))</f>
        <v/>
      </c>
      <c r="C163" s="19">
        <f>SUM(H163,M163,R163,W163,AB163,AG163,AL163,AQ163,AV163,BA163,I163,N163,S163,X163,AC163,AH163,AM163,AR163,AW163,BB163)</f>
        <v>0.0</v>
      </c>
      <c r="D163" s="19">
        <f>SUM(J163,O163,T163,Y163,AD163,AI163,AN163,AS163,AX163,BC163)</f>
        <v>0.0</v>
      </c>
      <c r="E163" s="19">
        <f>SUM(G163,L163,Q163,V163,AA163,AF163,AK163,AP163,AU163,AZ163)</f>
        <v>0.0</v>
      </c>
      <c r="F163" s="19">
        <f>J162</f>
        <v>0.0</v>
      </c>
      <c r="G163" s="19">
        <f>ROUND(F163*$G$5/12,2)</f>
        <v>0.0</v>
      </c>
      <c r="H163" s="19">
        <f>MIN($H$5,F163+G163)</f>
        <v>0.0</v>
      </c>
      <c r="I163" s="19">
        <f>MAX(0,MIN(F163+G163-H163,MonthlyPayment-SUM(H163,M163,R163,W163,AB163,AG163,AL163,AQ163,AV163,BA163)))</f>
        <v>0.0</v>
      </c>
      <c r="J163" s="19">
        <f>ROUND(F163+G163-H163-I163,2)</f>
        <v>0.0</v>
      </c>
      <c r="K163" s="19">
        <f>O162</f>
        <v>0.0</v>
      </c>
      <c r="L163" s="19">
        <f>ROUND(K163*$L$5/12,2)</f>
        <v>0.0</v>
      </c>
      <c r="M163" s="19">
        <f>MIN($M$5,K163+L163)</f>
        <v>0.0</v>
      </c>
      <c r="N163" s="19">
        <f>MAX(0,MIN(K163+L163-M163,MonthlyPayment-SUM(H163,M163,R163,W163,AB163,AG163,AL163,AQ163,AV163,BA163)-SUM(I163)))</f>
        <v>0.0</v>
      </c>
      <c r="O163" s="19">
        <f>ROUND(K163+L163-M163-N163,2)</f>
        <v>0.0</v>
      </c>
      <c r="P163" s="19">
        <f>T162</f>
        <v>0.0</v>
      </c>
      <c r="Q163" s="19">
        <f>ROUND(P163*$Q$5/12,2)</f>
        <v>0.0</v>
      </c>
      <c r="R163" s="19">
        <f>MIN($R$5,P163+Q163)</f>
        <v>0.0</v>
      </c>
      <c r="S163" s="19">
        <f>MAX(0,MIN(P163+Q163-R163,MonthlyPayment-SUM(H163,M163,R163,W163,AB163,AG163,AL163,AQ163,AV163,BA163)-SUM(I163,N163)))</f>
        <v>0.0</v>
      </c>
      <c r="T163" s="19">
        <f>ROUND(P163+Q163-R163-S163,2)</f>
        <v>0.0</v>
      </c>
      <c r="U163" s="19">
        <f>Y162</f>
        <v>0.0</v>
      </c>
      <c r="V163" s="19">
        <f>ROUND(U163*$V$5/12,2)</f>
        <v>0.0</v>
      </c>
      <c r="W163" s="19">
        <f>MIN($W$5,U163+V163)</f>
        <v>0.0</v>
      </c>
      <c r="X163" s="19">
        <f>MAX(0,MIN(U163+V163-W163,MonthlyPayment-SUM(H163,M163,R163,W163,AB163,AG163,AL163,AQ163,AV163,BA163)-SUM(I163,N163,S163)))</f>
        <v>0.0</v>
      </c>
      <c r="Y163" s="19">
        <f>ROUND(U163+V163-W163-X163,2)</f>
        <v>0.0</v>
      </c>
      <c r="Z163" s="19">
        <f>AD162</f>
        <v>0.0</v>
      </c>
      <c r="AA163" s="19">
        <f>ROUND(Z163*$AA$5/12,2)</f>
        <v>0.0</v>
      </c>
      <c r="AB163" s="19">
        <f>MIN($AB$5,Z163+AA163)</f>
        <v>0.0</v>
      </c>
      <c r="AC163" s="19">
        <f>MAX(0,MIN(Z163+AA163-AB163,MonthlyPayment-SUM(H163,M163,R163,W163,AB163,AG163,AL163,AQ163,AV163,BA163)-SUM(I163,N163,S163,X163)))</f>
        <v>0.0</v>
      </c>
      <c r="AD163" s="19">
        <f>ROUND(Z163+AA163-AB163-AC163,2)</f>
        <v>0.0</v>
      </c>
      <c r="AE163" s="19">
        <f>AI162</f>
        <v>0.0</v>
      </c>
      <c r="AF163" s="19">
        <f>ROUND(AE163*$AF$5/12,2)</f>
        <v>0.0</v>
      </c>
      <c r="AG163" s="19">
        <f>MIN($AG$5,AE163+AF163)</f>
        <v>0.0</v>
      </c>
      <c r="AH163" s="19">
        <f>MAX(0,MIN(AE163+AF163-AG163,MonthlyPayment-SUM(H163,M163,R163,W163,AB163,AG163,AL163,AQ163,AV163,BA163)-SUM(I163,N163,S163,X163,AC163)))</f>
        <v>0.0</v>
      </c>
      <c r="AI163" s="19">
        <f>ROUND(AE163+AF163-AG163-AH163,2)</f>
        <v>0.0</v>
      </c>
      <c r="AJ163" s="19">
        <f>AN162</f>
        <v>0.0</v>
      </c>
      <c r="AK163" s="19">
        <f>ROUND(AJ163*$AK$5/12,2)</f>
        <v>0.0</v>
      </c>
      <c r="AL163" s="19">
        <f>MIN($AL$5,AJ163+AK163)</f>
        <v>0.0</v>
      </c>
      <c r="AM163" s="19">
        <f>MAX(0,MIN(AJ163+AK163-AL163,MonthlyPayment-SUM(H163,M163,R163,W163,AB163,AG163,AL163,AQ163,AV163,BA163)-SUM(I163,N163,S163,X163,AC163,AH163)))</f>
        <v>0.0</v>
      </c>
      <c r="AN163" s="19">
        <f>ROUND(AJ163+AK163-AL163-AM163,2)</f>
        <v>0.0</v>
      </c>
      <c r="AO163" s="19">
        <f>AS162</f>
        <v>0.0</v>
      </c>
      <c r="AP163" s="19">
        <f>ROUND(AO163*$AP$5/12,2)</f>
        <v>0.0</v>
      </c>
      <c r="AQ163" s="19">
        <f>MIN($AQ$5,AO163+AP163)</f>
        <v>0.0</v>
      </c>
      <c r="AR163" s="19">
        <f>MAX(0,MIN(AO163+AP163-AQ163,MonthlyPayment-SUM(H163,M163,R163,W163,AB163,AG163,AL163,AQ163,AV163,BA163)-SUM(I163,N163,S163,X163,AC163,AH163,AM163)))</f>
        <v>0.0</v>
      </c>
      <c r="AS163" s="19">
        <f>ROUND(AO163+AP163-AQ163-AR163,2)</f>
        <v>0.0</v>
      </c>
      <c r="AT163" s="19">
        <f>AX162</f>
        <v>0.0</v>
      </c>
      <c r="AU163" s="19">
        <f>ROUND(AT163*$AU$5/12,2)</f>
        <v>0.0</v>
      </c>
      <c r="AV163" s="19">
        <f>MIN($AV$5,AT163+AU163)</f>
        <v>0.0</v>
      </c>
      <c r="AW163" s="19">
        <f>MAX(0,MIN(AT163+AU163-AV163,MonthlyPayment-SUM(H163,M163,R163,W163,AB163,AG163,AL163,AQ163,AV163,BA163)-SUM(I163,N163,S163,X163,AC163,AH163,AM163,AR163)))</f>
        <v>0.0</v>
      </c>
      <c r="AX163" s="19">
        <f>ROUND(AT163+AU163-AV163-AW163,2)</f>
        <v>0.0</v>
      </c>
      <c r="AY163" s="19">
        <f>BC162</f>
        <v>0.0</v>
      </c>
      <c r="AZ163" s="19">
        <f>ROUND(AY163*$AZ$5/12,2)</f>
        <v>0.0</v>
      </c>
      <c r="BA163" s="19">
        <f>MIN($BA$5,AY163+AZ163)</f>
        <v>0.0</v>
      </c>
      <c r="BB163" s="19">
        <f>MAX(0,MIN(AY163+AZ163-BA163,MonthlyPayment-SUM(H163,M163,R163,W163,AB163,AG163,AL163,AQ163,AV163,BA163)-SUM(I163,N163,S163,X163,AC163,AH163,AM163,AR163,AW163)))</f>
        <v>0.0</v>
      </c>
      <c r="BC163" s="19">
        <f>ROUND(AY163+AZ163-BA163-BB163,2)</f>
        <v>0.0</v>
      </c>
    </row>
    <row r="164" spans="1:55">
      <c r="A164" s="9">
        <v>158</v>
      </c>
      <c r="B164" s="15">
        <f>IF(FirstPayment="","",EDATE(FirstPayment,A164-1))</f>
        <v/>
      </c>
      <c r="C164" s="19">
        <f>SUM(H164,M164,R164,W164,AB164,AG164,AL164,AQ164,AV164,BA164,I164,N164,S164,X164,AC164,AH164,AM164,AR164,AW164,BB164)</f>
        <v>0.0</v>
      </c>
      <c r="D164" s="19">
        <f>SUM(J164,O164,T164,Y164,AD164,AI164,AN164,AS164,AX164,BC164)</f>
        <v>0.0</v>
      </c>
      <c r="E164" s="19">
        <f>SUM(G164,L164,Q164,V164,AA164,AF164,AK164,AP164,AU164,AZ164)</f>
        <v>0.0</v>
      </c>
      <c r="F164" s="19">
        <f>J163</f>
        <v>0.0</v>
      </c>
      <c r="G164" s="19">
        <f>ROUND(F164*$G$5/12,2)</f>
        <v>0.0</v>
      </c>
      <c r="H164" s="19">
        <f>MIN($H$5,F164+G164)</f>
        <v>0.0</v>
      </c>
      <c r="I164" s="19">
        <f>MAX(0,MIN(F164+G164-H164,MonthlyPayment-SUM(H164,M164,R164,W164,AB164,AG164,AL164,AQ164,AV164,BA164)))</f>
        <v>0.0</v>
      </c>
      <c r="J164" s="19">
        <f>ROUND(F164+G164-H164-I164,2)</f>
        <v>0.0</v>
      </c>
      <c r="K164" s="19">
        <f>O163</f>
        <v>0.0</v>
      </c>
      <c r="L164" s="19">
        <f>ROUND(K164*$L$5/12,2)</f>
        <v>0.0</v>
      </c>
      <c r="M164" s="19">
        <f>MIN($M$5,K164+L164)</f>
        <v>0.0</v>
      </c>
      <c r="N164" s="19">
        <f>MAX(0,MIN(K164+L164-M164,MonthlyPayment-SUM(H164,M164,R164,W164,AB164,AG164,AL164,AQ164,AV164,BA164)-SUM(I164)))</f>
        <v>0.0</v>
      </c>
      <c r="O164" s="19">
        <f>ROUND(K164+L164-M164-N164,2)</f>
        <v>0.0</v>
      </c>
      <c r="P164" s="19">
        <f>T163</f>
        <v>0.0</v>
      </c>
      <c r="Q164" s="19">
        <f>ROUND(P164*$Q$5/12,2)</f>
        <v>0.0</v>
      </c>
      <c r="R164" s="19">
        <f>MIN($R$5,P164+Q164)</f>
        <v>0.0</v>
      </c>
      <c r="S164" s="19">
        <f>MAX(0,MIN(P164+Q164-R164,MonthlyPayment-SUM(H164,M164,R164,W164,AB164,AG164,AL164,AQ164,AV164,BA164)-SUM(I164,N164)))</f>
        <v>0.0</v>
      </c>
      <c r="T164" s="19">
        <f>ROUND(P164+Q164-R164-S164,2)</f>
        <v>0.0</v>
      </c>
      <c r="U164" s="19">
        <f>Y163</f>
        <v>0.0</v>
      </c>
      <c r="V164" s="19">
        <f>ROUND(U164*$V$5/12,2)</f>
        <v>0.0</v>
      </c>
      <c r="W164" s="19">
        <f>MIN($W$5,U164+V164)</f>
        <v>0.0</v>
      </c>
      <c r="X164" s="19">
        <f>MAX(0,MIN(U164+V164-W164,MonthlyPayment-SUM(H164,M164,R164,W164,AB164,AG164,AL164,AQ164,AV164,BA164)-SUM(I164,N164,S164)))</f>
        <v>0.0</v>
      </c>
      <c r="Y164" s="19">
        <f>ROUND(U164+V164-W164-X164,2)</f>
        <v>0.0</v>
      </c>
      <c r="Z164" s="19">
        <f>AD163</f>
        <v>0.0</v>
      </c>
      <c r="AA164" s="19">
        <f>ROUND(Z164*$AA$5/12,2)</f>
        <v>0.0</v>
      </c>
      <c r="AB164" s="19">
        <f>MIN($AB$5,Z164+AA164)</f>
        <v>0.0</v>
      </c>
      <c r="AC164" s="19">
        <f>MAX(0,MIN(Z164+AA164-AB164,MonthlyPayment-SUM(H164,M164,R164,W164,AB164,AG164,AL164,AQ164,AV164,BA164)-SUM(I164,N164,S164,X164)))</f>
        <v>0.0</v>
      </c>
      <c r="AD164" s="19">
        <f>ROUND(Z164+AA164-AB164-AC164,2)</f>
        <v>0.0</v>
      </c>
      <c r="AE164" s="19">
        <f>AI163</f>
        <v>0.0</v>
      </c>
      <c r="AF164" s="19">
        <f>ROUND(AE164*$AF$5/12,2)</f>
        <v>0.0</v>
      </c>
      <c r="AG164" s="19">
        <f>MIN($AG$5,AE164+AF164)</f>
        <v>0.0</v>
      </c>
      <c r="AH164" s="19">
        <f>MAX(0,MIN(AE164+AF164-AG164,MonthlyPayment-SUM(H164,M164,R164,W164,AB164,AG164,AL164,AQ164,AV164,BA164)-SUM(I164,N164,S164,X164,AC164)))</f>
        <v>0.0</v>
      </c>
      <c r="AI164" s="19">
        <f>ROUND(AE164+AF164-AG164-AH164,2)</f>
        <v>0.0</v>
      </c>
      <c r="AJ164" s="19">
        <f>AN163</f>
        <v>0.0</v>
      </c>
      <c r="AK164" s="19">
        <f>ROUND(AJ164*$AK$5/12,2)</f>
        <v>0.0</v>
      </c>
      <c r="AL164" s="19">
        <f>MIN($AL$5,AJ164+AK164)</f>
        <v>0.0</v>
      </c>
      <c r="AM164" s="19">
        <f>MAX(0,MIN(AJ164+AK164-AL164,MonthlyPayment-SUM(H164,M164,R164,W164,AB164,AG164,AL164,AQ164,AV164,BA164)-SUM(I164,N164,S164,X164,AC164,AH164)))</f>
        <v>0.0</v>
      </c>
      <c r="AN164" s="19">
        <f>ROUND(AJ164+AK164-AL164-AM164,2)</f>
        <v>0.0</v>
      </c>
      <c r="AO164" s="19">
        <f>AS163</f>
        <v>0.0</v>
      </c>
      <c r="AP164" s="19">
        <f>ROUND(AO164*$AP$5/12,2)</f>
        <v>0.0</v>
      </c>
      <c r="AQ164" s="19">
        <f>MIN($AQ$5,AO164+AP164)</f>
        <v>0.0</v>
      </c>
      <c r="AR164" s="19">
        <f>MAX(0,MIN(AO164+AP164-AQ164,MonthlyPayment-SUM(H164,M164,R164,W164,AB164,AG164,AL164,AQ164,AV164,BA164)-SUM(I164,N164,S164,X164,AC164,AH164,AM164)))</f>
        <v>0.0</v>
      </c>
      <c r="AS164" s="19">
        <f>ROUND(AO164+AP164-AQ164-AR164,2)</f>
        <v>0.0</v>
      </c>
      <c r="AT164" s="19">
        <f>AX163</f>
        <v>0.0</v>
      </c>
      <c r="AU164" s="19">
        <f>ROUND(AT164*$AU$5/12,2)</f>
        <v>0.0</v>
      </c>
      <c r="AV164" s="19">
        <f>MIN($AV$5,AT164+AU164)</f>
        <v>0.0</v>
      </c>
      <c r="AW164" s="19">
        <f>MAX(0,MIN(AT164+AU164-AV164,MonthlyPayment-SUM(H164,M164,R164,W164,AB164,AG164,AL164,AQ164,AV164,BA164)-SUM(I164,N164,S164,X164,AC164,AH164,AM164,AR164)))</f>
        <v>0.0</v>
      </c>
      <c r="AX164" s="19">
        <f>ROUND(AT164+AU164-AV164-AW164,2)</f>
        <v>0.0</v>
      </c>
      <c r="AY164" s="19">
        <f>BC163</f>
        <v>0.0</v>
      </c>
      <c r="AZ164" s="19">
        <f>ROUND(AY164*$AZ$5/12,2)</f>
        <v>0.0</v>
      </c>
      <c r="BA164" s="19">
        <f>MIN($BA$5,AY164+AZ164)</f>
        <v>0.0</v>
      </c>
      <c r="BB164" s="19">
        <f>MAX(0,MIN(AY164+AZ164-BA164,MonthlyPayment-SUM(H164,M164,R164,W164,AB164,AG164,AL164,AQ164,AV164,BA164)-SUM(I164,N164,S164,X164,AC164,AH164,AM164,AR164,AW164)))</f>
        <v>0.0</v>
      </c>
      <c r="BC164" s="19">
        <f>ROUND(AY164+AZ164-BA164-BB164,2)</f>
        <v>0.0</v>
      </c>
    </row>
    <row r="165" spans="1:55">
      <c r="A165" s="9">
        <v>159</v>
      </c>
      <c r="B165" s="15">
        <f>IF(FirstPayment="","",EDATE(FirstPayment,A165-1))</f>
        <v/>
      </c>
      <c r="C165" s="19">
        <f>SUM(H165,M165,R165,W165,AB165,AG165,AL165,AQ165,AV165,BA165,I165,N165,S165,X165,AC165,AH165,AM165,AR165,AW165,BB165)</f>
        <v>0.0</v>
      </c>
      <c r="D165" s="19">
        <f>SUM(J165,O165,T165,Y165,AD165,AI165,AN165,AS165,AX165,BC165)</f>
        <v>0.0</v>
      </c>
      <c r="E165" s="19">
        <f>SUM(G165,L165,Q165,V165,AA165,AF165,AK165,AP165,AU165,AZ165)</f>
        <v>0.0</v>
      </c>
      <c r="F165" s="19">
        <f>J164</f>
        <v>0.0</v>
      </c>
      <c r="G165" s="19">
        <f>ROUND(F165*$G$5/12,2)</f>
        <v>0.0</v>
      </c>
      <c r="H165" s="19">
        <f>MIN($H$5,F165+G165)</f>
        <v>0.0</v>
      </c>
      <c r="I165" s="19">
        <f>MAX(0,MIN(F165+G165-H165,MonthlyPayment-SUM(H165,M165,R165,W165,AB165,AG165,AL165,AQ165,AV165,BA165)))</f>
        <v>0.0</v>
      </c>
      <c r="J165" s="19">
        <f>ROUND(F165+G165-H165-I165,2)</f>
        <v>0.0</v>
      </c>
      <c r="K165" s="19">
        <f>O164</f>
        <v>0.0</v>
      </c>
      <c r="L165" s="19">
        <f>ROUND(K165*$L$5/12,2)</f>
        <v>0.0</v>
      </c>
      <c r="M165" s="19">
        <f>MIN($M$5,K165+L165)</f>
        <v>0.0</v>
      </c>
      <c r="N165" s="19">
        <f>MAX(0,MIN(K165+L165-M165,MonthlyPayment-SUM(H165,M165,R165,W165,AB165,AG165,AL165,AQ165,AV165,BA165)-SUM(I165)))</f>
        <v>0.0</v>
      </c>
      <c r="O165" s="19">
        <f>ROUND(K165+L165-M165-N165,2)</f>
        <v>0.0</v>
      </c>
      <c r="P165" s="19">
        <f>T164</f>
        <v>0.0</v>
      </c>
      <c r="Q165" s="19">
        <f>ROUND(P165*$Q$5/12,2)</f>
        <v>0.0</v>
      </c>
      <c r="R165" s="19">
        <f>MIN($R$5,P165+Q165)</f>
        <v>0.0</v>
      </c>
      <c r="S165" s="19">
        <f>MAX(0,MIN(P165+Q165-R165,MonthlyPayment-SUM(H165,M165,R165,W165,AB165,AG165,AL165,AQ165,AV165,BA165)-SUM(I165,N165)))</f>
        <v>0.0</v>
      </c>
      <c r="T165" s="19">
        <f>ROUND(P165+Q165-R165-S165,2)</f>
        <v>0.0</v>
      </c>
      <c r="U165" s="19">
        <f>Y164</f>
        <v>0.0</v>
      </c>
      <c r="V165" s="19">
        <f>ROUND(U165*$V$5/12,2)</f>
        <v>0.0</v>
      </c>
      <c r="W165" s="19">
        <f>MIN($W$5,U165+V165)</f>
        <v>0.0</v>
      </c>
      <c r="X165" s="19">
        <f>MAX(0,MIN(U165+V165-W165,MonthlyPayment-SUM(H165,M165,R165,W165,AB165,AG165,AL165,AQ165,AV165,BA165)-SUM(I165,N165,S165)))</f>
        <v>0.0</v>
      </c>
      <c r="Y165" s="19">
        <f>ROUND(U165+V165-W165-X165,2)</f>
        <v>0.0</v>
      </c>
      <c r="Z165" s="19">
        <f>AD164</f>
        <v>0.0</v>
      </c>
      <c r="AA165" s="19">
        <f>ROUND(Z165*$AA$5/12,2)</f>
        <v>0.0</v>
      </c>
      <c r="AB165" s="19">
        <f>MIN($AB$5,Z165+AA165)</f>
        <v>0.0</v>
      </c>
      <c r="AC165" s="19">
        <f>MAX(0,MIN(Z165+AA165-AB165,MonthlyPayment-SUM(H165,M165,R165,W165,AB165,AG165,AL165,AQ165,AV165,BA165)-SUM(I165,N165,S165,X165)))</f>
        <v>0.0</v>
      </c>
      <c r="AD165" s="19">
        <f>ROUND(Z165+AA165-AB165-AC165,2)</f>
        <v>0.0</v>
      </c>
      <c r="AE165" s="19">
        <f>AI164</f>
        <v>0.0</v>
      </c>
      <c r="AF165" s="19">
        <f>ROUND(AE165*$AF$5/12,2)</f>
        <v>0.0</v>
      </c>
      <c r="AG165" s="19">
        <f>MIN($AG$5,AE165+AF165)</f>
        <v>0.0</v>
      </c>
      <c r="AH165" s="19">
        <f>MAX(0,MIN(AE165+AF165-AG165,MonthlyPayment-SUM(H165,M165,R165,W165,AB165,AG165,AL165,AQ165,AV165,BA165)-SUM(I165,N165,S165,X165,AC165)))</f>
        <v>0.0</v>
      </c>
      <c r="AI165" s="19">
        <f>ROUND(AE165+AF165-AG165-AH165,2)</f>
        <v>0.0</v>
      </c>
      <c r="AJ165" s="19">
        <f>AN164</f>
        <v>0.0</v>
      </c>
      <c r="AK165" s="19">
        <f>ROUND(AJ165*$AK$5/12,2)</f>
        <v>0.0</v>
      </c>
      <c r="AL165" s="19">
        <f>MIN($AL$5,AJ165+AK165)</f>
        <v>0.0</v>
      </c>
      <c r="AM165" s="19">
        <f>MAX(0,MIN(AJ165+AK165-AL165,MonthlyPayment-SUM(H165,M165,R165,W165,AB165,AG165,AL165,AQ165,AV165,BA165)-SUM(I165,N165,S165,X165,AC165,AH165)))</f>
        <v>0.0</v>
      </c>
      <c r="AN165" s="19">
        <f>ROUND(AJ165+AK165-AL165-AM165,2)</f>
        <v>0.0</v>
      </c>
      <c r="AO165" s="19">
        <f>AS164</f>
        <v>0.0</v>
      </c>
      <c r="AP165" s="19">
        <f>ROUND(AO165*$AP$5/12,2)</f>
        <v>0.0</v>
      </c>
      <c r="AQ165" s="19">
        <f>MIN($AQ$5,AO165+AP165)</f>
        <v>0.0</v>
      </c>
      <c r="AR165" s="19">
        <f>MAX(0,MIN(AO165+AP165-AQ165,MonthlyPayment-SUM(H165,M165,R165,W165,AB165,AG165,AL165,AQ165,AV165,BA165)-SUM(I165,N165,S165,X165,AC165,AH165,AM165)))</f>
        <v>0.0</v>
      </c>
      <c r="AS165" s="19">
        <f>ROUND(AO165+AP165-AQ165-AR165,2)</f>
        <v>0.0</v>
      </c>
      <c r="AT165" s="19">
        <f>AX164</f>
        <v>0.0</v>
      </c>
      <c r="AU165" s="19">
        <f>ROUND(AT165*$AU$5/12,2)</f>
        <v>0.0</v>
      </c>
      <c r="AV165" s="19">
        <f>MIN($AV$5,AT165+AU165)</f>
        <v>0.0</v>
      </c>
      <c r="AW165" s="19">
        <f>MAX(0,MIN(AT165+AU165-AV165,MonthlyPayment-SUM(H165,M165,R165,W165,AB165,AG165,AL165,AQ165,AV165,BA165)-SUM(I165,N165,S165,X165,AC165,AH165,AM165,AR165)))</f>
        <v>0.0</v>
      </c>
      <c r="AX165" s="19">
        <f>ROUND(AT165+AU165-AV165-AW165,2)</f>
        <v>0.0</v>
      </c>
      <c r="AY165" s="19">
        <f>BC164</f>
        <v>0.0</v>
      </c>
      <c r="AZ165" s="19">
        <f>ROUND(AY165*$AZ$5/12,2)</f>
        <v>0.0</v>
      </c>
      <c r="BA165" s="19">
        <f>MIN($BA$5,AY165+AZ165)</f>
        <v>0.0</v>
      </c>
      <c r="BB165" s="19">
        <f>MAX(0,MIN(AY165+AZ165-BA165,MonthlyPayment-SUM(H165,M165,R165,W165,AB165,AG165,AL165,AQ165,AV165,BA165)-SUM(I165,N165,S165,X165,AC165,AH165,AM165,AR165,AW165)))</f>
        <v>0.0</v>
      </c>
      <c r="BC165" s="19">
        <f>ROUND(AY165+AZ165-BA165-BB165,2)</f>
        <v>0.0</v>
      </c>
    </row>
    <row r="166" spans="1:55">
      <c r="A166" s="9">
        <v>160</v>
      </c>
      <c r="B166" s="15">
        <f>IF(FirstPayment="","",EDATE(FirstPayment,A166-1))</f>
        <v/>
      </c>
      <c r="C166" s="19">
        <f>SUM(H166,M166,R166,W166,AB166,AG166,AL166,AQ166,AV166,BA166,I166,N166,S166,X166,AC166,AH166,AM166,AR166,AW166,BB166)</f>
        <v>0.0</v>
      </c>
      <c r="D166" s="19">
        <f>SUM(J166,O166,T166,Y166,AD166,AI166,AN166,AS166,AX166,BC166)</f>
        <v>0.0</v>
      </c>
      <c r="E166" s="19">
        <f>SUM(G166,L166,Q166,V166,AA166,AF166,AK166,AP166,AU166,AZ166)</f>
        <v>0.0</v>
      </c>
      <c r="F166" s="19">
        <f>J165</f>
        <v>0.0</v>
      </c>
      <c r="G166" s="19">
        <f>ROUND(F166*$G$5/12,2)</f>
        <v>0.0</v>
      </c>
      <c r="H166" s="19">
        <f>MIN($H$5,F166+G166)</f>
        <v>0.0</v>
      </c>
      <c r="I166" s="19">
        <f>MAX(0,MIN(F166+G166-H166,MonthlyPayment-SUM(H166,M166,R166,W166,AB166,AG166,AL166,AQ166,AV166,BA166)))</f>
        <v>0.0</v>
      </c>
      <c r="J166" s="19">
        <f>ROUND(F166+G166-H166-I166,2)</f>
        <v>0.0</v>
      </c>
      <c r="K166" s="19">
        <f>O165</f>
        <v>0.0</v>
      </c>
      <c r="L166" s="19">
        <f>ROUND(K166*$L$5/12,2)</f>
        <v>0.0</v>
      </c>
      <c r="M166" s="19">
        <f>MIN($M$5,K166+L166)</f>
        <v>0.0</v>
      </c>
      <c r="N166" s="19">
        <f>MAX(0,MIN(K166+L166-M166,MonthlyPayment-SUM(H166,M166,R166,W166,AB166,AG166,AL166,AQ166,AV166,BA166)-SUM(I166)))</f>
        <v>0.0</v>
      </c>
      <c r="O166" s="19">
        <f>ROUND(K166+L166-M166-N166,2)</f>
        <v>0.0</v>
      </c>
      <c r="P166" s="19">
        <f>T165</f>
        <v>0.0</v>
      </c>
      <c r="Q166" s="19">
        <f>ROUND(P166*$Q$5/12,2)</f>
        <v>0.0</v>
      </c>
      <c r="R166" s="19">
        <f>MIN($R$5,P166+Q166)</f>
        <v>0.0</v>
      </c>
      <c r="S166" s="19">
        <f>MAX(0,MIN(P166+Q166-R166,MonthlyPayment-SUM(H166,M166,R166,W166,AB166,AG166,AL166,AQ166,AV166,BA166)-SUM(I166,N166)))</f>
        <v>0.0</v>
      </c>
      <c r="T166" s="19">
        <f>ROUND(P166+Q166-R166-S166,2)</f>
        <v>0.0</v>
      </c>
      <c r="U166" s="19">
        <f>Y165</f>
        <v>0.0</v>
      </c>
      <c r="V166" s="19">
        <f>ROUND(U166*$V$5/12,2)</f>
        <v>0.0</v>
      </c>
      <c r="W166" s="19">
        <f>MIN($W$5,U166+V166)</f>
        <v>0.0</v>
      </c>
      <c r="X166" s="19">
        <f>MAX(0,MIN(U166+V166-W166,MonthlyPayment-SUM(H166,M166,R166,W166,AB166,AG166,AL166,AQ166,AV166,BA166)-SUM(I166,N166,S166)))</f>
        <v>0.0</v>
      </c>
      <c r="Y166" s="19">
        <f>ROUND(U166+V166-W166-X166,2)</f>
        <v>0.0</v>
      </c>
      <c r="Z166" s="19">
        <f>AD165</f>
        <v>0.0</v>
      </c>
      <c r="AA166" s="19">
        <f>ROUND(Z166*$AA$5/12,2)</f>
        <v>0.0</v>
      </c>
      <c r="AB166" s="19">
        <f>MIN($AB$5,Z166+AA166)</f>
        <v>0.0</v>
      </c>
      <c r="AC166" s="19">
        <f>MAX(0,MIN(Z166+AA166-AB166,MonthlyPayment-SUM(H166,M166,R166,W166,AB166,AG166,AL166,AQ166,AV166,BA166)-SUM(I166,N166,S166,X166)))</f>
        <v>0.0</v>
      </c>
      <c r="AD166" s="19">
        <f>ROUND(Z166+AA166-AB166-AC166,2)</f>
        <v>0.0</v>
      </c>
      <c r="AE166" s="19">
        <f>AI165</f>
        <v>0.0</v>
      </c>
      <c r="AF166" s="19">
        <f>ROUND(AE166*$AF$5/12,2)</f>
        <v>0.0</v>
      </c>
      <c r="AG166" s="19">
        <f>MIN($AG$5,AE166+AF166)</f>
        <v>0.0</v>
      </c>
      <c r="AH166" s="19">
        <f>MAX(0,MIN(AE166+AF166-AG166,MonthlyPayment-SUM(H166,M166,R166,W166,AB166,AG166,AL166,AQ166,AV166,BA166)-SUM(I166,N166,S166,X166,AC166)))</f>
        <v>0.0</v>
      </c>
      <c r="AI166" s="19">
        <f>ROUND(AE166+AF166-AG166-AH166,2)</f>
        <v>0.0</v>
      </c>
      <c r="AJ166" s="19">
        <f>AN165</f>
        <v>0.0</v>
      </c>
      <c r="AK166" s="19">
        <f>ROUND(AJ166*$AK$5/12,2)</f>
        <v>0.0</v>
      </c>
      <c r="AL166" s="19">
        <f>MIN($AL$5,AJ166+AK166)</f>
        <v>0.0</v>
      </c>
      <c r="AM166" s="19">
        <f>MAX(0,MIN(AJ166+AK166-AL166,MonthlyPayment-SUM(H166,M166,R166,W166,AB166,AG166,AL166,AQ166,AV166,BA166)-SUM(I166,N166,S166,X166,AC166,AH166)))</f>
        <v>0.0</v>
      </c>
      <c r="AN166" s="19">
        <f>ROUND(AJ166+AK166-AL166-AM166,2)</f>
        <v>0.0</v>
      </c>
      <c r="AO166" s="19">
        <f>AS165</f>
        <v>0.0</v>
      </c>
      <c r="AP166" s="19">
        <f>ROUND(AO166*$AP$5/12,2)</f>
        <v>0.0</v>
      </c>
      <c r="AQ166" s="19">
        <f>MIN($AQ$5,AO166+AP166)</f>
        <v>0.0</v>
      </c>
      <c r="AR166" s="19">
        <f>MAX(0,MIN(AO166+AP166-AQ166,MonthlyPayment-SUM(H166,M166,R166,W166,AB166,AG166,AL166,AQ166,AV166,BA166)-SUM(I166,N166,S166,X166,AC166,AH166,AM166)))</f>
        <v>0.0</v>
      </c>
      <c r="AS166" s="19">
        <f>ROUND(AO166+AP166-AQ166-AR166,2)</f>
        <v>0.0</v>
      </c>
      <c r="AT166" s="19">
        <f>AX165</f>
        <v>0.0</v>
      </c>
      <c r="AU166" s="19">
        <f>ROUND(AT166*$AU$5/12,2)</f>
        <v>0.0</v>
      </c>
      <c r="AV166" s="19">
        <f>MIN($AV$5,AT166+AU166)</f>
        <v>0.0</v>
      </c>
      <c r="AW166" s="19">
        <f>MAX(0,MIN(AT166+AU166-AV166,MonthlyPayment-SUM(H166,M166,R166,W166,AB166,AG166,AL166,AQ166,AV166,BA166)-SUM(I166,N166,S166,X166,AC166,AH166,AM166,AR166)))</f>
        <v>0.0</v>
      </c>
      <c r="AX166" s="19">
        <f>ROUND(AT166+AU166-AV166-AW166,2)</f>
        <v>0.0</v>
      </c>
      <c r="AY166" s="19">
        <f>BC165</f>
        <v>0.0</v>
      </c>
      <c r="AZ166" s="19">
        <f>ROUND(AY166*$AZ$5/12,2)</f>
        <v>0.0</v>
      </c>
      <c r="BA166" s="19">
        <f>MIN($BA$5,AY166+AZ166)</f>
        <v>0.0</v>
      </c>
      <c r="BB166" s="19">
        <f>MAX(0,MIN(AY166+AZ166-BA166,MonthlyPayment-SUM(H166,M166,R166,W166,AB166,AG166,AL166,AQ166,AV166,BA166)-SUM(I166,N166,S166,X166,AC166,AH166,AM166,AR166,AW166)))</f>
        <v>0.0</v>
      </c>
      <c r="BC166" s="19">
        <f>ROUND(AY166+AZ166-BA166-BB166,2)</f>
        <v>0.0</v>
      </c>
    </row>
    <row r="167" spans="1:55">
      <c r="A167" s="9">
        <v>161</v>
      </c>
      <c r="B167" s="15">
        <f>IF(FirstPayment="","",EDATE(FirstPayment,A167-1))</f>
        <v/>
      </c>
      <c r="C167" s="19">
        <f>SUM(H167,M167,R167,W167,AB167,AG167,AL167,AQ167,AV167,BA167,I167,N167,S167,X167,AC167,AH167,AM167,AR167,AW167,BB167)</f>
        <v>0.0</v>
      </c>
      <c r="D167" s="19">
        <f>SUM(J167,O167,T167,Y167,AD167,AI167,AN167,AS167,AX167,BC167)</f>
        <v>0.0</v>
      </c>
      <c r="E167" s="19">
        <f>SUM(G167,L167,Q167,V167,AA167,AF167,AK167,AP167,AU167,AZ167)</f>
        <v>0.0</v>
      </c>
      <c r="F167" s="19">
        <f>J166</f>
        <v>0.0</v>
      </c>
      <c r="G167" s="19">
        <f>ROUND(F167*$G$5/12,2)</f>
        <v>0.0</v>
      </c>
      <c r="H167" s="19">
        <f>MIN($H$5,F167+G167)</f>
        <v>0.0</v>
      </c>
      <c r="I167" s="19">
        <f>MAX(0,MIN(F167+G167-H167,MonthlyPayment-SUM(H167,M167,R167,W167,AB167,AG167,AL167,AQ167,AV167,BA167)))</f>
        <v>0.0</v>
      </c>
      <c r="J167" s="19">
        <f>ROUND(F167+G167-H167-I167,2)</f>
        <v>0.0</v>
      </c>
      <c r="K167" s="19">
        <f>O166</f>
        <v>0.0</v>
      </c>
      <c r="L167" s="19">
        <f>ROUND(K167*$L$5/12,2)</f>
        <v>0.0</v>
      </c>
      <c r="M167" s="19">
        <f>MIN($M$5,K167+L167)</f>
        <v>0.0</v>
      </c>
      <c r="N167" s="19">
        <f>MAX(0,MIN(K167+L167-M167,MonthlyPayment-SUM(H167,M167,R167,W167,AB167,AG167,AL167,AQ167,AV167,BA167)-SUM(I167)))</f>
        <v>0.0</v>
      </c>
      <c r="O167" s="19">
        <f>ROUND(K167+L167-M167-N167,2)</f>
        <v>0.0</v>
      </c>
      <c r="P167" s="19">
        <f>T166</f>
        <v>0.0</v>
      </c>
      <c r="Q167" s="19">
        <f>ROUND(P167*$Q$5/12,2)</f>
        <v>0.0</v>
      </c>
      <c r="R167" s="19">
        <f>MIN($R$5,P167+Q167)</f>
        <v>0.0</v>
      </c>
      <c r="S167" s="19">
        <f>MAX(0,MIN(P167+Q167-R167,MonthlyPayment-SUM(H167,M167,R167,W167,AB167,AG167,AL167,AQ167,AV167,BA167)-SUM(I167,N167)))</f>
        <v>0.0</v>
      </c>
      <c r="T167" s="19">
        <f>ROUND(P167+Q167-R167-S167,2)</f>
        <v>0.0</v>
      </c>
      <c r="U167" s="19">
        <f>Y166</f>
        <v>0.0</v>
      </c>
      <c r="V167" s="19">
        <f>ROUND(U167*$V$5/12,2)</f>
        <v>0.0</v>
      </c>
      <c r="W167" s="19">
        <f>MIN($W$5,U167+V167)</f>
        <v>0.0</v>
      </c>
      <c r="X167" s="19">
        <f>MAX(0,MIN(U167+V167-W167,MonthlyPayment-SUM(H167,M167,R167,W167,AB167,AG167,AL167,AQ167,AV167,BA167)-SUM(I167,N167,S167)))</f>
        <v>0.0</v>
      </c>
      <c r="Y167" s="19">
        <f>ROUND(U167+V167-W167-X167,2)</f>
        <v>0.0</v>
      </c>
      <c r="Z167" s="19">
        <f>AD166</f>
        <v>0.0</v>
      </c>
      <c r="AA167" s="19">
        <f>ROUND(Z167*$AA$5/12,2)</f>
        <v>0.0</v>
      </c>
      <c r="AB167" s="19">
        <f>MIN($AB$5,Z167+AA167)</f>
        <v>0.0</v>
      </c>
      <c r="AC167" s="19">
        <f>MAX(0,MIN(Z167+AA167-AB167,MonthlyPayment-SUM(H167,M167,R167,W167,AB167,AG167,AL167,AQ167,AV167,BA167)-SUM(I167,N167,S167,X167)))</f>
        <v>0.0</v>
      </c>
      <c r="AD167" s="19">
        <f>ROUND(Z167+AA167-AB167-AC167,2)</f>
        <v>0.0</v>
      </c>
      <c r="AE167" s="19">
        <f>AI166</f>
        <v>0.0</v>
      </c>
      <c r="AF167" s="19">
        <f>ROUND(AE167*$AF$5/12,2)</f>
        <v>0.0</v>
      </c>
      <c r="AG167" s="19">
        <f>MIN($AG$5,AE167+AF167)</f>
        <v>0.0</v>
      </c>
      <c r="AH167" s="19">
        <f>MAX(0,MIN(AE167+AF167-AG167,MonthlyPayment-SUM(H167,M167,R167,W167,AB167,AG167,AL167,AQ167,AV167,BA167)-SUM(I167,N167,S167,X167,AC167)))</f>
        <v>0.0</v>
      </c>
      <c r="AI167" s="19">
        <f>ROUND(AE167+AF167-AG167-AH167,2)</f>
        <v>0.0</v>
      </c>
      <c r="AJ167" s="19">
        <f>AN166</f>
        <v>0.0</v>
      </c>
      <c r="AK167" s="19">
        <f>ROUND(AJ167*$AK$5/12,2)</f>
        <v>0.0</v>
      </c>
      <c r="AL167" s="19">
        <f>MIN($AL$5,AJ167+AK167)</f>
        <v>0.0</v>
      </c>
      <c r="AM167" s="19">
        <f>MAX(0,MIN(AJ167+AK167-AL167,MonthlyPayment-SUM(H167,M167,R167,W167,AB167,AG167,AL167,AQ167,AV167,BA167)-SUM(I167,N167,S167,X167,AC167,AH167)))</f>
        <v>0.0</v>
      </c>
      <c r="AN167" s="19">
        <f>ROUND(AJ167+AK167-AL167-AM167,2)</f>
        <v>0.0</v>
      </c>
      <c r="AO167" s="19">
        <f>AS166</f>
        <v>0.0</v>
      </c>
      <c r="AP167" s="19">
        <f>ROUND(AO167*$AP$5/12,2)</f>
        <v>0.0</v>
      </c>
      <c r="AQ167" s="19">
        <f>MIN($AQ$5,AO167+AP167)</f>
        <v>0.0</v>
      </c>
      <c r="AR167" s="19">
        <f>MAX(0,MIN(AO167+AP167-AQ167,MonthlyPayment-SUM(H167,M167,R167,W167,AB167,AG167,AL167,AQ167,AV167,BA167)-SUM(I167,N167,S167,X167,AC167,AH167,AM167)))</f>
        <v>0.0</v>
      </c>
      <c r="AS167" s="19">
        <f>ROUND(AO167+AP167-AQ167-AR167,2)</f>
        <v>0.0</v>
      </c>
      <c r="AT167" s="19">
        <f>AX166</f>
        <v>0.0</v>
      </c>
      <c r="AU167" s="19">
        <f>ROUND(AT167*$AU$5/12,2)</f>
        <v>0.0</v>
      </c>
      <c r="AV167" s="19">
        <f>MIN($AV$5,AT167+AU167)</f>
        <v>0.0</v>
      </c>
      <c r="AW167" s="19">
        <f>MAX(0,MIN(AT167+AU167-AV167,MonthlyPayment-SUM(H167,M167,R167,W167,AB167,AG167,AL167,AQ167,AV167,BA167)-SUM(I167,N167,S167,X167,AC167,AH167,AM167,AR167)))</f>
        <v>0.0</v>
      </c>
      <c r="AX167" s="19">
        <f>ROUND(AT167+AU167-AV167-AW167,2)</f>
        <v>0.0</v>
      </c>
      <c r="AY167" s="19">
        <f>BC166</f>
        <v>0.0</v>
      </c>
      <c r="AZ167" s="19">
        <f>ROUND(AY167*$AZ$5/12,2)</f>
        <v>0.0</v>
      </c>
      <c r="BA167" s="19">
        <f>MIN($BA$5,AY167+AZ167)</f>
        <v>0.0</v>
      </c>
      <c r="BB167" s="19">
        <f>MAX(0,MIN(AY167+AZ167-BA167,MonthlyPayment-SUM(H167,M167,R167,W167,AB167,AG167,AL167,AQ167,AV167,BA167)-SUM(I167,N167,S167,X167,AC167,AH167,AM167,AR167,AW167)))</f>
        <v>0.0</v>
      </c>
      <c r="BC167" s="19">
        <f>ROUND(AY167+AZ167-BA167-BB167,2)</f>
        <v>0.0</v>
      </c>
    </row>
    <row r="168" spans="1:55">
      <c r="A168" s="9">
        <v>162</v>
      </c>
      <c r="B168" s="15">
        <f>IF(FirstPayment="","",EDATE(FirstPayment,A168-1))</f>
        <v/>
      </c>
      <c r="C168" s="19">
        <f>SUM(H168,M168,R168,W168,AB168,AG168,AL168,AQ168,AV168,BA168,I168,N168,S168,X168,AC168,AH168,AM168,AR168,AW168,BB168)</f>
        <v>0.0</v>
      </c>
      <c r="D168" s="19">
        <f>SUM(J168,O168,T168,Y168,AD168,AI168,AN168,AS168,AX168,BC168)</f>
        <v>0.0</v>
      </c>
      <c r="E168" s="19">
        <f>SUM(G168,L168,Q168,V168,AA168,AF168,AK168,AP168,AU168,AZ168)</f>
        <v>0.0</v>
      </c>
      <c r="F168" s="19">
        <f>J167</f>
        <v>0.0</v>
      </c>
      <c r="G168" s="19">
        <f>ROUND(F168*$G$5/12,2)</f>
        <v>0.0</v>
      </c>
      <c r="H168" s="19">
        <f>MIN($H$5,F168+G168)</f>
        <v>0.0</v>
      </c>
      <c r="I168" s="19">
        <f>MAX(0,MIN(F168+G168-H168,MonthlyPayment-SUM(H168,M168,R168,W168,AB168,AG168,AL168,AQ168,AV168,BA168)))</f>
        <v>0.0</v>
      </c>
      <c r="J168" s="19">
        <f>ROUND(F168+G168-H168-I168,2)</f>
        <v>0.0</v>
      </c>
      <c r="K168" s="19">
        <f>O167</f>
        <v>0.0</v>
      </c>
      <c r="L168" s="19">
        <f>ROUND(K168*$L$5/12,2)</f>
        <v>0.0</v>
      </c>
      <c r="M168" s="19">
        <f>MIN($M$5,K168+L168)</f>
        <v>0.0</v>
      </c>
      <c r="N168" s="19">
        <f>MAX(0,MIN(K168+L168-M168,MonthlyPayment-SUM(H168,M168,R168,W168,AB168,AG168,AL168,AQ168,AV168,BA168)-SUM(I168)))</f>
        <v>0.0</v>
      </c>
      <c r="O168" s="19">
        <f>ROUND(K168+L168-M168-N168,2)</f>
        <v>0.0</v>
      </c>
      <c r="P168" s="19">
        <f>T167</f>
        <v>0.0</v>
      </c>
      <c r="Q168" s="19">
        <f>ROUND(P168*$Q$5/12,2)</f>
        <v>0.0</v>
      </c>
      <c r="R168" s="19">
        <f>MIN($R$5,P168+Q168)</f>
        <v>0.0</v>
      </c>
      <c r="S168" s="19">
        <f>MAX(0,MIN(P168+Q168-R168,MonthlyPayment-SUM(H168,M168,R168,W168,AB168,AG168,AL168,AQ168,AV168,BA168)-SUM(I168,N168)))</f>
        <v>0.0</v>
      </c>
      <c r="T168" s="19">
        <f>ROUND(P168+Q168-R168-S168,2)</f>
        <v>0.0</v>
      </c>
      <c r="U168" s="19">
        <f>Y167</f>
        <v>0.0</v>
      </c>
      <c r="V168" s="19">
        <f>ROUND(U168*$V$5/12,2)</f>
        <v>0.0</v>
      </c>
      <c r="W168" s="19">
        <f>MIN($W$5,U168+V168)</f>
        <v>0.0</v>
      </c>
      <c r="X168" s="19">
        <f>MAX(0,MIN(U168+V168-W168,MonthlyPayment-SUM(H168,M168,R168,W168,AB168,AG168,AL168,AQ168,AV168,BA168)-SUM(I168,N168,S168)))</f>
        <v>0.0</v>
      </c>
      <c r="Y168" s="19">
        <f>ROUND(U168+V168-W168-X168,2)</f>
        <v>0.0</v>
      </c>
      <c r="Z168" s="19">
        <f>AD167</f>
        <v>0.0</v>
      </c>
      <c r="AA168" s="19">
        <f>ROUND(Z168*$AA$5/12,2)</f>
        <v>0.0</v>
      </c>
      <c r="AB168" s="19">
        <f>MIN($AB$5,Z168+AA168)</f>
        <v>0.0</v>
      </c>
      <c r="AC168" s="19">
        <f>MAX(0,MIN(Z168+AA168-AB168,MonthlyPayment-SUM(H168,M168,R168,W168,AB168,AG168,AL168,AQ168,AV168,BA168)-SUM(I168,N168,S168,X168)))</f>
        <v>0.0</v>
      </c>
      <c r="AD168" s="19">
        <f>ROUND(Z168+AA168-AB168-AC168,2)</f>
        <v>0.0</v>
      </c>
      <c r="AE168" s="19">
        <f>AI167</f>
        <v>0.0</v>
      </c>
      <c r="AF168" s="19">
        <f>ROUND(AE168*$AF$5/12,2)</f>
        <v>0.0</v>
      </c>
      <c r="AG168" s="19">
        <f>MIN($AG$5,AE168+AF168)</f>
        <v>0.0</v>
      </c>
      <c r="AH168" s="19">
        <f>MAX(0,MIN(AE168+AF168-AG168,MonthlyPayment-SUM(H168,M168,R168,W168,AB168,AG168,AL168,AQ168,AV168,BA168)-SUM(I168,N168,S168,X168,AC168)))</f>
        <v>0.0</v>
      </c>
      <c r="AI168" s="19">
        <f>ROUND(AE168+AF168-AG168-AH168,2)</f>
        <v>0.0</v>
      </c>
      <c r="AJ168" s="19">
        <f>AN167</f>
        <v>0.0</v>
      </c>
      <c r="AK168" s="19">
        <f>ROUND(AJ168*$AK$5/12,2)</f>
        <v>0.0</v>
      </c>
      <c r="AL168" s="19">
        <f>MIN($AL$5,AJ168+AK168)</f>
        <v>0.0</v>
      </c>
      <c r="AM168" s="19">
        <f>MAX(0,MIN(AJ168+AK168-AL168,MonthlyPayment-SUM(H168,M168,R168,W168,AB168,AG168,AL168,AQ168,AV168,BA168)-SUM(I168,N168,S168,X168,AC168,AH168)))</f>
        <v>0.0</v>
      </c>
      <c r="AN168" s="19">
        <f>ROUND(AJ168+AK168-AL168-AM168,2)</f>
        <v>0.0</v>
      </c>
      <c r="AO168" s="19">
        <f>AS167</f>
        <v>0.0</v>
      </c>
      <c r="AP168" s="19">
        <f>ROUND(AO168*$AP$5/12,2)</f>
        <v>0.0</v>
      </c>
      <c r="AQ168" s="19">
        <f>MIN($AQ$5,AO168+AP168)</f>
        <v>0.0</v>
      </c>
      <c r="AR168" s="19">
        <f>MAX(0,MIN(AO168+AP168-AQ168,MonthlyPayment-SUM(H168,M168,R168,W168,AB168,AG168,AL168,AQ168,AV168,BA168)-SUM(I168,N168,S168,X168,AC168,AH168,AM168)))</f>
        <v>0.0</v>
      </c>
      <c r="AS168" s="19">
        <f>ROUND(AO168+AP168-AQ168-AR168,2)</f>
        <v>0.0</v>
      </c>
      <c r="AT168" s="19">
        <f>AX167</f>
        <v>0.0</v>
      </c>
      <c r="AU168" s="19">
        <f>ROUND(AT168*$AU$5/12,2)</f>
        <v>0.0</v>
      </c>
      <c r="AV168" s="19">
        <f>MIN($AV$5,AT168+AU168)</f>
        <v>0.0</v>
      </c>
      <c r="AW168" s="19">
        <f>MAX(0,MIN(AT168+AU168-AV168,MonthlyPayment-SUM(H168,M168,R168,W168,AB168,AG168,AL168,AQ168,AV168,BA168)-SUM(I168,N168,S168,X168,AC168,AH168,AM168,AR168)))</f>
        <v>0.0</v>
      </c>
      <c r="AX168" s="19">
        <f>ROUND(AT168+AU168-AV168-AW168,2)</f>
        <v>0.0</v>
      </c>
      <c r="AY168" s="19">
        <f>BC167</f>
        <v>0.0</v>
      </c>
      <c r="AZ168" s="19">
        <f>ROUND(AY168*$AZ$5/12,2)</f>
        <v>0.0</v>
      </c>
      <c r="BA168" s="19">
        <f>MIN($BA$5,AY168+AZ168)</f>
        <v>0.0</v>
      </c>
      <c r="BB168" s="19">
        <f>MAX(0,MIN(AY168+AZ168-BA168,MonthlyPayment-SUM(H168,M168,R168,W168,AB168,AG168,AL168,AQ168,AV168,BA168)-SUM(I168,N168,S168,X168,AC168,AH168,AM168,AR168,AW168)))</f>
        <v>0.0</v>
      </c>
      <c r="BC168" s="19">
        <f>ROUND(AY168+AZ168-BA168-BB168,2)</f>
        <v>0.0</v>
      </c>
    </row>
    <row r="169" spans="1:55">
      <c r="A169" s="9">
        <v>163</v>
      </c>
      <c r="B169" s="15">
        <f>IF(FirstPayment="","",EDATE(FirstPayment,A169-1))</f>
        <v/>
      </c>
      <c r="C169" s="19">
        <f>SUM(H169,M169,R169,W169,AB169,AG169,AL169,AQ169,AV169,BA169,I169,N169,S169,X169,AC169,AH169,AM169,AR169,AW169,BB169)</f>
        <v>0.0</v>
      </c>
      <c r="D169" s="19">
        <f>SUM(J169,O169,T169,Y169,AD169,AI169,AN169,AS169,AX169,BC169)</f>
        <v>0.0</v>
      </c>
      <c r="E169" s="19">
        <f>SUM(G169,L169,Q169,V169,AA169,AF169,AK169,AP169,AU169,AZ169)</f>
        <v>0.0</v>
      </c>
      <c r="F169" s="19">
        <f>J168</f>
        <v>0.0</v>
      </c>
      <c r="G169" s="19">
        <f>ROUND(F169*$G$5/12,2)</f>
        <v>0.0</v>
      </c>
      <c r="H169" s="19">
        <f>MIN($H$5,F169+G169)</f>
        <v>0.0</v>
      </c>
      <c r="I169" s="19">
        <f>MAX(0,MIN(F169+G169-H169,MonthlyPayment-SUM(H169,M169,R169,W169,AB169,AG169,AL169,AQ169,AV169,BA169)))</f>
        <v>0.0</v>
      </c>
      <c r="J169" s="19">
        <f>ROUND(F169+G169-H169-I169,2)</f>
        <v>0.0</v>
      </c>
      <c r="K169" s="19">
        <f>O168</f>
        <v>0.0</v>
      </c>
      <c r="L169" s="19">
        <f>ROUND(K169*$L$5/12,2)</f>
        <v>0.0</v>
      </c>
      <c r="M169" s="19">
        <f>MIN($M$5,K169+L169)</f>
        <v>0.0</v>
      </c>
      <c r="N169" s="19">
        <f>MAX(0,MIN(K169+L169-M169,MonthlyPayment-SUM(H169,M169,R169,W169,AB169,AG169,AL169,AQ169,AV169,BA169)-SUM(I169)))</f>
        <v>0.0</v>
      </c>
      <c r="O169" s="19">
        <f>ROUND(K169+L169-M169-N169,2)</f>
        <v>0.0</v>
      </c>
      <c r="P169" s="19">
        <f>T168</f>
        <v>0.0</v>
      </c>
      <c r="Q169" s="19">
        <f>ROUND(P169*$Q$5/12,2)</f>
        <v>0.0</v>
      </c>
      <c r="R169" s="19">
        <f>MIN($R$5,P169+Q169)</f>
        <v>0.0</v>
      </c>
      <c r="S169" s="19">
        <f>MAX(0,MIN(P169+Q169-R169,MonthlyPayment-SUM(H169,M169,R169,W169,AB169,AG169,AL169,AQ169,AV169,BA169)-SUM(I169,N169)))</f>
        <v>0.0</v>
      </c>
      <c r="T169" s="19">
        <f>ROUND(P169+Q169-R169-S169,2)</f>
        <v>0.0</v>
      </c>
      <c r="U169" s="19">
        <f>Y168</f>
        <v>0.0</v>
      </c>
      <c r="V169" s="19">
        <f>ROUND(U169*$V$5/12,2)</f>
        <v>0.0</v>
      </c>
      <c r="W169" s="19">
        <f>MIN($W$5,U169+V169)</f>
        <v>0.0</v>
      </c>
      <c r="X169" s="19">
        <f>MAX(0,MIN(U169+V169-W169,MonthlyPayment-SUM(H169,M169,R169,W169,AB169,AG169,AL169,AQ169,AV169,BA169)-SUM(I169,N169,S169)))</f>
        <v>0.0</v>
      </c>
      <c r="Y169" s="19">
        <f>ROUND(U169+V169-W169-X169,2)</f>
        <v>0.0</v>
      </c>
      <c r="Z169" s="19">
        <f>AD168</f>
        <v>0.0</v>
      </c>
      <c r="AA169" s="19">
        <f>ROUND(Z169*$AA$5/12,2)</f>
        <v>0.0</v>
      </c>
      <c r="AB169" s="19">
        <f>MIN($AB$5,Z169+AA169)</f>
        <v>0.0</v>
      </c>
      <c r="AC169" s="19">
        <f>MAX(0,MIN(Z169+AA169-AB169,MonthlyPayment-SUM(H169,M169,R169,W169,AB169,AG169,AL169,AQ169,AV169,BA169)-SUM(I169,N169,S169,X169)))</f>
        <v>0.0</v>
      </c>
      <c r="AD169" s="19">
        <f>ROUND(Z169+AA169-AB169-AC169,2)</f>
        <v>0.0</v>
      </c>
      <c r="AE169" s="19">
        <f>AI168</f>
        <v>0.0</v>
      </c>
      <c r="AF169" s="19">
        <f>ROUND(AE169*$AF$5/12,2)</f>
        <v>0.0</v>
      </c>
      <c r="AG169" s="19">
        <f>MIN($AG$5,AE169+AF169)</f>
        <v>0.0</v>
      </c>
      <c r="AH169" s="19">
        <f>MAX(0,MIN(AE169+AF169-AG169,MonthlyPayment-SUM(H169,M169,R169,W169,AB169,AG169,AL169,AQ169,AV169,BA169)-SUM(I169,N169,S169,X169,AC169)))</f>
        <v>0.0</v>
      </c>
      <c r="AI169" s="19">
        <f>ROUND(AE169+AF169-AG169-AH169,2)</f>
        <v>0.0</v>
      </c>
      <c r="AJ169" s="19">
        <f>AN168</f>
        <v>0.0</v>
      </c>
      <c r="AK169" s="19">
        <f>ROUND(AJ169*$AK$5/12,2)</f>
        <v>0.0</v>
      </c>
      <c r="AL169" s="19">
        <f>MIN($AL$5,AJ169+AK169)</f>
        <v>0.0</v>
      </c>
      <c r="AM169" s="19">
        <f>MAX(0,MIN(AJ169+AK169-AL169,MonthlyPayment-SUM(H169,M169,R169,W169,AB169,AG169,AL169,AQ169,AV169,BA169)-SUM(I169,N169,S169,X169,AC169,AH169)))</f>
        <v>0.0</v>
      </c>
      <c r="AN169" s="19">
        <f>ROUND(AJ169+AK169-AL169-AM169,2)</f>
        <v>0.0</v>
      </c>
      <c r="AO169" s="19">
        <f>AS168</f>
        <v>0.0</v>
      </c>
      <c r="AP169" s="19">
        <f>ROUND(AO169*$AP$5/12,2)</f>
        <v>0.0</v>
      </c>
      <c r="AQ169" s="19">
        <f>MIN($AQ$5,AO169+AP169)</f>
        <v>0.0</v>
      </c>
      <c r="AR169" s="19">
        <f>MAX(0,MIN(AO169+AP169-AQ169,MonthlyPayment-SUM(H169,M169,R169,W169,AB169,AG169,AL169,AQ169,AV169,BA169)-SUM(I169,N169,S169,X169,AC169,AH169,AM169)))</f>
        <v>0.0</v>
      </c>
      <c r="AS169" s="19">
        <f>ROUND(AO169+AP169-AQ169-AR169,2)</f>
        <v>0.0</v>
      </c>
      <c r="AT169" s="19">
        <f>AX168</f>
        <v>0.0</v>
      </c>
      <c r="AU169" s="19">
        <f>ROUND(AT169*$AU$5/12,2)</f>
        <v>0.0</v>
      </c>
      <c r="AV169" s="19">
        <f>MIN($AV$5,AT169+AU169)</f>
        <v>0.0</v>
      </c>
      <c r="AW169" s="19">
        <f>MAX(0,MIN(AT169+AU169-AV169,MonthlyPayment-SUM(H169,M169,R169,W169,AB169,AG169,AL169,AQ169,AV169,BA169)-SUM(I169,N169,S169,X169,AC169,AH169,AM169,AR169)))</f>
        <v>0.0</v>
      </c>
      <c r="AX169" s="19">
        <f>ROUND(AT169+AU169-AV169-AW169,2)</f>
        <v>0.0</v>
      </c>
      <c r="AY169" s="19">
        <f>BC168</f>
        <v>0.0</v>
      </c>
      <c r="AZ169" s="19">
        <f>ROUND(AY169*$AZ$5/12,2)</f>
        <v>0.0</v>
      </c>
      <c r="BA169" s="19">
        <f>MIN($BA$5,AY169+AZ169)</f>
        <v>0.0</v>
      </c>
      <c r="BB169" s="19">
        <f>MAX(0,MIN(AY169+AZ169-BA169,MonthlyPayment-SUM(H169,M169,R169,W169,AB169,AG169,AL169,AQ169,AV169,BA169)-SUM(I169,N169,S169,X169,AC169,AH169,AM169,AR169,AW169)))</f>
        <v>0.0</v>
      </c>
      <c r="BC169" s="19">
        <f>ROUND(AY169+AZ169-BA169-BB169,2)</f>
        <v>0.0</v>
      </c>
    </row>
    <row r="170" spans="1:55">
      <c r="A170" s="9">
        <v>164</v>
      </c>
      <c r="B170" s="15">
        <f>IF(FirstPayment="","",EDATE(FirstPayment,A170-1))</f>
        <v/>
      </c>
      <c r="C170" s="19">
        <f>SUM(H170,M170,R170,W170,AB170,AG170,AL170,AQ170,AV170,BA170,I170,N170,S170,X170,AC170,AH170,AM170,AR170,AW170,BB170)</f>
        <v>0.0</v>
      </c>
      <c r="D170" s="19">
        <f>SUM(J170,O170,T170,Y170,AD170,AI170,AN170,AS170,AX170,BC170)</f>
        <v>0.0</v>
      </c>
      <c r="E170" s="19">
        <f>SUM(G170,L170,Q170,V170,AA170,AF170,AK170,AP170,AU170,AZ170)</f>
        <v>0.0</v>
      </c>
      <c r="F170" s="19">
        <f>J169</f>
        <v>0.0</v>
      </c>
      <c r="G170" s="19">
        <f>ROUND(F170*$G$5/12,2)</f>
        <v>0.0</v>
      </c>
      <c r="H170" s="19">
        <f>MIN($H$5,F170+G170)</f>
        <v>0.0</v>
      </c>
      <c r="I170" s="19">
        <f>MAX(0,MIN(F170+G170-H170,MonthlyPayment-SUM(H170,M170,R170,W170,AB170,AG170,AL170,AQ170,AV170,BA170)))</f>
        <v>0.0</v>
      </c>
      <c r="J170" s="19">
        <f>ROUND(F170+G170-H170-I170,2)</f>
        <v>0.0</v>
      </c>
      <c r="K170" s="19">
        <f>O169</f>
        <v>0.0</v>
      </c>
      <c r="L170" s="19">
        <f>ROUND(K170*$L$5/12,2)</f>
        <v>0.0</v>
      </c>
      <c r="M170" s="19">
        <f>MIN($M$5,K170+L170)</f>
        <v>0.0</v>
      </c>
      <c r="N170" s="19">
        <f>MAX(0,MIN(K170+L170-M170,MonthlyPayment-SUM(H170,M170,R170,W170,AB170,AG170,AL170,AQ170,AV170,BA170)-SUM(I170)))</f>
        <v>0.0</v>
      </c>
      <c r="O170" s="19">
        <f>ROUND(K170+L170-M170-N170,2)</f>
        <v>0.0</v>
      </c>
      <c r="P170" s="19">
        <f>T169</f>
        <v>0.0</v>
      </c>
      <c r="Q170" s="19">
        <f>ROUND(P170*$Q$5/12,2)</f>
        <v>0.0</v>
      </c>
      <c r="R170" s="19">
        <f>MIN($R$5,P170+Q170)</f>
        <v>0.0</v>
      </c>
      <c r="S170" s="19">
        <f>MAX(0,MIN(P170+Q170-R170,MonthlyPayment-SUM(H170,M170,R170,W170,AB170,AG170,AL170,AQ170,AV170,BA170)-SUM(I170,N170)))</f>
        <v>0.0</v>
      </c>
      <c r="T170" s="19">
        <f>ROUND(P170+Q170-R170-S170,2)</f>
        <v>0.0</v>
      </c>
      <c r="U170" s="19">
        <f>Y169</f>
        <v>0.0</v>
      </c>
      <c r="V170" s="19">
        <f>ROUND(U170*$V$5/12,2)</f>
        <v>0.0</v>
      </c>
      <c r="W170" s="19">
        <f>MIN($W$5,U170+V170)</f>
        <v>0.0</v>
      </c>
      <c r="X170" s="19">
        <f>MAX(0,MIN(U170+V170-W170,MonthlyPayment-SUM(H170,M170,R170,W170,AB170,AG170,AL170,AQ170,AV170,BA170)-SUM(I170,N170,S170)))</f>
        <v>0.0</v>
      </c>
      <c r="Y170" s="19">
        <f>ROUND(U170+V170-W170-X170,2)</f>
        <v>0.0</v>
      </c>
      <c r="Z170" s="19">
        <f>AD169</f>
        <v>0.0</v>
      </c>
      <c r="AA170" s="19">
        <f>ROUND(Z170*$AA$5/12,2)</f>
        <v>0.0</v>
      </c>
      <c r="AB170" s="19">
        <f>MIN($AB$5,Z170+AA170)</f>
        <v>0.0</v>
      </c>
      <c r="AC170" s="19">
        <f>MAX(0,MIN(Z170+AA170-AB170,MonthlyPayment-SUM(H170,M170,R170,W170,AB170,AG170,AL170,AQ170,AV170,BA170)-SUM(I170,N170,S170,X170)))</f>
        <v>0.0</v>
      </c>
      <c r="AD170" s="19">
        <f>ROUND(Z170+AA170-AB170-AC170,2)</f>
        <v>0.0</v>
      </c>
      <c r="AE170" s="19">
        <f>AI169</f>
        <v>0.0</v>
      </c>
      <c r="AF170" s="19">
        <f>ROUND(AE170*$AF$5/12,2)</f>
        <v>0.0</v>
      </c>
      <c r="AG170" s="19">
        <f>MIN($AG$5,AE170+AF170)</f>
        <v>0.0</v>
      </c>
      <c r="AH170" s="19">
        <f>MAX(0,MIN(AE170+AF170-AG170,MonthlyPayment-SUM(H170,M170,R170,W170,AB170,AG170,AL170,AQ170,AV170,BA170)-SUM(I170,N170,S170,X170,AC170)))</f>
        <v>0.0</v>
      </c>
      <c r="AI170" s="19">
        <f>ROUND(AE170+AF170-AG170-AH170,2)</f>
        <v>0.0</v>
      </c>
      <c r="AJ170" s="19">
        <f>AN169</f>
        <v>0.0</v>
      </c>
      <c r="AK170" s="19">
        <f>ROUND(AJ170*$AK$5/12,2)</f>
        <v>0.0</v>
      </c>
      <c r="AL170" s="19">
        <f>MIN($AL$5,AJ170+AK170)</f>
        <v>0.0</v>
      </c>
      <c r="AM170" s="19">
        <f>MAX(0,MIN(AJ170+AK170-AL170,MonthlyPayment-SUM(H170,M170,R170,W170,AB170,AG170,AL170,AQ170,AV170,BA170)-SUM(I170,N170,S170,X170,AC170,AH170)))</f>
        <v>0.0</v>
      </c>
      <c r="AN170" s="19">
        <f>ROUND(AJ170+AK170-AL170-AM170,2)</f>
        <v>0.0</v>
      </c>
      <c r="AO170" s="19">
        <f>AS169</f>
        <v>0.0</v>
      </c>
      <c r="AP170" s="19">
        <f>ROUND(AO170*$AP$5/12,2)</f>
        <v>0.0</v>
      </c>
      <c r="AQ170" s="19">
        <f>MIN($AQ$5,AO170+AP170)</f>
        <v>0.0</v>
      </c>
      <c r="AR170" s="19">
        <f>MAX(0,MIN(AO170+AP170-AQ170,MonthlyPayment-SUM(H170,M170,R170,W170,AB170,AG170,AL170,AQ170,AV170,BA170)-SUM(I170,N170,S170,X170,AC170,AH170,AM170)))</f>
        <v>0.0</v>
      </c>
      <c r="AS170" s="19">
        <f>ROUND(AO170+AP170-AQ170-AR170,2)</f>
        <v>0.0</v>
      </c>
      <c r="AT170" s="19">
        <f>AX169</f>
        <v>0.0</v>
      </c>
      <c r="AU170" s="19">
        <f>ROUND(AT170*$AU$5/12,2)</f>
        <v>0.0</v>
      </c>
      <c r="AV170" s="19">
        <f>MIN($AV$5,AT170+AU170)</f>
        <v>0.0</v>
      </c>
      <c r="AW170" s="19">
        <f>MAX(0,MIN(AT170+AU170-AV170,MonthlyPayment-SUM(H170,M170,R170,W170,AB170,AG170,AL170,AQ170,AV170,BA170)-SUM(I170,N170,S170,X170,AC170,AH170,AM170,AR170)))</f>
        <v>0.0</v>
      </c>
      <c r="AX170" s="19">
        <f>ROUND(AT170+AU170-AV170-AW170,2)</f>
        <v>0.0</v>
      </c>
      <c r="AY170" s="19">
        <f>BC169</f>
        <v>0.0</v>
      </c>
      <c r="AZ170" s="19">
        <f>ROUND(AY170*$AZ$5/12,2)</f>
        <v>0.0</v>
      </c>
      <c r="BA170" s="19">
        <f>MIN($BA$5,AY170+AZ170)</f>
        <v>0.0</v>
      </c>
      <c r="BB170" s="19">
        <f>MAX(0,MIN(AY170+AZ170-BA170,MonthlyPayment-SUM(H170,M170,R170,W170,AB170,AG170,AL170,AQ170,AV170,BA170)-SUM(I170,N170,S170,X170,AC170,AH170,AM170,AR170,AW170)))</f>
        <v>0.0</v>
      </c>
      <c r="BC170" s="19">
        <f>ROUND(AY170+AZ170-BA170-BB170,2)</f>
        <v>0.0</v>
      </c>
    </row>
    <row r="171" spans="1:55">
      <c r="A171" s="9">
        <v>165</v>
      </c>
      <c r="B171" s="15">
        <f>IF(FirstPayment="","",EDATE(FirstPayment,A171-1))</f>
        <v/>
      </c>
      <c r="C171" s="19">
        <f>SUM(H171,M171,R171,W171,AB171,AG171,AL171,AQ171,AV171,BA171,I171,N171,S171,X171,AC171,AH171,AM171,AR171,AW171,BB171)</f>
        <v>0.0</v>
      </c>
      <c r="D171" s="19">
        <f>SUM(J171,O171,T171,Y171,AD171,AI171,AN171,AS171,AX171,BC171)</f>
        <v>0.0</v>
      </c>
      <c r="E171" s="19">
        <f>SUM(G171,L171,Q171,V171,AA171,AF171,AK171,AP171,AU171,AZ171)</f>
        <v>0.0</v>
      </c>
      <c r="F171" s="19">
        <f>J170</f>
        <v>0.0</v>
      </c>
      <c r="G171" s="19">
        <f>ROUND(F171*$G$5/12,2)</f>
        <v>0.0</v>
      </c>
      <c r="H171" s="19">
        <f>MIN($H$5,F171+G171)</f>
        <v>0.0</v>
      </c>
      <c r="I171" s="19">
        <f>MAX(0,MIN(F171+G171-H171,MonthlyPayment-SUM(H171,M171,R171,W171,AB171,AG171,AL171,AQ171,AV171,BA171)))</f>
        <v>0.0</v>
      </c>
      <c r="J171" s="19">
        <f>ROUND(F171+G171-H171-I171,2)</f>
        <v>0.0</v>
      </c>
      <c r="K171" s="19">
        <f>O170</f>
        <v>0.0</v>
      </c>
      <c r="L171" s="19">
        <f>ROUND(K171*$L$5/12,2)</f>
        <v>0.0</v>
      </c>
      <c r="M171" s="19">
        <f>MIN($M$5,K171+L171)</f>
        <v>0.0</v>
      </c>
      <c r="N171" s="19">
        <f>MAX(0,MIN(K171+L171-M171,MonthlyPayment-SUM(H171,M171,R171,W171,AB171,AG171,AL171,AQ171,AV171,BA171)-SUM(I171)))</f>
        <v>0.0</v>
      </c>
      <c r="O171" s="19">
        <f>ROUND(K171+L171-M171-N171,2)</f>
        <v>0.0</v>
      </c>
      <c r="P171" s="19">
        <f>T170</f>
        <v>0.0</v>
      </c>
      <c r="Q171" s="19">
        <f>ROUND(P171*$Q$5/12,2)</f>
        <v>0.0</v>
      </c>
      <c r="R171" s="19">
        <f>MIN($R$5,P171+Q171)</f>
        <v>0.0</v>
      </c>
      <c r="S171" s="19">
        <f>MAX(0,MIN(P171+Q171-R171,MonthlyPayment-SUM(H171,M171,R171,W171,AB171,AG171,AL171,AQ171,AV171,BA171)-SUM(I171,N171)))</f>
        <v>0.0</v>
      </c>
      <c r="T171" s="19">
        <f>ROUND(P171+Q171-R171-S171,2)</f>
        <v>0.0</v>
      </c>
      <c r="U171" s="19">
        <f>Y170</f>
        <v>0.0</v>
      </c>
      <c r="V171" s="19">
        <f>ROUND(U171*$V$5/12,2)</f>
        <v>0.0</v>
      </c>
      <c r="W171" s="19">
        <f>MIN($W$5,U171+V171)</f>
        <v>0.0</v>
      </c>
      <c r="X171" s="19">
        <f>MAX(0,MIN(U171+V171-W171,MonthlyPayment-SUM(H171,M171,R171,W171,AB171,AG171,AL171,AQ171,AV171,BA171)-SUM(I171,N171,S171)))</f>
        <v>0.0</v>
      </c>
      <c r="Y171" s="19">
        <f>ROUND(U171+V171-W171-X171,2)</f>
        <v>0.0</v>
      </c>
      <c r="Z171" s="19">
        <f>AD170</f>
        <v>0.0</v>
      </c>
      <c r="AA171" s="19">
        <f>ROUND(Z171*$AA$5/12,2)</f>
        <v>0.0</v>
      </c>
      <c r="AB171" s="19">
        <f>MIN($AB$5,Z171+AA171)</f>
        <v>0.0</v>
      </c>
      <c r="AC171" s="19">
        <f>MAX(0,MIN(Z171+AA171-AB171,MonthlyPayment-SUM(H171,M171,R171,W171,AB171,AG171,AL171,AQ171,AV171,BA171)-SUM(I171,N171,S171,X171)))</f>
        <v>0.0</v>
      </c>
      <c r="AD171" s="19">
        <f>ROUND(Z171+AA171-AB171-AC171,2)</f>
        <v>0.0</v>
      </c>
      <c r="AE171" s="19">
        <f>AI170</f>
        <v>0.0</v>
      </c>
      <c r="AF171" s="19">
        <f>ROUND(AE171*$AF$5/12,2)</f>
        <v>0.0</v>
      </c>
      <c r="AG171" s="19">
        <f>MIN($AG$5,AE171+AF171)</f>
        <v>0.0</v>
      </c>
      <c r="AH171" s="19">
        <f>MAX(0,MIN(AE171+AF171-AG171,MonthlyPayment-SUM(H171,M171,R171,W171,AB171,AG171,AL171,AQ171,AV171,BA171)-SUM(I171,N171,S171,X171,AC171)))</f>
        <v>0.0</v>
      </c>
      <c r="AI171" s="19">
        <f>ROUND(AE171+AF171-AG171-AH171,2)</f>
        <v>0.0</v>
      </c>
      <c r="AJ171" s="19">
        <f>AN170</f>
        <v>0.0</v>
      </c>
      <c r="AK171" s="19">
        <f>ROUND(AJ171*$AK$5/12,2)</f>
        <v>0.0</v>
      </c>
      <c r="AL171" s="19">
        <f>MIN($AL$5,AJ171+AK171)</f>
        <v>0.0</v>
      </c>
      <c r="AM171" s="19">
        <f>MAX(0,MIN(AJ171+AK171-AL171,MonthlyPayment-SUM(H171,M171,R171,W171,AB171,AG171,AL171,AQ171,AV171,BA171)-SUM(I171,N171,S171,X171,AC171,AH171)))</f>
        <v>0.0</v>
      </c>
      <c r="AN171" s="19">
        <f>ROUND(AJ171+AK171-AL171-AM171,2)</f>
        <v>0.0</v>
      </c>
      <c r="AO171" s="19">
        <f>AS170</f>
        <v>0.0</v>
      </c>
      <c r="AP171" s="19">
        <f>ROUND(AO171*$AP$5/12,2)</f>
        <v>0.0</v>
      </c>
      <c r="AQ171" s="19">
        <f>MIN($AQ$5,AO171+AP171)</f>
        <v>0.0</v>
      </c>
      <c r="AR171" s="19">
        <f>MAX(0,MIN(AO171+AP171-AQ171,MonthlyPayment-SUM(H171,M171,R171,W171,AB171,AG171,AL171,AQ171,AV171,BA171)-SUM(I171,N171,S171,X171,AC171,AH171,AM171)))</f>
        <v>0.0</v>
      </c>
      <c r="AS171" s="19">
        <f>ROUND(AO171+AP171-AQ171-AR171,2)</f>
        <v>0.0</v>
      </c>
      <c r="AT171" s="19">
        <f>AX170</f>
        <v>0.0</v>
      </c>
      <c r="AU171" s="19">
        <f>ROUND(AT171*$AU$5/12,2)</f>
        <v>0.0</v>
      </c>
      <c r="AV171" s="19">
        <f>MIN($AV$5,AT171+AU171)</f>
        <v>0.0</v>
      </c>
      <c r="AW171" s="19">
        <f>MAX(0,MIN(AT171+AU171-AV171,MonthlyPayment-SUM(H171,M171,R171,W171,AB171,AG171,AL171,AQ171,AV171,BA171)-SUM(I171,N171,S171,X171,AC171,AH171,AM171,AR171)))</f>
        <v>0.0</v>
      </c>
      <c r="AX171" s="19">
        <f>ROUND(AT171+AU171-AV171-AW171,2)</f>
        <v>0.0</v>
      </c>
      <c r="AY171" s="19">
        <f>BC170</f>
        <v>0.0</v>
      </c>
      <c r="AZ171" s="19">
        <f>ROUND(AY171*$AZ$5/12,2)</f>
        <v>0.0</v>
      </c>
      <c r="BA171" s="19">
        <f>MIN($BA$5,AY171+AZ171)</f>
        <v>0.0</v>
      </c>
      <c r="BB171" s="19">
        <f>MAX(0,MIN(AY171+AZ171-BA171,MonthlyPayment-SUM(H171,M171,R171,W171,AB171,AG171,AL171,AQ171,AV171,BA171)-SUM(I171,N171,S171,X171,AC171,AH171,AM171,AR171,AW171)))</f>
        <v>0.0</v>
      </c>
      <c r="BC171" s="19">
        <f>ROUND(AY171+AZ171-BA171-BB171,2)</f>
        <v>0.0</v>
      </c>
    </row>
    <row r="172" spans="1:55">
      <c r="A172" s="9">
        <v>166</v>
      </c>
      <c r="B172" s="15">
        <f>IF(FirstPayment="","",EDATE(FirstPayment,A172-1))</f>
        <v/>
      </c>
      <c r="C172" s="19">
        <f>SUM(H172,M172,R172,W172,AB172,AG172,AL172,AQ172,AV172,BA172,I172,N172,S172,X172,AC172,AH172,AM172,AR172,AW172,BB172)</f>
        <v>0.0</v>
      </c>
      <c r="D172" s="19">
        <f>SUM(J172,O172,T172,Y172,AD172,AI172,AN172,AS172,AX172,BC172)</f>
        <v>0.0</v>
      </c>
      <c r="E172" s="19">
        <f>SUM(G172,L172,Q172,V172,AA172,AF172,AK172,AP172,AU172,AZ172)</f>
        <v>0.0</v>
      </c>
      <c r="F172" s="19">
        <f>J171</f>
        <v>0.0</v>
      </c>
      <c r="G172" s="19">
        <f>ROUND(F172*$G$5/12,2)</f>
        <v>0.0</v>
      </c>
      <c r="H172" s="19">
        <f>MIN($H$5,F172+G172)</f>
        <v>0.0</v>
      </c>
      <c r="I172" s="19">
        <f>MAX(0,MIN(F172+G172-H172,MonthlyPayment-SUM(H172,M172,R172,W172,AB172,AG172,AL172,AQ172,AV172,BA172)))</f>
        <v>0.0</v>
      </c>
      <c r="J172" s="19">
        <f>ROUND(F172+G172-H172-I172,2)</f>
        <v>0.0</v>
      </c>
      <c r="K172" s="19">
        <f>O171</f>
        <v>0.0</v>
      </c>
      <c r="L172" s="19">
        <f>ROUND(K172*$L$5/12,2)</f>
        <v>0.0</v>
      </c>
      <c r="M172" s="19">
        <f>MIN($M$5,K172+L172)</f>
        <v>0.0</v>
      </c>
      <c r="N172" s="19">
        <f>MAX(0,MIN(K172+L172-M172,MonthlyPayment-SUM(H172,M172,R172,W172,AB172,AG172,AL172,AQ172,AV172,BA172)-SUM(I172)))</f>
        <v>0.0</v>
      </c>
      <c r="O172" s="19">
        <f>ROUND(K172+L172-M172-N172,2)</f>
        <v>0.0</v>
      </c>
      <c r="P172" s="19">
        <f>T171</f>
        <v>0.0</v>
      </c>
      <c r="Q172" s="19">
        <f>ROUND(P172*$Q$5/12,2)</f>
        <v>0.0</v>
      </c>
      <c r="R172" s="19">
        <f>MIN($R$5,P172+Q172)</f>
        <v>0.0</v>
      </c>
      <c r="S172" s="19">
        <f>MAX(0,MIN(P172+Q172-R172,MonthlyPayment-SUM(H172,M172,R172,W172,AB172,AG172,AL172,AQ172,AV172,BA172)-SUM(I172,N172)))</f>
        <v>0.0</v>
      </c>
      <c r="T172" s="19">
        <f>ROUND(P172+Q172-R172-S172,2)</f>
        <v>0.0</v>
      </c>
      <c r="U172" s="19">
        <f>Y171</f>
        <v>0.0</v>
      </c>
      <c r="V172" s="19">
        <f>ROUND(U172*$V$5/12,2)</f>
        <v>0.0</v>
      </c>
      <c r="W172" s="19">
        <f>MIN($W$5,U172+V172)</f>
        <v>0.0</v>
      </c>
      <c r="X172" s="19">
        <f>MAX(0,MIN(U172+V172-W172,MonthlyPayment-SUM(H172,M172,R172,W172,AB172,AG172,AL172,AQ172,AV172,BA172)-SUM(I172,N172,S172)))</f>
        <v>0.0</v>
      </c>
      <c r="Y172" s="19">
        <f>ROUND(U172+V172-W172-X172,2)</f>
        <v>0.0</v>
      </c>
      <c r="Z172" s="19">
        <f>AD171</f>
        <v>0.0</v>
      </c>
      <c r="AA172" s="19">
        <f>ROUND(Z172*$AA$5/12,2)</f>
        <v>0.0</v>
      </c>
      <c r="AB172" s="19">
        <f>MIN($AB$5,Z172+AA172)</f>
        <v>0.0</v>
      </c>
      <c r="AC172" s="19">
        <f>MAX(0,MIN(Z172+AA172-AB172,MonthlyPayment-SUM(H172,M172,R172,W172,AB172,AG172,AL172,AQ172,AV172,BA172)-SUM(I172,N172,S172,X172)))</f>
        <v>0.0</v>
      </c>
      <c r="AD172" s="19">
        <f>ROUND(Z172+AA172-AB172-AC172,2)</f>
        <v>0.0</v>
      </c>
      <c r="AE172" s="19">
        <f>AI171</f>
        <v>0.0</v>
      </c>
      <c r="AF172" s="19">
        <f>ROUND(AE172*$AF$5/12,2)</f>
        <v>0.0</v>
      </c>
      <c r="AG172" s="19">
        <f>MIN($AG$5,AE172+AF172)</f>
        <v>0.0</v>
      </c>
      <c r="AH172" s="19">
        <f>MAX(0,MIN(AE172+AF172-AG172,MonthlyPayment-SUM(H172,M172,R172,W172,AB172,AG172,AL172,AQ172,AV172,BA172)-SUM(I172,N172,S172,X172,AC172)))</f>
        <v>0.0</v>
      </c>
      <c r="AI172" s="19">
        <f>ROUND(AE172+AF172-AG172-AH172,2)</f>
        <v>0.0</v>
      </c>
      <c r="AJ172" s="19">
        <f>AN171</f>
        <v>0.0</v>
      </c>
      <c r="AK172" s="19">
        <f>ROUND(AJ172*$AK$5/12,2)</f>
        <v>0.0</v>
      </c>
      <c r="AL172" s="19">
        <f>MIN($AL$5,AJ172+AK172)</f>
        <v>0.0</v>
      </c>
      <c r="AM172" s="19">
        <f>MAX(0,MIN(AJ172+AK172-AL172,MonthlyPayment-SUM(H172,M172,R172,W172,AB172,AG172,AL172,AQ172,AV172,BA172)-SUM(I172,N172,S172,X172,AC172,AH172)))</f>
        <v>0.0</v>
      </c>
      <c r="AN172" s="19">
        <f>ROUND(AJ172+AK172-AL172-AM172,2)</f>
        <v>0.0</v>
      </c>
      <c r="AO172" s="19">
        <f>AS171</f>
        <v>0.0</v>
      </c>
      <c r="AP172" s="19">
        <f>ROUND(AO172*$AP$5/12,2)</f>
        <v>0.0</v>
      </c>
      <c r="AQ172" s="19">
        <f>MIN($AQ$5,AO172+AP172)</f>
        <v>0.0</v>
      </c>
      <c r="AR172" s="19">
        <f>MAX(0,MIN(AO172+AP172-AQ172,MonthlyPayment-SUM(H172,M172,R172,W172,AB172,AG172,AL172,AQ172,AV172,BA172)-SUM(I172,N172,S172,X172,AC172,AH172,AM172)))</f>
        <v>0.0</v>
      </c>
      <c r="AS172" s="19">
        <f>ROUND(AO172+AP172-AQ172-AR172,2)</f>
        <v>0.0</v>
      </c>
      <c r="AT172" s="19">
        <f>AX171</f>
        <v>0.0</v>
      </c>
      <c r="AU172" s="19">
        <f>ROUND(AT172*$AU$5/12,2)</f>
        <v>0.0</v>
      </c>
      <c r="AV172" s="19">
        <f>MIN($AV$5,AT172+AU172)</f>
        <v>0.0</v>
      </c>
      <c r="AW172" s="19">
        <f>MAX(0,MIN(AT172+AU172-AV172,MonthlyPayment-SUM(H172,M172,R172,W172,AB172,AG172,AL172,AQ172,AV172,BA172)-SUM(I172,N172,S172,X172,AC172,AH172,AM172,AR172)))</f>
        <v>0.0</v>
      </c>
      <c r="AX172" s="19">
        <f>ROUND(AT172+AU172-AV172-AW172,2)</f>
        <v>0.0</v>
      </c>
      <c r="AY172" s="19">
        <f>BC171</f>
        <v>0.0</v>
      </c>
      <c r="AZ172" s="19">
        <f>ROUND(AY172*$AZ$5/12,2)</f>
        <v>0.0</v>
      </c>
      <c r="BA172" s="19">
        <f>MIN($BA$5,AY172+AZ172)</f>
        <v>0.0</v>
      </c>
      <c r="BB172" s="19">
        <f>MAX(0,MIN(AY172+AZ172-BA172,MonthlyPayment-SUM(H172,M172,R172,W172,AB172,AG172,AL172,AQ172,AV172,BA172)-SUM(I172,N172,S172,X172,AC172,AH172,AM172,AR172,AW172)))</f>
        <v>0.0</v>
      </c>
      <c r="BC172" s="19">
        <f>ROUND(AY172+AZ172-BA172-BB172,2)</f>
        <v>0.0</v>
      </c>
    </row>
    <row r="173" spans="1:55">
      <c r="A173" s="9">
        <v>167</v>
      </c>
      <c r="B173" s="15">
        <f>IF(FirstPayment="","",EDATE(FirstPayment,A173-1))</f>
        <v/>
      </c>
      <c r="C173" s="19">
        <f>SUM(H173,M173,R173,W173,AB173,AG173,AL173,AQ173,AV173,BA173,I173,N173,S173,X173,AC173,AH173,AM173,AR173,AW173,BB173)</f>
        <v>0.0</v>
      </c>
      <c r="D173" s="19">
        <f>SUM(J173,O173,T173,Y173,AD173,AI173,AN173,AS173,AX173,BC173)</f>
        <v>0.0</v>
      </c>
      <c r="E173" s="19">
        <f>SUM(G173,L173,Q173,V173,AA173,AF173,AK173,AP173,AU173,AZ173)</f>
        <v>0.0</v>
      </c>
      <c r="F173" s="19">
        <f>J172</f>
        <v>0.0</v>
      </c>
      <c r="G173" s="19">
        <f>ROUND(F173*$G$5/12,2)</f>
        <v>0.0</v>
      </c>
      <c r="H173" s="19">
        <f>MIN($H$5,F173+G173)</f>
        <v>0.0</v>
      </c>
      <c r="I173" s="19">
        <f>MAX(0,MIN(F173+G173-H173,MonthlyPayment-SUM(H173,M173,R173,W173,AB173,AG173,AL173,AQ173,AV173,BA173)))</f>
        <v>0.0</v>
      </c>
      <c r="J173" s="19">
        <f>ROUND(F173+G173-H173-I173,2)</f>
        <v>0.0</v>
      </c>
      <c r="K173" s="19">
        <f>O172</f>
        <v>0.0</v>
      </c>
      <c r="L173" s="19">
        <f>ROUND(K173*$L$5/12,2)</f>
        <v>0.0</v>
      </c>
      <c r="M173" s="19">
        <f>MIN($M$5,K173+L173)</f>
        <v>0.0</v>
      </c>
      <c r="N173" s="19">
        <f>MAX(0,MIN(K173+L173-M173,MonthlyPayment-SUM(H173,M173,R173,W173,AB173,AG173,AL173,AQ173,AV173,BA173)-SUM(I173)))</f>
        <v>0.0</v>
      </c>
      <c r="O173" s="19">
        <f>ROUND(K173+L173-M173-N173,2)</f>
        <v>0.0</v>
      </c>
      <c r="P173" s="19">
        <f>T172</f>
        <v>0.0</v>
      </c>
      <c r="Q173" s="19">
        <f>ROUND(P173*$Q$5/12,2)</f>
        <v>0.0</v>
      </c>
      <c r="R173" s="19">
        <f>MIN($R$5,P173+Q173)</f>
        <v>0.0</v>
      </c>
      <c r="S173" s="19">
        <f>MAX(0,MIN(P173+Q173-R173,MonthlyPayment-SUM(H173,M173,R173,W173,AB173,AG173,AL173,AQ173,AV173,BA173)-SUM(I173,N173)))</f>
        <v>0.0</v>
      </c>
      <c r="T173" s="19">
        <f>ROUND(P173+Q173-R173-S173,2)</f>
        <v>0.0</v>
      </c>
      <c r="U173" s="19">
        <f>Y172</f>
        <v>0.0</v>
      </c>
      <c r="V173" s="19">
        <f>ROUND(U173*$V$5/12,2)</f>
        <v>0.0</v>
      </c>
      <c r="W173" s="19">
        <f>MIN($W$5,U173+V173)</f>
        <v>0.0</v>
      </c>
      <c r="X173" s="19">
        <f>MAX(0,MIN(U173+V173-W173,MonthlyPayment-SUM(H173,M173,R173,W173,AB173,AG173,AL173,AQ173,AV173,BA173)-SUM(I173,N173,S173)))</f>
        <v>0.0</v>
      </c>
      <c r="Y173" s="19">
        <f>ROUND(U173+V173-W173-X173,2)</f>
        <v>0.0</v>
      </c>
      <c r="Z173" s="19">
        <f>AD172</f>
        <v>0.0</v>
      </c>
      <c r="AA173" s="19">
        <f>ROUND(Z173*$AA$5/12,2)</f>
        <v>0.0</v>
      </c>
      <c r="AB173" s="19">
        <f>MIN($AB$5,Z173+AA173)</f>
        <v>0.0</v>
      </c>
      <c r="AC173" s="19">
        <f>MAX(0,MIN(Z173+AA173-AB173,MonthlyPayment-SUM(H173,M173,R173,W173,AB173,AG173,AL173,AQ173,AV173,BA173)-SUM(I173,N173,S173,X173)))</f>
        <v>0.0</v>
      </c>
      <c r="AD173" s="19">
        <f>ROUND(Z173+AA173-AB173-AC173,2)</f>
        <v>0.0</v>
      </c>
      <c r="AE173" s="19">
        <f>AI172</f>
        <v>0.0</v>
      </c>
      <c r="AF173" s="19">
        <f>ROUND(AE173*$AF$5/12,2)</f>
        <v>0.0</v>
      </c>
      <c r="AG173" s="19">
        <f>MIN($AG$5,AE173+AF173)</f>
        <v>0.0</v>
      </c>
      <c r="AH173" s="19">
        <f>MAX(0,MIN(AE173+AF173-AG173,MonthlyPayment-SUM(H173,M173,R173,W173,AB173,AG173,AL173,AQ173,AV173,BA173)-SUM(I173,N173,S173,X173,AC173)))</f>
        <v>0.0</v>
      </c>
      <c r="AI173" s="19">
        <f>ROUND(AE173+AF173-AG173-AH173,2)</f>
        <v>0.0</v>
      </c>
      <c r="AJ173" s="19">
        <f>AN172</f>
        <v>0.0</v>
      </c>
      <c r="AK173" s="19">
        <f>ROUND(AJ173*$AK$5/12,2)</f>
        <v>0.0</v>
      </c>
      <c r="AL173" s="19">
        <f>MIN($AL$5,AJ173+AK173)</f>
        <v>0.0</v>
      </c>
      <c r="AM173" s="19">
        <f>MAX(0,MIN(AJ173+AK173-AL173,MonthlyPayment-SUM(H173,M173,R173,W173,AB173,AG173,AL173,AQ173,AV173,BA173)-SUM(I173,N173,S173,X173,AC173,AH173)))</f>
        <v>0.0</v>
      </c>
      <c r="AN173" s="19">
        <f>ROUND(AJ173+AK173-AL173-AM173,2)</f>
        <v>0.0</v>
      </c>
      <c r="AO173" s="19">
        <f>AS172</f>
        <v>0.0</v>
      </c>
      <c r="AP173" s="19">
        <f>ROUND(AO173*$AP$5/12,2)</f>
        <v>0.0</v>
      </c>
      <c r="AQ173" s="19">
        <f>MIN($AQ$5,AO173+AP173)</f>
        <v>0.0</v>
      </c>
      <c r="AR173" s="19">
        <f>MAX(0,MIN(AO173+AP173-AQ173,MonthlyPayment-SUM(H173,M173,R173,W173,AB173,AG173,AL173,AQ173,AV173,BA173)-SUM(I173,N173,S173,X173,AC173,AH173,AM173)))</f>
        <v>0.0</v>
      </c>
      <c r="AS173" s="19">
        <f>ROUND(AO173+AP173-AQ173-AR173,2)</f>
        <v>0.0</v>
      </c>
      <c r="AT173" s="19">
        <f>AX172</f>
        <v>0.0</v>
      </c>
      <c r="AU173" s="19">
        <f>ROUND(AT173*$AU$5/12,2)</f>
        <v>0.0</v>
      </c>
      <c r="AV173" s="19">
        <f>MIN($AV$5,AT173+AU173)</f>
        <v>0.0</v>
      </c>
      <c r="AW173" s="19">
        <f>MAX(0,MIN(AT173+AU173-AV173,MonthlyPayment-SUM(H173,M173,R173,W173,AB173,AG173,AL173,AQ173,AV173,BA173)-SUM(I173,N173,S173,X173,AC173,AH173,AM173,AR173)))</f>
        <v>0.0</v>
      </c>
      <c r="AX173" s="19">
        <f>ROUND(AT173+AU173-AV173-AW173,2)</f>
        <v>0.0</v>
      </c>
      <c r="AY173" s="19">
        <f>BC172</f>
        <v>0.0</v>
      </c>
      <c r="AZ173" s="19">
        <f>ROUND(AY173*$AZ$5/12,2)</f>
        <v>0.0</v>
      </c>
      <c r="BA173" s="19">
        <f>MIN($BA$5,AY173+AZ173)</f>
        <v>0.0</v>
      </c>
      <c r="BB173" s="19">
        <f>MAX(0,MIN(AY173+AZ173-BA173,MonthlyPayment-SUM(H173,M173,R173,W173,AB173,AG173,AL173,AQ173,AV173,BA173)-SUM(I173,N173,S173,X173,AC173,AH173,AM173,AR173,AW173)))</f>
        <v>0.0</v>
      </c>
      <c r="BC173" s="19">
        <f>ROUND(AY173+AZ173-BA173-BB173,2)</f>
        <v>0.0</v>
      </c>
    </row>
    <row r="174" spans="1:55">
      <c r="A174" s="9">
        <v>168</v>
      </c>
      <c r="B174" s="15">
        <f>IF(FirstPayment="","",EDATE(FirstPayment,A174-1))</f>
        <v/>
      </c>
      <c r="C174" s="19">
        <f>SUM(H174,M174,R174,W174,AB174,AG174,AL174,AQ174,AV174,BA174,I174,N174,S174,X174,AC174,AH174,AM174,AR174,AW174,BB174)</f>
        <v>0.0</v>
      </c>
      <c r="D174" s="19">
        <f>SUM(J174,O174,T174,Y174,AD174,AI174,AN174,AS174,AX174,BC174)</f>
        <v>0.0</v>
      </c>
      <c r="E174" s="19">
        <f>SUM(G174,L174,Q174,V174,AA174,AF174,AK174,AP174,AU174,AZ174)</f>
        <v>0.0</v>
      </c>
      <c r="F174" s="19">
        <f>J173</f>
        <v>0.0</v>
      </c>
      <c r="G174" s="19">
        <f>ROUND(F174*$G$5/12,2)</f>
        <v>0.0</v>
      </c>
      <c r="H174" s="19">
        <f>MIN($H$5,F174+G174)</f>
        <v>0.0</v>
      </c>
      <c r="I174" s="19">
        <f>MAX(0,MIN(F174+G174-H174,MonthlyPayment-SUM(H174,M174,R174,W174,AB174,AG174,AL174,AQ174,AV174,BA174)))</f>
        <v>0.0</v>
      </c>
      <c r="J174" s="19">
        <f>ROUND(F174+G174-H174-I174,2)</f>
        <v>0.0</v>
      </c>
      <c r="K174" s="19">
        <f>O173</f>
        <v>0.0</v>
      </c>
      <c r="L174" s="19">
        <f>ROUND(K174*$L$5/12,2)</f>
        <v>0.0</v>
      </c>
      <c r="M174" s="19">
        <f>MIN($M$5,K174+L174)</f>
        <v>0.0</v>
      </c>
      <c r="N174" s="19">
        <f>MAX(0,MIN(K174+L174-M174,MonthlyPayment-SUM(H174,M174,R174,W174,AB174,AG174,AL174,AQ174,AV174,BA174)-SUM(I174)))</f>
        <v>0.0</v>
      </c>
      <c r="O174" s="19">
        <f>ROUND(K174+L174-M174-N174,2)</f>
        <v>0.0</v>
      </c>
      <c r="P174" s="19">
        <f>T173</f>
        <v>0.0</v>
      </c>
      <c r="Q174" s="19">
        <f>ROUND(P174*$Q$5/12,2)</f>
        <v>0.0</v>
      </c>
      <c r="R174" s="19">
        <f>MIN($R$5,P174+Q174)</f>
        <v>0.0</v>
      </c>
      <c r="S174" s="19">
        <f>MAX(0,MIN(P174+Q174-R174,MonthlyPayment-SUM(H174,M174,R174,W174,AB174,AG174,AL174,AQ174,AV174,BA174)-SUM(I174,N174)))</f>
        <v>0.0</v>
      </c>
      <c r="T174" s="19">
        <f>ROUND(P174+Q174-R174-S174,2)</f>
        <v>0.0</v>
      </c>
      <c r="U174" s="19">
        <f>Y173</f>
        <v>0.0</v>
      </c>
      <c r="V174" s="19">
        <f>ROUND(U174*$V$5/12,2)</f>
        <v>0.0</v>
      </c>
      <c r="W174" s="19">
        <f>MIN($W$5,U174+V174)</f>
        <v>0.0</v>
      </c>
      <c r="X174" s="19">
        <f>MAX(0,MIN(U174+V174-W174,MonthlyPayment-SUM(H174,M174,R174,W174,AB174,AG174,AL174,AQ174,AV174,BA174)-SUM(I174,N174,S174)))</f>
        <v>0.0</v>
      </c>
      <c r="Y174" s="19">
        <f>ROUND(U174+V174-W174-X174,2)</f>
        <v>0.0</v>
      </c>
      <c r="Z174" s="19">
        <f>AD173</f>
        <v>0.0</v>
      </c>
      <c r="AA174" s="19">
        <f>ROUND(Z174*$AA$5/12,2)</f>
        <v>0.0</v>
      </c>
      <c r="AB174" s="19">
        <f>MIN($AB$5,Z174+AA174)</f>
        <v>0.0</v>
      </c>
      <c r="AC174" s="19">
        <f>MAX(0,MIN(Z174+AA174-AB174,MonthlyPayment-SUM(H174,M174,R174,W174,AB174,AG174,AL174,AQ174,AV174,BA174)-SUM(I174,N174,S174,X174)))</f>
        <v>0.0</v>
      </c>
      <c r="AD174" s="19">
        <f>ROUND(Z174+AA174-AB174-AC174,2)</f>
        <v>0.0</v>
      </c>
      <c r="AE174" s="19">
        <f>AI173</f>
        <v>0.0</v>
      </c>
      <c r="AF174" s="19">
        <f>ROUND(AE174*$AF$5/12,2)</f>
        <v>0.0</v>
      </c>
      <c r="AG174" s="19">
        <f>MIN($AG$5,AE174+AF174)</f>
        <v>0.0</v>
      </c>
      <c r="AH174" s="19">
        <f>MAX(0,MIN(AE174+AF174-AG174,MonthlyPayment-SUM(H174,M174,R174,W174,AB174,AG174,AL174,AQ174,AV174,BA174)-SUM(I174,N174,S174,X174,AC174)))</f>
        <v>0.0</v>
      </c>
      <c r="AI174" s="19">
        <f>ROUND(AE174+AF174-AG174-AH174,2)</f>
        <v>0.0</v>
      </c>
      <c r="AJ174" s="19">
        <f>AN173</f>
        <v>0.0</v>
      </c>
      <c r="AK174" s="19">
        <f>ROUND(AJ174*$AK$5/12,2)</f>
        <v>0.0</v>
      </c>
      <c r="AL174" s="19">
        <f>MIN($AL$5,AJ174+AK174)</f>
        <v>0.0</v>
      </c>
      <c r="AM174" s="19">
        <f>MAX(0,MIN(AJ174+AK174-AL174,MonthlyPayment-SUM(H174,M174,R174,W174,AB174,AG174,AL174,AQ174,AV174,BA174)-SUM(I174,N174,S174,X174,AC174,AH174)))</f>
        <v>0.0</v>
      </c>
      <c r="AN174" s="19">
        <f>ROUND(AJ174+AK174-AL174-AM174,2)</f>
        <v>0.0</v>
      </c>
      <c r="AO174" s="19">
        <f>AS173</f>
        <v>0.0</v>
      </c>
      <c r="AP174" s="19">
        <f>ROUND(AO174*$AP$5/12,2)</f>
        <v>0.0</v>
      </c>
      <c r="AQ174" s="19">
        <f>MIN($AQ$5,AO174+AP174)</f>
        <v>0.0</v>
      </c>
      <c r="AR174" s="19">
        <f>MAX(0,MIN(AO174+AP174-AQ174,MonthlyPayment-SUM(H174,M174,R174,W174,AB174,AG174,AL174,AQ174,AV174,BA174)-SUM(I174,N174,S174,X174,AC174,AH174,AM174)))</f>
        <v>0.0</v>
      </c>
      <c r="AS174" s="19">
        <f>ROUND(AO174+AP174-AQ174-AR174,2)</f>
        <v>0.0</v>
      </c>
      <c r="AT174" s="19">
        <f>AX173</f>
        <v>0.0</v>
      </c>
      <c r="AU174" s="19">
        <f>ROUND(AT174*$AU$5/12,2)</f>
        <v>0.0</v>
      </c>
      <c r="AV174" s="19">
        <f>MIN($AV$5,AT174+AU174)</f>
        <v>0.0</v>
      </c>
      <c r="AW174" s="19">
        <f>MAX(0,MIN(AT174+AU174-AV174,MonthlyPayment-SUM(H174,M174,R174,W174,AB174,AG174,AL174,AQ174,AV174,BA174)-SUM(I174,N174,S174,X174,AC174,AH174,AM174,AR174)))</f>
        <v>0.0</v>
      </c>
      <c r="AX174" s="19">
        <f>ROUND(AT174+AU174-AV174-AW174,2)</f>
        <v>0.0</v>
      </c>
      <c r="AY174" s="19">
        <f>BC173</f>
        <v>0.0</v>
      </c>
      <c r="AZ174" s="19">
        <f>ROUND(AY174*$AZ$5/12,2)</f>
        <v>0.0</v>
      </c>
      <c r="BA174" s="19">
        <f>MIN($BA$5,AY174+AZ174)</f>
        <v>0.0</v>
      </c>
      <c r="BB174" s="19">
        <f>MAX(0,MIN(AY174+AZ174-BA174,MonthlyPayment-SUM(H174,M174,R174,W174,AB174,AG174,AL174,AQ174,AV174,BA174)-SUM(I174,N174,S174,X174,AC174,AH174,AM174,AR174,AW174)))</f>
        <v>0.0</v>
      </c>
      <c r="BC174" s="19">
        <f>ROUND(AY174+AZ174-BA174-BB174,2)</f>
        <v>0.0</v>
      </c>
    </row>
    <row r="175" spans="1:55">
      <c r="A175" s="9">
        <v>169</v>
      </c>
      <c r="B175" s="15">
        <f>IF(FirstPayment="","",EDATE(FirstPayment,A175-1))</f>
        <v/>
      </c>
      <c r="C175" s="19">
        <f>SUM(H175,M175,R175,W175,AB175,AG175,AL175,AQ175,AV175,BA175,I175,N175,S175,X175,AC175,AH175,AM175,AR175,AW175,BB175)</f>
        <v>0.0</v>
      </c>
      <c r="D175" s="19">
        <f>SUM(J175,O175,T175,Y175,AD175,AI175,AN175,AS175,AX175,BC175)</f>
        <v>0.0</v>
      </c>
      <c r="E175" s="19">
        <f>SUM(G175,L175,Q175,V175,AA175,AF175,AK175,AP175,AU175,AZ175)</f>
        <v>0.0</v>
      </c>
      <c r="F175" s="19">
        <f>J174</f>
        <v>0.0</v>
      </c>
      <c r="G175" s="19">
        <f>ROUND(F175*$G$5/12,2)</f>
        <v>0.0</v>
      </c>
      <c r="H175" s="19">
        <f>MIN($H$5,F175+G175)</f>
        <v>0.0</v>
      </c>
      <c r="I175" s="19">
        <f>MAX(0,MIN(F175+G175-H175,MonthlyPayment-SUM(H175,M175,R175,W175,AB175,AG175,AL175,AQ175,AV175,BA175)))</f>
        <v>0.0</v>
      </c>
      <c r="J175" s="19">
        <f>ROUND(F175+G175-H175-I175,2)</f>
        <v>0.0</v>
      </c>
      <c r="K175" s="19">
        <f>O174</f>
        <v>0.0</v>
      </c>
      <c r="L175" s="19">
        <f>ROUND(K175*$L$5/12,2)</f>
        <v>0.0</v>
      </c>
      <c r="M175" s="19">
        <f>MIN($M$5,K175+L175)</f>
        <v>0.0</v>
      </c>
      <c r="N175" s="19">
        <f>MAX(0,MIN(K175+L175-M175,MonthlyPayment-SUM(H175,M175,R175,W175,AB175,AG175,AL175,AQ175,AV175,BA175)-SUM(I175)))</f>
        <v>0.0</v>
      </c>
      <c r="O175" s="19">
        <f>ROUND(K175+L175-M175-N175,2)</f>
        <v>0.0</v>
      </c>
      <c r="P175" s="19">
        <f>T174</f>
        <v>0.0</v>
      </c>
      <c r="Q175" s="19">
        <f>ROUND(P175*$Q$5/12,2)</f>
        <v>0.0</v>
      </c>
      <c r="R175" s="19">
        <f>MIN($R$5,P175+Q175)</f>
        <v>0.0</v>
      </c>
      <c r="S175" s="19">
        <f>MAX(0,MIN(P175+Q175-R175,MonthlyPayment-SUM(H175,M175,R175,W175,AB175,AG175,AL175,AQ175,AV175,BA175)-SUM(I175,N175)))</f>
        <v>0.0</v>
      </c>
      <c r="T175" s="19">
        <f>ROUND(P175+Q175-R175-S175,2)</f>
        <v>0.0</v>
      </c>
      <c r="U175" s="19">
        <f>Y174</f>
        <v>0.0</v>
      </c>
      <c r="V175" s="19">
        <f>ROUND(U175*$V$5/12,2)</f>
        <v>0.0</v>
      </c>
      <c r="W175" s="19">
        <f>MIN($W$5,U175+V175)</f>
        <v>0.0</v>
      </c>
      <c r="X175" s="19">
        <f>MAX(0,MIN(U175+V175-W175,MonthlyPayment-SUM(H175,M175,R175,W175,AB175,AG175,AL175,AQ175,AV175,BA175)-SUM(I175,N175,S175)))</f>
        <v>0.0</v>
      </c>
      <c r="Y175" s="19">
        <f>ROUND(U175+V175-W175-X175,2)</f>
        <v>0.0</v>
      </c>
      <c r="Z175" s="19">
        <f>AD174</f>
        <v>0.0</v>
      </c>
      <c r="AA175" s="19">
        <f>ROUND(Z175*$AA$5/12,2)</f>
        <v>0.0</v>
      </c>
      <c r="AB175" s="19">
        <f>MIN($AB$5,Z175+AA175)</f>
        <v>0.0</v>
      </c>
      <c r="AC175" s="19">
        <f>MAX(0,MIN(Z175+AA175-AB175,MonthlyPayment-SUM(H175,M175,R175,W175,AB175,AG175,AL175,AQ175,AV175,BA175)-SUM(I175,N175,S175,X175)))</f>
        <v>0.0</v>
      </c>
      <c r="AD175" s="19">
        <f>ROUND(Z175+AA175-AB175-AC175,2)</f>
        <v>0.0</v>
      </c>
      <c r="AE175" s="19">
        <f>AI174</f>
        <v>0.0</v>
      </c>
      <c r="AF175" s="19">
        <f>ROUND(AE175*$AF$5/12,2)</f>
        <v>0.0</v>
      </c>
      <c r="AG175" s="19">
        <f>MIN($AG$5,AE175+AF175)</f>
        <v>0.0</v>
      </c>
      <c r="AH175" s="19">
        <f>MAX(0,MIN(AE175+AF175-AG175,MonthlyPayment-SUM(H175,M175,R175,W175,AB175,AG175,AL175,AQ175,AV175,BA175)-SUM(I175,N175,S175,X175,AC175)))</f>
        <v>0.0</v>
      </c>
      <c r="AI175" s="19">
        <f>ROUND(AE175+AF175-AG175-AH175,2)</f>
        <v>0.0</v>
      </c>
      <c r="AJ175" s="19">
        <f>AN174</f>
        <v>0.0</v>
      </c>
      <c r="AK175" s="19">
        <f>ROUND(AJ175*$AK$5/12,2)</f>
        <v>0.0</v>
      </c>
      <c r="AL175" s="19">
        <f>MIN($AL$5,AJ175+AK175)</f>
        <v>0.0</v>
      </c>
      <c r="AM175" s="19">
        <f>MAX(0,MIN(AJ175+AK175-AL175,MonthlyPayment-SUM(H175,M175,R175,W175,AB175,AG175,AL175,AQ175,AV175,BA175)-SUM(I175,N175,S175,X175,AC175,AH175)))</f>
        <v>0.0</v>
      </c>
      <c r="AN175" s="19">
        <f>ROUND(AJ175+AK175-AL175-AM175,2)</f>
        <v>0.0</v>
      </c>
      <c r="AO175" s="19">
        <f>AS174</f>
        <v>0.0</v>
      </c>
      <c r="AP175" s="19">
        <f>ROUND(AO175*$AP$5/12,2)</f>
        <v>0.0</v>
      </c>
      <c r="AQ175" s="19">
        <f>MIN($AQ$5,AO175+AP175)</f>
        <v>0.0</v>
      </c>
      <c r="AR175" s="19">
        <f>MAX(0,MIN(AO175+AP175-AQ175,MonthlyPayment-SUM(H175,M175,R175,W175,AB175,AG175,AL175,AQ175,AV175,BA175)-SUM(I175,N175,S175,X175,AC175,AH175,AM175)))</f>
        <v>0.0</v>
      </c>
      <c r="AS175" s="19">
        <f>ROUND(AO175+AP175-AQ175-AR175,2)</f>
        <v>0.0</v>
      </c>
      <c r="AT175" s="19">
        <f>AX174</f>
        <v>0.0</v>
      </c>
      <c r="AU175" s="19">
        <f>ROUND(AT175*$AU$5/12,2)</f>
        <v>0.0</v>
      </c>
      <c r="AV175" s="19">
        <f>MIN($AV$5,AT175+AU175)</f>
        <v>0.0</v>
      </c>
      <c r="AW175" s="19">
        <f>MAX(0,MIN(AT175+AU175-AV175,MonthlyPayment-SUM(H175,M175,R175,W175,AB175,AG175,AL175,AQ175,AV175,BA175)-SUM(I175,N175,S175,X175,AC175,AH175,AM175,AR175)))</f>
        <v>0.0</v>
      </c>
      <c r="AX175" s="19">
        <f>ROUND(AT175+AU175-AV175-AW175,2)</f>
        <v>0.0</v>
      </c>
      <c r="AY175" s="19">
        <f>BC174</f>
        <v>0.0</v>
      </c>
      <c r="AZ175" s="19">
        <f>ROUND(AY175*$AZ$5/12,2)</f>
        <v>0.0</v>
      </c>
      <c r="BA175" s="19">
        <f>MIN($BA$5,AY175+AZ175)</f>
        <v>0.0</v>
      </c>
      <c r="BB175" s="19">
        <f>MAX(0,MIN(AY175+AZ175-BA175,MonthlyPayment-SUM(H175,M175,R175,W175,AB175,AG175,AL175,AQ175,AV175,BA175)-SUM(I175,N175,S175,X175,AC175,AH175,AM175,AR175,AW175)))</f>
        <v>0.0</v>
      </c>
      <c r="BC175" s="19">
        <f>ROUND(AY175+AZ175-BA175-BB175,2)</f>
        <v>0.0</v>
      </c>
    </row>
    <row r="176" spans="1:55">
      <c r="A176" s="9">
        <v>170</v>
      </c>
      <c r="B176" s="15">
        <f>IF(FirstPayment="","",EDATE(FirstPayment,A176-1))</f>
        <v/>
      </c>
      <c r="C176" s="19">
        <f>SUM(H176,M176,R176,W176,AB176,AG176,AL176,AQ176,AV176,BA176,I176,N176,S176,X176,AC176,AH176,AM176,AR176,AW176,BB176)</f>
        <v>0.0</v>
      </c>
      <c r="D176" s="19">
        <f>SUM(J176,O176,T176,Y176,AD176,AI176,AN176,AS176,AX176,BC176)</f>
        <v>0.0</v>
      </c>
      <c r="E176" s="19">
        <f>SUM(G176,L176,Q176,V176,AA176,AF176,AK176,AP176,AU176,AZ176)</f>
        <v>0.0</v>
      </c>
      <c r="F176" s="19">
        <f>J175</f>
        <v>0.0</v>
      </c>
      <c r="G176" s="19">
        <f>ROUND(F176*$G$5/12,2)</f>
        <v>0.0</v>
      </c>
      <c r="H176" s="19">
        <f>MIN($H$5,F176+G176)</f>
        <v>0.0</v>
      </c>
      <c r="I176" s="19">
        <f>MAX(0,MIN(F176+G176-H176,MonthlyPayment-SUM(H176,M176,R176,W176,AB176,AG176,AL176,AQ176,AV176,BA176)))</f>
        <v>0.0</v>
      </c>
      <c r="J176" s="19">
        <f>ROUND(F176+G176-H176-I176,2)</f>
        <v>0.0</v>
      </c>
      <c r="K176" s="19">
        <f>O175</f>
        <v>0.0</v>
      </c>
      <c r="L176" s="19">
        <f>ROUND(K176*$L$5/12,2)</f>
        <v>0.0</v>
      </c>
      <c r="M176" s="19">
        <f>MIN($M$5,K176+L176)</f>
        <v>0.0</v>
      </c>
      <c r="N176" s="19">
        <f>MAX(0,MIN(K176+L176-M176,MonthlyPayment-SUM(H176,M176,R176,W176,AB176,AG176,AL176,AQ176,AV176,BA176)-SUM(I176)))</f>
        <v>0.0</v>
      </c>
      <c r="O176" s="19">
        <f>ROUND(K176+L176-M176-N176,2)</f>
        <v>0.0</v>
      </c>
      <c r="P176" s="19">
        <f>T175</f>
        <v>0.0</v>
      </c>
      <c r="Q176" s="19">
        <f>ROUND(P176*$Q$5/12,2)</f>
        <v>0.0</v>
      </c>
      <c r="R176" s="19">
        <f>MIN($R$5,P176+Q176)</f>
        <v>0.0</v>
      </c>
      <c r="S176" s="19">
        <f>MAX(0,MIN(P176+Q176-R176,MonthlyPayment-SUM(H176,M176,R176,W176,AB176,AG176,AL176,AQ176,AV176,BA176)-SUM(I176,N176)))</f>
        <v>0.0</v>
      </c>
      <c r="T176" s="19">
        <f>ROUND(P176+Q176-R176-S176,2)</f>
        <v>0.0</v>
      </c>
      <c r="U176" s="19">
        <f>Y175</f>
        <v>0.0</v>
      </c>
      <c r="V176" s="19">
        <f>ROUND(U176*$V$5/12,2)</f>
        <v>0.0</v>
      </c>
      <c r="W176" s="19">
        <f>MIN($W$5,U176+V176)</f>
        <v>0.0</v>
      </c>
      <c r="X176" s="19">
        <f>MAX(0,MIN(U176+V176-W176,MonthlyPayment-SUM(H176,M176,R176,W176,AB176,AG176,AL176,AQ176,AV176,BA176)-SUM(I176,N176,S176)))</f>
        <v>0.0</v>
      </c>
      <c r="Y176" s="19">
        <f>ROUND(U176+V176-W176-X176,2)</f>
        <v>0.0</v>
      </c>
      <c r="Z176" s="19">
        <f>AD175</f>
        <v>0.0</v>
      </c>
      <c r="AA176" s="19">
        <f>ROUND(Z176*$AA$5/12,2)</f>
        <v>0.0</v>
      </c>
      <c r="AB176" s="19">
        <f>MIN($AB$5,Z176+AA176)</f>
        <v>0.0</v>
      </c>
      <c r="AC176" s="19">
        <f>MAX(0,MIN(Z176+AA176-AB176,MonthlyPayment-SUM(H176,M176,R176,W176,AB176,AG176,AL176,AQ176,AV176,BA176)-SUM(I176,N176,S176,X176)))</f>
        <v>0.0</v>
      </c>
      <c r="AD176" s="19">
        <f>ROUND(Z176+AA176-AB176-AC176,2)</f>
        <v>0.0</v>
      </c>
      <c r="AE176" s="19">
        <f>AI175</f>
        <v>0.0</v>
      </c>
      <c r="AF176" s="19">
        <f>ROUND(AE176*$AF$5/12,2)</f>
        <v>0.0</v>
      </c>
      <c r="AG176" s="19">
        <f>MIN($AG$5,AE176+AF176)</f>
        <v>0.0</v>
      </c>
      <c r="AH176" s="19">
        <f>MAX(0,MIN(AE176+AF176-AG176,MonthlyPayment-SUM(H176,M176,R176,W176,AB176,AG176,AL176,AQ176,AV176,BA176)-SUM(I176,N176,S176,X176,AC176)))</f>
        <v>0.0</v>
      </c>
      <c r="AI176" s="19">
        <f>ROUND(AE176+AF176-AG176-AH176,2)</f>
        <v>0.0</v>
      </c>
      <c r="AJ176" s="19">
        <f>AN175</f>
        <v>0.0</v>
      </c>
      <c r="AK176" s="19">
        <f>ROUND(AJ176*$AK$5/12,2)</f>
        <v>0.0</v>
      </c>
      <c r="AL176" s="19">
        <f>MIN($AL$5,AJ176+AK176)</f>
        <v>0.0</v>
      </c>
      <c r="AM176" s="19">
        <f>MAX(0,MIN(AJ176+AK176-AL176,MonthlyPayment-SUM(H176,M176,R176,W176,AB176,AG176,AL176,AQ176,AV176,BA176)-SUM(I176,N176,S176,X176,AC176,AH176)))</f>
        <v>0.0</v>
      </c>
      <c r="AN176" s="19">
        <f>ROUND(AJ176+AK176-AL176-AM176,2)</f>
        <v>0.0</v>
      </c>
      <c r="AO176" s="19">
        <f>AS175</f>
        <v>0.0</v>
      </c>
      <c r="AP176" s="19">
        <f>ROUND(AO176*$AP$5/12,2)</f>
        <v>0.0</v>
      </c>
      <c r="AQ176" s="19">
        <f>MIN($AQ$5,AO176+AP176)</f>
        <v>0.0</v>
      </c>
      <c r="AR176" s="19">
        <f>MAX(0,MIN(AO176+AP176-AQ176,MonthlyPayment-SUM(H176,M176,R176,W176,AB176,AG176,AL176,AQ176,AV176,BA176)-SUM(I176,N176,S176,X176,AC176,AH176,AM176)))</f>
        <v>0.0</v>
      </c>
      <c r="AS176" s="19">
        <f>ROUND(AO176+AP176-AQ176-AR176,2)</f>
        <v>0.0</v>
      </c>
      <c r="AT176" s="19">
        <f>AX175</f>
        <v>0.0</v>
      </c>
      <c r="AU176" s="19">
        <f>ROUND(AT176*$AU$5/12,2)</f>
        <v>0.0</v>
      </c>
      <c r="AV176" s="19">
        <f>MIN($AV$5,AT176+AU176)</f>
        <v>0.0</v>
      </c>
      <c r="AW176" s="19">
        <f>MAX(0,MIN(AT176+AU176-AV176,MonthlyPayment-SUM(H176,M176,R176,W176,AB176,AG176,AL176,AQ176,AV176,BA176)-SUM(I176,N176,S176,X176,AC176,AH176,AM176,AR176)))</f>
        <v>0.0</v>
      </c>
      <c r="AX176" s="19">
        <f>ROUND(AT176+AU176-AV176-AW176,2)</f>
        <v>0.0</v>
      </c>
      <c r="AY176" s="19">
        <f>BC175</f>
        <v>0.0</v>
      </c>
      <c r="AZ176" s="19">
        <f>ROUND(AY176*$AZ$5/12,2)</f>
        <v>0.0</v>
      </c>
      <c r="BA176" s="19">
        <f>MIN($BA$5,AY176+AZ176)</f>
        <v>0.0</v>
      </c>
      <c r="BB176" s="19">
        <f>MAX(0,MIN(AY176+AZ176-BA176,MonthlyPayment-SUM(H176,M176,R176,W176,AB176,AG176,AL176,AQ176,AV176,BA176)-SUM(I176,N176,S176,X176,AC176,AH176,AM176,AR176,AW176)))</f>
        <v>0.0</v>
      </c>
      <c r="BC176" s="19">
        <f>ROUND(AY176+AZ176-BA176-BB176,2)</f>
        <v>0.0</v>
      </c>
    </row>
    <row r="177" spans="1:55">
      <c r="A177" s="9">
        <v>171</v>
      </c>
      <c r="B177" s="15">
        <f>IF(FirstPayment="","",EDATE(FirstPayment,A177-1))</f>
        <v/>
      </c>
      <c r="C177" s="19">
        <f>SUM(H177,M177,R177,W177,AB177,AG177,AL177,AQ177,AV177,BA177,I177,N177,S177,X177,AC177,AH177,AM177,AR177,AW177,BB177)</f>
        <v>0.0</v>
      </c>
      <c r="D177" s="19">
        <f>SUM(J177,O177,T177,Y177,AD177,AI177,AN177,AS177,AX177,BC177)</f>
        <v>0.0</v>
      </c>
      <c r="E177" s="19">
        <f>SUM(G177,L177,Q177,V177,AA177,AF177,AK177,AP177,AU177,AZ177)</f>
        <v>0.0</v>
      </c>
      <c r="F177" s="19">
        <f>J176</f>
        <v>0.0</v>
      </c>
      <c r="G177" s="19">
        <f>ROUND(F177*$G$5/12,2)</f>
        <v>0.0</v>
      </c>
      <c r="H177" s="19">
        <f>MIN($H$5,F177+G177)</f>
        <v>0.0</v>
      </c>
      <c r="I177" s="19">
        <f>MAX(0,MIN(F177+G177-H177,MonthlyPayment-SUM(H177,M177,R177,W177,AB177,AG177,AL177,AQ177,AV177,BA177)))</f>
        <v>0.0</v>
      </c>
      <c r="J177" s="19">
        <f>ROUND(F177+G177-H177-I177,2)</f>
        <v>0.0</v>
      </c>
      <c r="K177" s="19">
        <f>O176</f>
        <v>0.0</v>
      </c>
      <c r="L177" s="19">
        <f>ROUND(K177*$L$5/12,2)</f>
        <v>0.0</v>
      </c>
      <c r="M177" s="19">
        <f>MIN($M$5,K177+L177)</f>
        <v>0.0</v>
      </c>
      <c r="N177" s="19">
        <f>MAX(0,MIN(K177+L177-M177,MonthlyPayment-SUM(H177,M177,R177,W177,AB177,AG177,AL177,AQ177,AV177,BA177)-SUM(I177)))</f>
        <v>0.0</v>
      </c>
      <c r="O177" s="19">
        <f>ROUND(K177+L177-M177-N177,2)</f>
        <v>0.0</v>
      </c>
      <c r="P177" s="19">
        <f>T176</f>
        <v>0.0</v>
      </c>
      <c r="Q177" s="19">
        <f>ROUND(P177*$Q$5/12,2)</f>
        <v>0.0</v>
      </c>
      <c r="R177" s="19">
        <f>MIN($R$5,P177+Q177)</f>
        <v>0.0</v>
      </c>
      <c r="S177" s="19">
        <f>MAX(0,MIN(P177+Q177-R177,MonthlyPayment-SUM(H177,M177,R177,W177,AB177,AG177,AL177,AQ177,AV177,BA177)-SUM(I177,N177)))</f>
        <v>0.0</v>
      </c>
      <c r="T177" s="19">
        <f>ROUND(P177+Q177-R177-S177,2)</f>
        <v>0.0</v>
      </c>
      <c r="U177" s="19">
        <f>Y176</f>
        <v>0.0</v>
      </c>
      <c r="V177" s="19">
        <f>ROUND(U177*$V$5/12,2)</f>
        <v>0.0</v>
      </c>
      <c r="W177" s="19">
        <f>MIN($W$5,U177+V177)</f>
        <v>0.0</v>
      </c>
      <c r="X177" s="19">
        <f>MAX(0,MIN(U177+V177-W177,MonthlyPayment-SUM(H177,M177,R177,W177,AB177,AG177,AL177,AQ177,AV177,BA177)-SUM(I177,N177,S177)))</f>
        <v>0.0</v>
      </c>
      <c r="Y177" s="19">
        <f>ROUND(U177+V177-W177-X177,2)</f>
        <v>0.0</v>
      </c>
      <c r="Z177" s="19">
        <f>AD176</f>
        <v>0.0</v>
      </c>
      <c r="AA177" s="19">
        <f>ROUND(Z177*$AA$5/12,2)</f>
        <v>0.0</v>
      </c>
      <c r="AB177" s="19">
        <f>MIN($AB$5,Z177+AA177)</f>
        <v>0.0</v>
      </c>
      <c r="AC177" s="19">
        <f>MAX(0,MIN(Z177+AA177-AB177,MonthlyPayment-SUM(H177,M177,R177,W177,AB177,AG177,AL177,AQ177,AV177,BA177)-SUM(I177,N177,S177,X177)))</f>
        <v>0.0</v>
      </c>
      <c r="AD177" s="19">
        <f>ROUND(Z177+AA177-AB177-AC177,2)</f>
        <v>0.0</v>
      </c>
      <c r="AE177" s="19">
        <f>AI176</f>
        <v>0.0</v>
      </c>
      <c r="AF177" s="19">
        <f>ROUND(AE177*$AF$5/12,2)</f>
        <v>0.0</v>
      </c>
      <c r="AG177" s="19">
        <f>MIN($AG$5,AE177+AF177)</f>
        <v>0.0</v>
      </c>
      <c r="AH177" s="19">
        <f>MAX(0,MIN(AE177+AF177-AG177,MonthlyPayment-SUM(H177,M177,R177,W177,AB177,AG177,AL177,AQ177,AV177,BA177)-SUM(I177,N177,S177,X177,AC177)))</f>
        <v>0.0</v>
      </c>
      <c r="AI177" s="19">
        <f>ROUND(AE177+AF177-AG177-AH177,2)</f>
        <v>0.0</v>
      </c>
      <c r="AJ177" s="19">
        <f>AN176</f>
        <v>0.0</v>
      </c>
      <c r="AK177" s="19">
        <f>ROUND(AJ177*$AK$5/12,2)</f>
        <v>0.0</v>
      </c>
      <c r="AL177" s="19">
        <f>MIN($AL$5,AJ177+AK177)</f>
        <v>0.0</v>
      </c>
      <c r="AM177" s="19">
        <f>MAX(0,MIN(AJ177+AK177-AL177,MonthlyPayment-SUM(H177,M177,R177,W177,AB177,AG177,AL177,AQ177,AV177,BA177)-SUM(I177,N177,S177,X177,AC177,AH177)))</f>
        <v>0.0</v>
      </c>
      <c r="AN177" s="19">
        <f>ROUND(AJ177+AK177-AL177-AM177,2)</f>
        <v>0.0</v>
      </c>
      <c r="AO177" s="19">
        <f>AS176</f>
        <v>0.0</v>
      </c>
      <c r="AP177" s="19">
        <f>ROUND(AO177*$AP$5/12,2)</f>
        <v>0.0</v>
      </c>
      <c r="AQ177" s="19">
        <f>MIN($AQ$5,AO177+AP177)</f>
        <v>0.0</v>
      </c>
      <c r="AR177" s="19">
        <f>MAX(0,MIN(AO177+AP177-AQ177,MonthlyPayment-SUM(H177,M177,R177,W177,AB177,AG177,AL177,AQ177,AV177,BA177)-SUM(I177,N177,S177,X177,AC177,AH177,AM177)))</f>
        <v>0.0</v>
      </c>
      <c r="AS177" s="19">
        <f>ROUND(AO177+AP177-AQ177-AR177,2)</f>
        <v>0.0</v>
      </c>
      <c r="AT177" s="19">
        <f>AX176</f>
        <v>0.0</v>
      </c>
      <c r="AU177" s="19">
        <f>ROUND(AT177*$AU$5/12,2)</f>
        <v>0.0</v>
      </c>
      <c r="AV177" s="19">
        <f>MIN($AV$5,AT177+AU177)</f>
        <v>0.0</v>
      </c>
      <c r="AW177" s="19">
        <f>MAX(0,MIN(AT177+AU177-AV177,MonthlyPayment-SUM(H177,M177,R177,W177,AB177,AG177,AL177,AQ177,AV177,BA177)-SUM(I177,N177,S177,X177,AC177,AH177,AM177,AR177)))</f>
        <v>0.0</v>
      </c>
      <c r="AX177" s="19">
        <f>ROUND(AT177+AU177-AV177-AW177,2)</f>
        <v>0.0</v>
      </c>
      <c r="AY177" s="19">
        <f>BC176</f>
        <v>0.0</v>
      </c>
      <c r="AZ177" s="19">
        <f>ROUND(AY177*$AZ$5/12,2)</f>
        <v>0.0</v>
      </c>
      <c r="BA177" s="19">
        <f>MIN($BA$5,AY177+AZ177)</f>
        <v>0.0</v>
      </c>
      <c r="BB177" s="19">
        <f>MAX(0,MIN(AY177+AZ177-BA177,MonthlyPayment-SUM(H177,M177,R177,W177,AB177,AG177,AL177,AQ177,AV177,BA177)-SUM(I177,N177,S177,X177,AC177,AH177,AM177,AR177,AW177)))</f>
        <v>0.0</v>
      </c>
      <c r="BC177" s="19">
        <f>ROUND(AY177+AZ177-BA177-BB177,2)</f>
        <v>0.0</v>
      </c>
    </row>
    <row r="178" spans="1:55">
      <c r="A178" s="9">
        <v>172</v>
      </c>
      <c r="B178" s="15">
        <f>IF(FirstPayment="","",EDATE(FirstPayment,A178-1))</f>
        <v/>
      </c>
      <c r="C178" s="19">
        <f>SUM(H178,M178,R178,W178,AB178,AG178,AL178,AQ178,AV178,BA178,I178,N178,S178,X178,AC178,AH178,AM178,AR178,AW178,BB178)</f>
        <v>0.0</v>
      </c>
      <c r="D178" s="19">
        <f>SUM(J178,O178,T178,Y178,AD178,AI178,AN178,AS178,AX178,BC178)</f>
        <v>0.0</v>
      </c>
      <c r="E178" s="19">
        <f>SUM(G178,L178,Q178,V178,AA178,AF178,AK178,AP178,AU178,AZ178)</f>
        <v>0.0</v>
      </c>
      <c r="F178" s="19">
        <f>J177</f>
        <v>0.0</v>
      </c>
      <c r="G178" s="19">
        <f>ROUND(F178*$G$5/12,2)</f>
        <v>0.0</v>
      </c>
      <c r="H178" s="19">
        <f>MIN($H$5,F178+G178)</f>
        <v>0.0</v>
      </c>
      <c r="I178" s="19">
        <f>MAX(0,MIN(F178+G178-H178,MonthlyPayment-SUM(H178,M178,R178,W178,AB178,AG178,AL178,AQ178,AV178,BA178)))</f>
        <v>0.0</v>
      </c>
      <c r="J178" s="19">
        <f>ROUND(F178+G178-H178-I178,2)</f>
        <v>0.0</v>
      </c>
      <c r="K178" s="19">
        <f>O177</f>
        <v>0.0</v>
      </c>
      <c r="L178" s="19">
        <f>ROUND(K178*$L$5/12,2)</f>
        <v>0.0</v>
      </c>
      <c r="M178" s="19">
        <f>MIN($M$5,K178+L178)</f>
        <v>0.0</v>
      </c>
      <c r="N178" s="19">
        <f>MAX(0,MIN(K178+L178-M178,MonthlyPayment-SUM(H178,M178,R178,W178,AB178,AG178,AL178,AQ178,AV178,BA178)-SUM(I178)))</f>
        <v>0.0</v>
      </c>
      <c r="O178" s="19">
        <f>ROUND(K178+L178-M178-N178,2)</f>
        <v>0.0</v>
      </c>
      <c r="P178" s="19">
        <f>T177</f>
        <v>0.0</v>
      </c>
      <c r="Q178" s="19">
        <f>ROUND(P178*$Q$5/12,2)</f>
        <v>0.0</v>
      </c>
      <c r="R178" s="19">
        <f>MIN($R$5,P178+Q178)</f>
        <v>0.0</v>
      </c>
      <c r="S178" s="19">
        <f>MAX(0,MIN(P178+Q178-R178,MonthlyPayment-SUM(H178,M178,R178,W178,AB178,AG178,AL178,AQ178,AV178,BA178)-SUM(I178,N178)))</f>
        <v>0.0</v>
      </c>
      <c r="T178" s="19">
        <f>ROUND(P178+Q178-R178-S178,2)</f>
        <v>0.0</v>
      </c>
      <c r="U178" s="19">
        <f>Y177</f>
        <v>0.0</v>
      </c>
      <c r="V178" s="19">
        <f>ROUND(U178*$V$5/12,2)</f>
        <v>0.0</v>
      </c>
      <c r="W178" s="19">
        <f>MIN($W$5,U178+V178)</f>
        <v>0.0</v>
      </c>
      <c r="X178" s="19">
        <f>MAX(0,MIN(U178+V178-W178,MonthlyPayment-SUM(H178,M178,R178,W178,AB178,AG178,AL178,AQ178,AV178,BA178)-SUM(I178,N178,S178)))</f>
        <v>0.0</v>
      </c>
      <c r="Y178" s="19">
        <f>ROUND(U178+V178-W178-X178,2)</f>
        <v>0.0</v>
      </c>
      <c r="Z178" s="19">
        <f>AD177</f>
        <v>0.0</v>
      </c>
      <c r="AA178" s="19">
        <f>ROUND(Z178*$AA$5/12,2)</f>
        <v>0.0</v>
      </c>
      <c r="AB178" s="19">
        <f>MIN($AB$5,Z178+AA178)</f>
        <v>0.0</v>
      </c>
      <c r="AC178" s="19">
        <f>MAX(0,MIN(Z178+AA178-AB178,MonthlyPayment-SUM(H178,M178,R178,W178,AB178,AG178,AL178,AQ178,AV178,BA178)-SUM(I178,N178,S178,X178)))</f>
        <v>0.0</v>
      </c>
      <c r="AD178" s="19">
        <f>ROUND(Z178+AA178-AB178-AC178,2)</f>
        <v>0.0</v>
      </c>
      <c r="AE178" s="19">
        <f>AI177</f>
        <v>0.0</v>
      </c>
      <c r="AF178" s="19">
        <f>ROUND(AE178*$AF$5/12,2)</f>
        <v>0.0</v>
      </c>
      <c r="AG178" s="19">
        <f>MIN($AG$5,AE178+AF178)</f>
        <v>0.0</v>
      </c>
      <c r="AH178" s="19">
        <f>MAX(0,MIN(AE178+AF178-AG178,MonthlyPayment-SUM(H178,M178,R178,W178,AB178,AG178,AL178,AQ178,AV178,BA178)-SUM(I178,N178,S178,X178,AC178)))</f>
        <v>0.0</v>
      </c>
      <c r="AI178" s="19">
        <f>ROUND(AE178+AF178-AG178-AH178,2)</f>
        <v>0.0</v>
      </c>
      <c r="AJ178" s="19">
        <f>AN177</f>
        <v>0.0</v>
      </c>
      <c r="AK178" s="19">
        <f>ROUND(AJ178*$AK$5/12,2)</f>
        <v>0.0</v>
      </c>
      <c r="AL178" s="19">
        <f>MIN($AL$5,AJ178+AK178)</f>
        <v>0.0</v>
      </c>
      <c r="AM178" s="19">
        <f>MAX(0,MIN(AJ178+AK178-AL178,MonthlyPayment-SUM(H178,M178,R178,W178,AB178,AG178,AL178,AQ178,AV178,BA178)-SUM(I178,N178,S178,X178,AC178,AH178)))</f>
        <v>0.0</v>
      </c>
      <c r="AN178" s="19">
        <f>ROUND(AJ178+AK178-AL178-AM178,2)</f>
        <v>0.0</v>
      </c>
      <c r="AO178" s="19">
        <f>AS177</f>
        <v>0.0</v>
      </c>
      <c r="AP178" s="19">
        <f>ROUND(AO178*$AP$5/12,2)</f>
        <v>0.0</v>
      </c>
      <c r="AQ178" s="19">
        <f>MIN($AQ$5,AO178+AP178)</f>
        <v>0.0</v>
      </c>
      <c r="AR178" s="19">
        <f>MAX(0,MIN(AO178+AP178-AQ178,MonthlyPayment-SUM(H178,M178,R178,W178,AB178,AG178,AL178,AQ178,AV178,BA178)-SUM(I178,N178,S178,X178,AC178,AH178,AM178)))</f>
        <v>0.0</v>
      </c>
      <c r="AS178" s="19">
        <f>ROUND(AO178+AP178-AQ178-AR178,2)</f>
        <v>0.0</v>
      </c>
      <c r="AT178" s="19">
        <f>AX177</f>
        <v>0.0</v>
      </c>
      <c r="AU178" s="19">
        <f>ROUND(AT178*$AU$5/12,2)</f>
        <v>0.0</v>
      </c>
      <c r="AV178" s="19">
        <f>MIN($AV$5,AT178+AU178)</f>
        <v>0.0</v>
      </c>
      <c r="AW178" s="19">
        <f>MAX(0,MIN(AT178+AU178-AV178,MonthlyPayment-SUM(H178,M178,R178,W178,AB178,AG178,AL178,AQ178,AV178,BA178)-SUM(I178,N178,S178,X178,AC178,AH178,AM178,AR178)))</f>
        <v>0.0</v>
      </c>
      <c r="AX178" s="19">
        <f>ROUND(AT178+AU178-AV178-AW178,2)</f>
        <v>0.0</v>
      </c>
      <c r="AY178" s="19">
        <f>BC177</f>
        <v>0.0</v>
      </c>
      <c r="AZ178" s="19">
        <f>ROUND(AY178*$AZ$5/12,2)</f>
        <v>0.0</v>
      </c>
      <c r="BA178" s="19">
        <f>MIN($BA$5,AY178+AZ178)</f>
        <v>0.0</v>
      </c>
      <c r="BB178" s="19">
        <f>MAX(0,MIN(AY178+AZ178-BA178,MonthlyPayment-SUM(H178,M178,R178,W178,AB178,AG178,AL178,AQ178,AV178,BA178)-SUM(I178,N178,S178,X178,AC178,AH178,AM178,AR178,AW178)))</f>
        <v>0.0</v>
      </c>
      <c r="BC178" s="19">
        <f>ROUND(AY178+AZ178-BA178-BB178,2)</f>
        <v>0.0</v>
      </c>
    </row>
    <row r="179" spans="1:55">
      <c r="A179" s="9">
        <v>173</v>
      </c>
      <c r="B179" s="15">
        <f>IF(FirstPayment="","",EDATE(FirstPayment,A179-1))</f>
        <v/>
      </c>
      <c r="C179" s="19">
        <f>SUM(H179,M179,R179,W179,AB179,AG179,AL179,AQ179,AV179,BA179,I179,N179,S179,X179,AC179,AH179,AM179,AR179,AW179,BB179)</f>
        <v>0.0</v>
      </c>
      <c r="D179" s="19">
        <f>SUM(J179,O179,T179,Y179,AD179,AI179,AN179,AS179,AX179,BC179)</f>
        <v>0.0</v>
      </c>
      <c r="E179" s="19">
        <f>SUM(G179,L179,Q179,V179,AA179,AF179,AK179,AP179,AU179,AZ179)</f>
        <v>0.0</v>
      </c>
      <c r="F179" s="19">
        <f>J178</f>
        <v>0.0</v>
      </c>
      <c r="G179" s="19">
        <f>ROUND(F179*$G$5/12,2)</f>
        <v>0.0</v>
      </c>
      <c r="H179" s="19">
        <f>MIN($H$5,F179+G179)</f>
        <v>0.0</v>
      </c>
      <c r="I179" s="19">
        <f>MAX(0,MIN(F179+G179-H179,MonthlyPayment-SUM(H179,M179,R179,W179,AB179,AG179,AL179,AQ179,AV179,BA179)))</f>
        <v>0.0</v>
      </c>
      <c r="J179" s="19">
        <f>ROUND(F179+G179-H179-I179,2)</f>
        <v>0.0</v>
      </c>
      <c r="K179" s="19">
        <f>O178</f>
        <v>0.0</v>
      </c>
      <c r="L179" s="19">
        <f>ROUND(K179*$L$5/12,2)</f>
        <v>0.0</v>
      </c>
      <c r="M179" s="19">
        <f>MIN($M$5,K179+L179)</f>
        <v>0.0</v>
      </c>
      <c r="N179" s="19">
        <f>MAX(0,MIN(K179+L179-M179,MonthlyPayment-SUM(H179,M179,R179,W179,AB179,AG179,AL179,AQ179,AV179,BA179)-SUM(I179)))</f>
        <v>0.0</v>
      </c>
      <c r="O179" s="19">
        <f>ROUND(K179+L179-M179-N179,2)</f>
        <v>0.0</v>
      </c>
      <c r="P179" s="19">
        <f>T178</f>
        <v>0.0</v>
      </c>
      <c r="Q179" s="19">
        <f>ROUND(P179*$Q$5/12,2)</f>
        <v>0.0</v>
      </c>
      <c r="R179" s="19">
        <f>MIN($R$5,P179+Q179)</f>
        <v>0.0</v>
      </c>
      <c r="S179" s="19">
        <f>MAX(0,MIN(P179+Q179-R179,MonthlyPayment-SUM(H179,M179,R179,W179,AB179,AG179,AL179,AQ179,AV179,BA179)-SUM(I179,N179)))</f>
        <v>0.0</v>
      </c>
      <c r="T179" s="19">
        <f>ROUND(P179+Q179-R179-S179,2)</f>
        <v>0.0</v>
      </c>
      <c r="U179" s="19">
        <f>Y178</f>
        <v>0.0</v>
      </c>
      <c r="V179" s="19">
        <f>ROUND(U179*$V$5/12,2)</f>
        <v>0.0</v>
      </c>
      <c r="W179" s="19">
        <f>MIN($W$5,U179+V179)</f>
        <v>0.0</v>
      </c>
      <c r="X179" s="19">
        <f>MAX(0,MIN(U179+V179-W179,MonthlyPayment-SUM(H179,M179,R179,W179,AB179,AG179,AL179,AQ179,AV179,BA179)-SUM(I179,N179,S179)))</f>
        <v>0.0</v>
      </c>
      <c r="Y179" s="19">
        <f>ROUND(U179+V179-W179-X179,2)</f>
        <v>0.0</v>
      </c>
      <c r="Z179" s="19">
        <f>AD178</f>
        <v>0.0</v>
      </c>
      <c r="AA179" s="19">
        <f>ROUND(Z179*$AA$5/12,2)</f>
        <v>0.0</v>
      </c>
      <c r="AB179" s="19">
        <f>MIN($AB$5,Z179+AA179)</f>
        <v>0.0</v>
      </c>
      <c r="AC179" s="19">
        <f>MAX(0,MIN(Z179+AA179-AB179,MonthlyPayment-SUM(H179,M179,R179,W179,AB179,AG179,AL179,AQ179,AV179,BA179)-SUM(I179,N179,S179,X179)))</f>
        <v>0.0</v>
      </c>
      <c r="AD179" s="19">
        <f>ROUND(Z179+AA179-AB179-AC179,2)</f>
        <v>0.0</v>
      </c>
      <c r="AE179" s="19">
        <f>AI178</f>
        <v>0.0</v>
      </c>
      <c r="AF179" s="19">
        <f>ROUND(AE179*$AF$5/12,2)</f>
        <v>0.0</v>
      </c>
      <c r="AG179" s="19">
        <f>MIN($AG$5,AE179+AF179)</f>
        <v>0.0</v>
      </c>
      <c r="AH179" s="19">
        <f>MAX(0,MIN(AE179+AF179-AG179,MonthlyPayment-SUM(H179,M179,R179,W179,AB179,AG179,AL179,AQ179,AV179,BA179)-SUM(I179,N179,S179,X179,AC179)))</f>
        <v>0.0</v>
      </c>
      <c r="AI179" s="19">
        <f>ROUND(AE179+AF179-AG179-AH179,2)</f>
        <v>0.0</v>
      </c>
      <c r="AJ179" s="19">
        <f>AN178</f>
        <v>0.0</v>
      </c>
      <c r="AK179" s="19">
        <f>ROUND(AJ179*$AK$5/12,2)</f>
        <v>0.0</v>
      </c>
      <c r="AL179" s="19">
        <f>MIN($AL$5,AJ179+AK179)</f>
        <v>0.0</v>
      </c>
      <c r="AM179" s="19">
        <f>MAX(0,MIN(AJ179+AK179-AL179,MonthlyPayment-SUM(H179,M179,R179,W179,AB179,AG179,AL179,AQ179,AV179,BA179)-SUM(I179,N179,S179,X179,AC179,AH179)))</f>
        <v>0.0</v>
      </c>
      <c r="AN179" s="19">
        <f>ROUND(AJ179+AK179-AL179-AM179,2)</f>
        <v>0.0</v>
      </c>
      <c r="AO179" s="19">
        <f>AS178</f>
        <v>0.0</v>
      </c>
      <c r="AP179" s="19">
        <f>ROUND(AO179*$AP$5/12,2)</f>
        <v>0.0</v>
      </c>
      <c r="AQ179" s="19">
        <f>MIN($AQ$5,AO179+AP179)</f>
        <v>0.0</v>
      </c>
      <c r="AR179" s="19">
        <f>MAX(0,MIN(AO179+AP179-AQ179,MonthlyPayment-SUM(H179,M179,R179,W179,AB179,AG179,AL179,AQ179,AV179,BA179)-SUM(I179,N179,S179,X179,AC179,AH179,AM179)))</f>
        <v>0.0</v>
      </c>
      <c r="AS179" s="19">
        <f>ROUND(AO179+AP179-AQ179-AR179,2)</f>
        <v>0.0</v>
      </c>
      <c r="AT179" s="19">
        <f>AX178</f>
        <v>0.0</v>
      </c>
      <c r="AU179" s="19">
        <f>ROUND(AT179*$AU$5/12,2)</f>
        <v>0.0</v>
      </c>
      <c r="AV179" s="19">
        <f>MIN($AV$5,AT179+AU179)</f>
        <v>0.0</v>
      </c>
      <c r="AW179" s="19">
        <f>MAX(0,MIN(AT179+AU179-AV179,MonthlyPayment-SUM(H179,M179,R179,W179,AB179,AG179,AL179,AQ179,AV179,BA179)-SUM(I179,N179,S179,X179,AC179,AH179,AM179,AR179)))</f>
        <v>0.0</v>
      </c>
      <c r="AX179" s="19">
        <f>ROUND(AT179+AU179-AV179-AW179,2)</f>
        <v>0.0</v>
      </c>
      <c r="AY179" s="19">
        <f>BC178</f>
        <v>0.0</v>
      </c>
      <c r="AZ179" s="19">
        <f>ROUND(AY179*$AZ$5/12,2)</f>
        <v>0.0</v>
      </c>
      <c r="BA179" s="19">
        <f>MIN($BA$5,AY179+AZ179)</f>
        <v>0.0</v>
      </c>
      <c r="BB179" s="19">
        <f>MAX(0,MIN(AY179+AZ179-BA179,MonthlyPayment-SUM(H179,M179,R179,W179,AB179,AG179,AL179,AQ179,AV179,BA179)-SUM(I179,N179,S179,X179,AC179,AH179,AM179,AR179,AW179)))</f>
        <v>0.0</v>
      </c>
      <c r="BC179" s="19">
        <f>ROUND(AY179+AZ179-BA179-BB179,2)</f>
        <v>0.0</v>
      </c>
    </row>
    <row r="180" spans="1:55">
      <c r="A180" s="9">
        <v>174</v>
      </c>
      <c r="B180" s="15">
        <f>IF(FirstPayment="","",EDATE(FirstPayment,A180-1))</f>
        <v/>
      </c>
      <c r="C180" s="19">
        <f>SUM(H180,M180,R180,W180,AB180,AG180,AL180,AQ180,AV180,BA180,I180,N180,S180,X180,AC180,AH180,AM180,AR180,AW180,BB180)</f>
        <v>0.0</v>
      </c>
      <c r="D180" s="19">
        <f>SUM(J180,O180,T180,Y180,AD180,AI180,AN180,AS180,AX180,BC180)</f>
        <v>0.0</v>
      </c>
      <c r="E180" s="19">
        <f>SUM(G180,L180,Q180,V180,AA180,AF180,AK180,AP180,AU180,AZ180)</f>
        <v>0.0</v>
      </c>
      <c r="F180" s="19">
        <f>J179</f>
        <v>0.0</v>
      </c>
      <c r="G180" s="19">
        <f>ROUND(F180*$G$5/12,2)</f>
        <v>0.0</v>
      </c>
      <c r="H180" s="19">
        <f>MIN($H$5,F180+G180)</f>
        <v>0.0</v>
      </c>
      <c r="I180" s="19">
        <f>MAX(0,MIN(F180+G180-H180,MonthlyPayment-SUM(H180,M180,R180,W180,AB180,AG180,AL180,AQ180,AV180,BA180)))</f>
        <v>0.0</v>
      </c>
      <c r="J180" s="19">
        <f>ROUND(F180+G180-H180-I180,2)</f>
        <v>0.0</v>
      </c>
      <c r="K180" s="19">
        <f>O179</f>
        <v>0.0</v>
      </c>
      <c r="L180" s="19">
        <f>ROUND(K180*$L$5/12,2)</f>
        <v>0.0</v>
      </c>
      <c r="M180" s="19">
        <f>MIN($M$5,K180+L180)</f>
        <v>0.0</v>
      </c>
      <c r="N180" s="19">
        <f>MAX(0,MIN(K180+L180-M180,MonthlyPayment-SUM(H180,M180,R180,W180,AB180,AG180,AL180,AQ180,AV180,BA180)-SUM(I180)))</f>
        <v>0.0</v>
      </c>
      <c r="O180" s="19">
        <f>ROUND(K180+L180-M180-N180,2)</f>
        <v>0.0</v>
      </c>
      <c r="P180" s="19">
        <f>T179</f>
        <v>0.0</v>
      </c>
      <c r="Q180" s="19">
        <f>ROUND(P180*$Q$5/12,2)</f>
        <v>0.0</v>
      </c>
      <c r="R180" s="19">
        <f>MIN($R$5,P180+Q180)</f>
        <v>0.0</v>
      </c>
      <c r="S180" s="19">
        <f>MAX(0,MIN(P180+Q180-R180,MonthlyPayment-SUM(H180,M180,R180,W180,AB180,AG180,AL180,AQ180,AV180,BA180)-SUM(I180,N180)))</f>
        <v>0.0</v>
      </c>
      <c r="T180" s="19">
        <f>ROUND(P180+Q180-R180-S180,2)</f>
        <v>0.0</v>
      </c>
      <c r="U180" s="19">
        <f>Y179</f>
        <v>0.0</v>
      </c>
      <c r="V180" s="19">
        <f>ROUND(U180*$V$5/12,2)</f>
        <v>0.0</v>
      </c>
      <c r="W180" s="19">
        <f>MIN($W$5,U180+V180)</f>
        <v>0.0</v>
      </c>
      <c r="X180" s="19">
        <f>MAX(0,MIN(U180+V180-W180,MonthlyPayment-SUM(H180,M180,R180,W180,AB180,AG180,AL180,AQ180,AV180,BA180)-SUM(I180,N180,S180)))</f>
        <v>0.0</v>
      </c>
      <c r="Y180" s="19">
        <f>ROUND(U180+V180-W180-X180,2)</f>
        <v>0.0</v>
      </c>
      <c r="Z180" s="19">
        <f>AD179</f>
        <v>0.0</v>
      </c>
      <c r="AA180" s="19">
        <f>ROUND(Z180*$AA$5/12,2)</f>
        <v>0.0</v>
      </c>
      <c r="AB180" s="19">
        <f>MIN($AB$5,Z180+AA180)</f>
        <v>0.0</v>
      </c>
      <c r="AC180" s="19">
        <f>MAX(0,MIN(Z180+AA180-AB180,MonthlyPayment-SUM(H180,M180,R180,W180,AB180,AG180,AL180,AQ180,AV180,BA180)-SUM(I180,N180,S180,X180)))</f>
        <v>0.0</v>
      </c>
      <c r="AD180" s="19">
        <f>ROUND(Z180+AA180-AB180-AC180,2)</f>
        <v>0.0</v>
      </c>
      <c r="AE180" s="19">
        <f>AI179</f>
        <v>0.0</v>
      </c>
      <c r="AF180" s="19">
        <f>ROUND(AE180*$AF$5/12,2)</f>
        <v>0.0</v>
      </c>
      <c r="AG180" s="19">
        <f>MIN($AG$5,AE180+AF180)</f>
        <v>0.0</v>
      </c>
      <c r="AH180" s="19">
        <f>MAX(0,MIN(AE180+AF180-AG180,MonthlyPayment-SUM(H180,M180,R180,W180,AB180,AG180,AL180,AQ180,AV180,BA180)-SUM(I180,N180,S180,X180,AC180)))</f>
        <v>0.0</v>
      </c>
      <c r="AI180" s="19">
        <f>ROUND(AE180+AF180-AG180-AH180,2)</f>
        <v>0.0</v>
      </c>
      <c r="AJ180" s="19">
        <f>AN179</f>
        <v>0.0</v>
      </c>
      <c r="AK180" s="19">
        <f>ROUND(AJ180*$AK$5/12,2)</f>
        <v>0.0</v>
      </c>
      <c r="AL180" s="19">
        <f>MIN($AL$5,AJ180+AK180)</f>
        <v>0.0</v>
      </c>
      <c r="AM180" s="19">
        <f>MAX(0,MIN(AJ180+AK180-AL180,MonthlyPayment-SUM(H180,M180,R180,W180,AB180,AG180,AL180,AQ180,AV180,BA180)-SUM(I180,N180,S180,X180,AC180,AH180)))</f>
        <v>0.0</v>
      </c>
      <c r="AN180" s="19">
        <f>ROUND(AJ180+AK180-AL180-AM180,2)</f>
        <v>0.0</v>
      </c>
      <c r="AO180" s="19">
        <f>AS179</f>
        <v>0.0</v>
      </c>
      <c r="AP180" s="19">
        <f>ROUND(AO180*$AP$5/12,2)</f>
        <v>0.0</v>
      </c>
      <c r="AQ180" s="19">
        <f>MIN($AQ$5,AO180+AP180)</f>
        <v>0.0</v>
      </c>
      <c r="AR180" s="19">
        <f>MAX(0,MIN(AO180+AP180-AQ180,MonthlyPayment-SUM(H180,M180,R180,W180,AB180,AG180,AL180,AQ180,AV180,BA180)-SUM(I180,N180,S180,X180,AC180,AH180,AM180)))</f>
        <v>0.0</v>
      </c>
      <c r="AS180" s="19">
        <f>ROUND(AO180+AP180-AQ180-AR180,2)</f>
        <v>0.0</v>
      </c>
      <c r="AT180" s="19">
        <f>AX179</f>
        <v>0.0</v>
      </c>
      <c r="AU180" s="19">
        <f>ROUND(AT180*$AU$5/12,2)</f>
        <v>0.0</v>
      </c>
      <c r="AV180" s="19">
        <f>MIN($AV$5,AT180+AU180)</f>
        <v>0.0</v>
      </c>
      <c r="AW180" s="19">
        <f>MAX(0,MIN(AT180+AU180-AV180,MonthlyPayment-SUM(H180,M180,R180,W180,AB180,AG180,AL180,AQ180,AV180,BA180)-SUM(I180,N180,S180,X180,AC180,AH180,AM180,AR180)))</f>
        <v>0.0</v>
      </c>
      <c r="AX180" s="19">
        <f>ROUND(AT180+AU180-AV180-AW180,2)</f>
        <v>0.0</v>
      </c>
      <c r="AY180" s="19">
        <f>BC179</f>
        <v>0.0</v>
      </c>
      <c r="AZ180" s="19">
        <f>ROUND(AY180*$AZ$5/12,2)</f>
        <v>0.0</v>
      </c>
      <c r="BA180" s="19">
        <f>MIN($BA$5,AY180+AZ180)</f>
        <v>0.0</v>
      </c>
      <c r="BB180" s="19">
        <f>MAX(0,MIN(AY180+AZ180-BA180,MonthlyPayment-SUM(H180,M180,R180,W180,AB180,AG180,AL180,AQ180,AV180,BA180)-SUM(I180,N180,S180,X180,AC180,AH180,AM180,AR180,AW180)))</f>
        <v>0.0</v>
      </c>
      <c r="BC180" s="19">
        <f>ROUND(AY180+AZ180-BA180-BB180,2)</f>
        <v>0.0</v>
      </c>
    </row>
    <row r="181" spans="1:55">
      <c r="A181" s="9">
        <v>175</v>
      </c>
      <c r="B181" s="15">
        <f>IF(FirstPayment="","",EDATE(FirstPayment,A181-1))</f>
        <v/>
      </c>
      <c r="C181" s="19">
        <f>SUM(H181,M181,R181,W181,AB181,AG181,AL181,AQ181,AV181,BA181,I181,N181,S181,X181,AC181,AH181,AM181,AR181,AW181,BB181)</f>
        <v>0.0</v>
      </c>
      <c r="D181" s="19">
        <f>SUM(J181,O181,T181,Y181,AD181,AI181,AN181,AS181,AX181,BC181)</f>
        <v>0.0</v>
      </c>
      <c r="E181" s="19">
        <f>SUM(G181,L181,Q181,V181,AA181,AF181,AK181,AP181,AU181,AZ181)</f>
        <v>0.0</v>
      </c>
      <c r="F181" s="19">
        <f>J180</f>
        <v>0.0</v>
      </c>
      <c r="G181" s="19">
        <f>ROUND(F181*$G$5/12,2)</f>
        <v>0.0</v>
      </c>
      <c r="H181" s="19">
        <f>MIN($H$5,F181+G181)</f>
        <v>0.0</v>
      </c>
      <c r="I181" s="19">
        <f>MAX(0,MIN(F181+G181-H181,MonthlyPayment-SUM(H181,M181,R181,W181,AB181,AG181,AL181,AQ181,AV181,BA181)))</f>
        <v>0.0</v>
      </c>
      <c r="J181" s="19">
        <f>ROUND(F181+G181-H181-I181,2)</f>
        <v>0.0</v>
      </c>
      <c r="K181" s="19">
        <f>O180</f>
        <v>0.0</v>
      </c>
      <c r="L181" s="19">
        <f>ROUND(K181*$L$5/12,2)</f>
        <v>0.0</v>
      </c>
      <c r="M181" s="19">
        <f>MIN($M$5,K181+L181)</f>
        <v>0.0</v>
      </c>
      <c r="N181" s="19">
        <f>MAX(0,MIN(K181+L181-M181,MonthlyPayment-SUM(H181,M181,R181,W181,AB181,AG181,AL181,AQ181,AV181,BA181)-SUM(I181)))</f>
        <v>0.0</v>
      </c>
      <c r="O181" s="19">
        <f>ROUND(K181+L181-M181-N181,2)</f>
        <v>0.0</v>
      </c>
      <c r="P181" s="19">
        <f>T180</f>
        <v>0.0</v>
      </c>
      <c r="Q181" s="19">
        <f>ROUND(P181*$Q$5/12,2)</f>
        <v>0.0</v>
      </c>
      <c r="R181" s="19">
        <f>MIN($R$5,P181+Q181)</f>
        <v>0.0</v>
      </c>
      <c r="S181" s="19">
        <f>MAX(0,MIN(P181+Q181-R181,MonthlyPayment-SUM(H181,M181,R181,W181,AB181,AG181,AL181,AQ181,AV181,BA181)-SUM(I181,N181)))</f>
        <v>0.0</v>
      </c>
      <c r="T181" s="19">
        <f>ROUND(P181+Q181-R181-S181,2)</f>
        <v>0.0</v>
      </c>
      <c r="U181" s="19">
        <f>Y180</f>
        <v>0.0</v>
      </c>
      <c r="V181" s="19">
        <f>ROUND(U181*$V$5/12,2)</f>
        <v>0.0</v>
      </c>
      <c r="W181" s="19">
        <f>MIN($W$5,U181+V181)</f>
        <v>0.0</v>
      </c>
      <c r="X181" s="19">
        <f>MAX(0,MIN(U181+V181-W181,MonthlyPayment-SUM(H181,M181,R181,W181,AB181,AG181,AL181,AQ181,AV181,BA181)-SUM(I181,N181,S181)))</f>
        <v>0.0</v>
      </c>
      <c r="Y181" s="19">
        <f>ROUND(U181+V181-W181-X181,2)</f>
        <v>0.0</v>
      </c>
      <c r="Z181" s="19">
        <f>AD180</f>
        <v>0.0</v>
      </c>
      <c r="AA181" s="19">
        <f>ROUND(Z181*$AA$5/12,2)</f>
        <v>0.0</v>
      </c>
      <c r="AB181" s="19">
        <f>MIN($AB$5,Z181+AA181)</f>
        <v>0.0</v>
      </c>
      <c r="AC181" s="19">
        <f>MAX(0,MIN(Z181+AA181-AB181,MonthlyPayment-SUM(H181,M181,R181,W181,AB181,AG181,AL181,AQ181,AV181,BA181)-SUM(I181,N181,S181,X181)))</f>
        <v>0.0</v>
      </c>
      <c r="AD181" s="19">
        <f>ROUND(Z181+AA181-AB181-AC181,2)</f>
        <v>0.0</v>
      </c>
      <c r="AE181" s="19">
        <f>AI180</f>
        <v>0.0</v>
      </c>
      <c r="AF181" s="19">
        <f>ROUND(AE181*$AF$5/12,2)</f>
        <v>0.0</v>
      </c>
      <c r="AG181" s="19">
        <f>MIN($AG$5,AE181+AF181)</f>
        <v>0.0</v>
      </c>
      <c r="AH181" s="19">
        <f>MAX(0,MIN(AE181+AF181-AG181,MonthlyPayment-SUM(H181,M181,R181,W181,AB181,AG181,AL181,AQ181,AV181,BA181)-SUM(I181,N181,S181,X181,AC181)))</f>
        <v>0.0</v>
      </c>
      <c r="AI181" s="19">
        <f>ROUND(AE181+AF181-AG181-AH181,2)</f>
        <v>0.0</v>
      </c>
      <c r="AJ181" s="19">
        <f>AN180</f>
        <v>0.0</v>
      </c>
      <c r="AK181" s="19">
        <f>ROUND(AJ181*$AK$5/12,2)</f>
        <v>0.0</v>
      </c>
      <c r="AL181" s="19">
        <f>MIN($AL$5,AJ181+AK181)</f>
        <v>0.0</v>
      </c>
      <c r="AM181" s="19">
        <f>MAX(0,MIN(AJ181+AK181-AL181,MonthlyPayment-SUM(H181,M181,R181,W181,AB181,AG181,AL181,AQ181,AV181,BA181)-SUM(I181,N181,S181,X181,AC181,AH181)))</f>
        <v>0.0</v>
      </c>
      <c r="AN181" s="19">
        <f>ROUND(AJ181+AK181-AL181-AM181,2)</f>
        <v>0.0</v>
      </c>
      <c r="AO181" s="19">
        <f>AS180</f>
        <v>0.0</v>
      </c>
      <c r="AP181" s="19">
        <f>ROUND(AO181*$AP$5/12,2)</f>
        <v>0.0</v>
      </c>
      <c r="AQ181" s="19">
        <f>MIN($AQ$5,AO181+AP181)</f>
        <v>0.0</v>
      </c>
      <c r="AR181" s="19">
        <f>MAX(0,MIN(AO181+AP181-AQ181,MonthlyPayment-SUM(H181,M181,R181,W181,AB181,AG181,AL181,AQ181,AV181,BA181)-SUM(I181,N181,S181,X181,AC181,AH181,AM181)))</f>
        <v>0.0</v>
      </c>
      <c r="AS181" s="19">
        <f>ROUND(AO181+AP181-AQ181-AR181,2)</f>
        <v>0.0</v>
      </c>
      <c r="AT181" s="19">
        <f>AX180</f>
        <v>0.0</v>
      </c>
      <c r="AU181" s="19">
        <f>ROUND(AT181*$AU$5/12,2)</f>
        <v>0.0</v>
      </c>
      <c r="AV181" s="19">
        <f>MIN($AV$5,AT181+AU181)</f>
        <v>0.0</v>
      </c>
      <c r="AW181" s="19">
        <f>MAX(0,MIN(AT181+AU181-AV181,MonthlyPayment-SUM(H181,M181,R181,W181,AB181,AG181,AL181,AQ181,AV181,BA181)-SUM(I181,N181,S181,X181,AC181,AH181,AM181,AR181)))</f>
        <v>0.0</v>
      </c>
      <c r="AX181" s="19">
        <f>ROUND(AT181+AU181-AV181-AW181,2)</f>
        <v>0.0</v>
      </c>
      <c r="AY181" s="19">
        <f>BC180</f>
        <v>0.0</v>
      </c>
      <c r="AZ181" s="19">
        <f>ROUND(AY181*$AZ$5/12,2)</f>
        <v>0.0</v>
      </c>
      <c r="BA181" s="19">
        <f>MIN($BA$5,AY181+AZ181)</f>
        <v>0.0</v>
      </c>
      <c r="BB181" s="19">
        <f>MAX(0,MIN(AY181+AZ181-BA181,MonthlyPayment-SUM(H181,M181,R181,W181,AB181,AG181,AL181,AQ181,AV181,BA181)-SUM(I181,N181,S181,X181,AC181,AH181,AM181,AR181,AW181)))</f>
        <v>0.0</v>
      </c>
      <c r="BC181" s="19">
        <f>ROUND(AY181+AZ181-BA181-BB181,2)</f>
        <v>0.0</v>
      </c>
    </row>
    <row r="182" spans="1:55">
      <c r="A182" s="9">
        <v>176</v>
      </c>
      <c r="B182" s="15">
        <f>IF(FirstPayment="","",EDATE(FirstPayment,A182-1))</f>
        <v/>
      </c>
      <c r="C182" s="19">
        <f>SUM(H182,M182,R182,W182,AB182,AG182,AL182,AQ182,AV182,BA182,I182,N182,S182,X182,AC182,AH182,AM182,AR182,AW182,BB182)</f>
        <v>0.0</v>
      </c>
      <c r="D182" s="19">
        <f>SUM(J182,O182,T182,Y182,AD182,AI182,AN182,AS182,AX182,BC182)</f>
        <v>0.0</v>
      </c>
      <c r="E182" s="19">
        <f>SUM(G182,L182,Q182,V182,AA182,AF182,AK182,AP182,AU182,AZ182)</f>
        <v>0.0</v>
      </c>
      <c r="F182" s="19">
        <f>J181</f>
        <v>0.0</v>
      </c>
      <c r="G182" s="19">
        <f>ROUND(F182*$G$5/12,2)</f>
        <v>0.0</v>
      </c>
      <c r="H182" s="19">
        <f>MIN($H$5,F182+G182)</f>
        <v>0.0</v>
      </c>
      <c r="I182" s="19">
        <f>MAX(0,MIN(F182+G182-H182,MonthlyPayment-SUM(H182,M182,R182,W182,AB182,AG182,AL182,AQ182,AV182,BA182)))</f>
        <v>0.0</v>
      </c>
      <c r="J182" s="19">
        <f>ROUND(F182+G182-H182-I182,2)</f>
        <v>0.0</v>
      </c>
      <c r="K182" s="19">
        <f>O181</f>
        <v>0.0</v>
      </c>
      <c r="L182" s="19">
        <f>ROUND(K182*$L$5/12,2)</f>
        <v>0.0</v>
      </c>
      <c r="M182" s="19">
        <f>MIN($M$5,K182+L182)</f>
        <v>0.0</v>
      </c>
      <c r="N182" s="19">
        <f>MAX(0,MIN(K182+L182-M182,MonthlyPayment-SUM(H182,M182,R182,W182,AB182,AG182,AL182,AQ182,AV182,BA182)-SUM(I182)))</f>
        <v>0.0</v>
      </c>
      <c r="O182" s="19">
        <f>ROUND(K182+L182-M182-N182,2)</f>
        <v>0.0</v>
      </c>
      <c r="P182" s="19">
        <f>T181</f>
        <v>0.0</v>
      </c>
      <c r="Q182" s="19">
        <f>ROUND(P182*$Q$5/12,2)</f>
        <v>0.0</v>
      </c>
      <c r="R182" s="19">
        <f>MIN($R$5,P182+Q182)</f>
        <v>0.0</v>
      </c>
      <c r="S182" s="19">
        <f>MAX(0,MIN(P182+Q182-R182,MonthlyPayment-SUM(H182,M182,R182,W182,AB182,AG182,AL182,AQ182,AV182,BA182)-SUM(I182,N182)))</f>
        <v>0.0</v>
      </c>
      <c r="T182" s="19">
        <f>ROUND(P182+Q182-R182-S182,2)</f>
        <v>0.0</v>
      </c>
      <c r="U182" s="19">
        <f>Y181</f>
        <v>0.0</v>
      </c>
      <c r="V182" s="19">
        <f>ROUND(U182*$V$5/12,2)</f>
        <v>0.0</v>
      </c>
      <c r="W182" s="19">
        <f>MIN($W$5,U182+V182)</f>
        <v>0.0</v>
      </c>
      <c r="X182" s="19">
        <f>MAX(0,MIN(U182+V182-W182,MonthlyPayment-SUM(H182,M182,R182,W182,AB182,AG182,AL182,AQ182,AV182,BA182)-SUM(I182,N182,S182)))</f>
        <v>0.0</v>
      </c>
      <c r="Y182" s="19">
        <f>ROUND(U182+V182-W182-X182,2)</f>
        <v>0.0</v>
      </c>
      <c r="Z182" s="19">
        <f>AD181</f>
        <v>0.0</v>
      </c>
      <c r="AA182" s="19">
        <f>ROUND(Z182*$AA$5/12,2)</f>
        <v>0.0</v>
      </c>
      <c r="AB182" s="19">
        <f>MIN($AB$5,Z182+AA182)</f>
        <v>0.0</v>
      </c>
      <c r="AC182" s="19">
        <f>MAX(0,MIN(Z182+AA182-AB182,MonthlyPayment-SUM(H182,M182,R182,W182,AB182,AG182,AL182,AQ182,AV182,BA182)-SUM(I182,N182,S182,X182)))</f>
        <v>0.0</v>
      </c>
      <c r="AD182" s="19">
        <f>ROUND(Z182+AA182-AB182-AC182,2)</f>
        <v>0.0</v>
      </c>
      <c r="AE182" s="19">
        <f>AI181</f>
        <v>0.0</v>
      </c>
      <c r="AF182" s="19">
        <f>ROUND(AE182*$AF$5/12,2)</f>
        <v>0.0</v>
      </c>
      <c r="AG182" s="19">
        <f>MIN($AG$5,AE182+AF182)</f>
        <v>0.0</v>
      </c>
      <c r="AH182" s="19">
        <f>MAX(0,MIN(AE182+AF182-AG182,MonthlyPayment-SUM(H182,M182,R182,W182,AB182,AG182,AL182,AQ182,AV182,BA182)-SUM(I182,N182,S182,X182,AC182)))</f>
        <v>0.0</v>
      </c>
      <c r="AI182" s="19">
        <f>ROUND(AE182+AF182-AG182-AH182,2)</f>
        <v>0.0</v>
      </c>
      <c r="AJ182" s="19">
        <f>AN181</f>
        <v>0.0</v>
      </c>
      <c r="AK182" s="19">
        <f>ROUND(AJ182*$AK$5/12,2)</f>
        <v>0.0</v>
      </c>
      <c r="AL182" s="19">
        <f>MIN($AL$5,AJ182+AK182)</f>
        <v>0.0</v>
      </c>
      <c r="AM182" s="19">
        <f>MAX(0,MIN(AJ182+AK182-AL182,MonthlyPayment-SUM(H182,M182,R182,W182,AB182,AG182,AL182,AQ182,AV182,BA182)-SUM(I182,N182,S182,X182,AC182,AH182)))</f>
        <v>0.0</v>
      </c>
      <c r="AN182" s="19">
        <f>ROUND(AJ182+AK182-AL182-AM182,2)</f>
        <v>0.0</v>
      </c>
      <c r="AO182" s="19">
        <f>AS181</f>
        <v>0.0</v>
      </c>
      <c r="AP182" s="19">
        <f>ROUND(AO182*$AP$5/12,2)</f>
        <v>0.0</v>
      </c>
      <c r="AQ182" s="19">
        <f>MIN($AQ$5,AO182+AP182)</f>
        <v>0.0</v>
      </c>
      <c r="AR182" s="19">
        <f>MAX(0,MIN(AO182+AP182-AQ182,MonthlyPayment-SUM(H182,M182,R182,W182,AB182,AG182,AL182,AQ182,AV182,BA182)-SUM(I182,N182,S182,X182,AC182,AH182,AM182)))</f>
        <v>0.0</v>
      </c>
      <c r="AS182" s="19">
        <f>ROUND(AO182+AP182-AQ182-AR182,2)</f>
        <v>0.0</v>
      </c>
      <c r="AT182" s="19">
        <f>AX181</f>
        <v>0.0</v>
      </c>
      <c r="AU182" s="19">
        <f>ROUND(AT182*$AU$5/12,2)</f>
        <v>0.0</v>
      </c>
      <c r="AV182" s="19">
        <f>MIN($AV$5,AT182+AU182)</f>
        <v>0.0</v>
      </c>
      <c r="AW182" s="19">
        <f>MAX(0,MIN(AT182+AU182-AV182,MonthlyPayment-SUM(H182,M182,R182,W182,AB182,AG182,AL182,AQ182,AV182,BA182)-SUM(I182,N182,S182,X182,AC182,AH182,AM182,AR182)))</f>
        <v>0.0</v>
      </c>
      <c r="AX182" s="19">
        <f>ROUND(AT182+AU182-AV182-AW182,2)</f>
        <v>0.0</v>
      </c>
      <c r="AY182" s="19">
        <f>BC181</f>
        <v>0.0</v>
      </c>
      <c r="AZ182" s="19">
        <f>ROUND(AY182*$AZ$5/12,2)</f>
        <v>0.0</v>
      </c>
      <c r="BA182" s="19">
        <f>MIN($BA$5,AY182+AZ182)</f>
        <v>0.0</v>
      </c>
      <c r="BB182" s="19">
        <f>MAX(0,MIN(AY182+AZ182-BA182,MonthlyPayment-SUM(H182,M182,R182,W182,AB182,AG182,AL182,AQ182,AV182,BA182)-SUM(I182,N182,S182,X182,AC182,AH182,AM182,AR182,AW182)))</f>
        <v>0.0</v>
      </c>
      <c r="BC182" s="19">
        <f>ROUND(AY182+AZ182-BA182-BB182,2)</f>
        <v>0.0</v>
      </c>
    </row>
    <row r="183" spans="1:55">
      <c r="A183" s="9">
        <v>177</v>
      </c>
      <c r="B183" s="15">
        <f>IF(FirstPayment="","",EDATE(FirstPayment,A183-1))</f>
        <v/>
      </c>
      <c r="C183" s="19">
        <f>SUM(H183,M183,R183,W183,AB183,AG183,AL183,AQ183,AV183,BA183,I183,N183,S183,X183,AC183,AH183,AM183,AR183,AW183,BB183)</f>
        <v>0.0</v>
      </c>
      <c r="D183" s="19">
        <f>SUM(J183,O183,T183,Y183,AD183,AI183,AN183,AS183,AX183,BC183)</f>
        <v>0.0</v>
      </c>
      <c r="E183" s="19">
        <f>SUM(G183,L183,Q183,V183,AA183,AF183,AK183,AP183,AU183,AZ183)</f>
        <v>0.0</v>
      </c>
      <c r="F183" s="19">
        <f>J182</f>
        <v>0.0</v>
      </c>
      <c r="G183" s="19">
        <f>ROUND(F183*$G$5/12,2)</f>
        <v>0.0</v>
      </c>
      <c r="H183" s="19">
        <f>MIN($H$5,F183+G183)</f>
        <v>0.0</v>
      </c>
      <c r="I183" s="19">
        <f>MAX(0,MIN(F183+G183-H183,MonthlyPayment-SUM(H183,M183,R183,W183,AB183,AG183,AL183,AQ183,AV183,BA183)))</f>
        <v>0.0</v>
      </c>
      <c r="J183" s="19">
        <f>ROUND(F183+G183-H183-I183,2)</f>
        <v>0.0</v>
      </c>
      <c r="K183" s="19">
        <f>O182</f>
        <v>0.0</v>
      </c>
      <c r="L183" s="19">
        <f>ROUND(K183*$L$5/12,2)</f>
        <v>0.0</v>
      </c>
      <c r="M183" s="19">
        <f>MIN($M$5,K183+L183)</f>
        <v>0.0</v>
      </c>
      <c r="N183" s="19">
        <f>MAX(0,MIN(K183+L183-M183,MonthlyPayment-SUM(H183,M183,R183,W183,AB183,AG183,AL183,AQ183,AV183,BA183)-SUM(I183)))</f>
        <v>0.0</v>
      </c>
      <c r="O183" s="19">
        <f>ROUND(K183+L183-M183-N183,2)</f>
        <v>0.0</v>
      </c>
      <c r="P183" s="19">
        <f>T182</f>
        <v>0.0</v>
      </c>
      <c r="Q183" s="19">
        <f>ROUND(P183*$Q$5/12,2)</f>
        <v>0.0</v>
      </c>
      <c r="R183" s="19">
        <f>MIN($R$5,P183+Q183)</f>
        <v>0.0</v>
      </c>
      <c r="S183" s="19">
        <f>MAX(0,MIN(P183+Q183-R183,MonthlyPayment-SUM(H183,M183,R183,W183,AB183,AG183,AL183,AQ183,AV183,BA183)-SUM(I183,N183)))</f>
        <v>0.0</v>
      </c>
      <c r="T183" s="19">
        <f>ROUND(P183+Q183-R183-S183,2)</f>
        <v>0.0</v>
      </c>
      <c r="U183" s="19">
        <f>Y182</f>
        <v>0.0</v>
      </c>
      <c r="V183" s="19">
        <f>ROUND(U183*$V$5/12,2)</f>
        <v>0.0</v>
      </c>
      <c r="W183" s="19">
        <f>MIN($W$5,U183+V183)</f>
        <v>0.0</v>
      </c>
      <c r="X183" s="19">
        <f>MAX(0,MIN(U183+V183-W183,MonthlyPayment-SUM(H183,M183,R183,W183,AB183,AG183,AL183,AQ183,AV183,BA183)-SUM(I183,N183,S183)))</f>
        <v>0.0</v>
      </c>
      <c r="Y183" s="19">
        <f>ROUND(U183+V183-W183-X183,2)</f>
        <v>0.0</v>
      </c>
      <c r="Z183" s="19">
        <f>AD182</f>
        <v>0.0</v>
      </c>
      <c r="AA183" s="19">
        <f>ROUND(Z183*$AA$5/12,2)</f>
        <v>0.0</v>
      </c>
      <c r="AB183" s="19">
        <f>MIN($AB$5,Z183+AA183)</f>
        <v>0.0</v>
      </c>
      <c r="AC183" s="19">
        <f>MAX(0,MIN(Z183+AA183-AB183,MonthlyPayment-SUM(H183,M183,R183,W183,AB183,AG183,AL183,AQ183,AV183,BA183)-SUM(I183,N183,S183,X183)))</f>
        <v>0.0</v>
      </c>
      <c r="AD183" s="19">
        <f>ROUND(Z183+AA183-AB183-AC183,2)</f>
        <v>0.0</v>
      </c>
      <c r="AE183" s="19">
        <f>AI182</f>
        <v>0.0</v>
      </c>
      <c r="AF183" s="19">
        <f>ROUND(AE183*$AF$5/12,2)</f>
        <v>0.0</v>
      </c>
      <c r="AG183" s="19">
        <f>MIN($AG$5,AE183+AF183)</f>
        <v>0.0</v>
      </c>
      <c r="AH183" s="19">
        <f>MAX(0,MIN(AE183+AF183-AG183,MonthlyPayment-SUM(H183,M183,R183,W183,AB183,AG183,AL183,AQ183,AV183,BA183)-SUM(I183,N183,S183,X183,AC183)))</f>
        <v>0.0</v>
      </c>
      <c r="AI183" s="19">
        <f>ROUND(AE183+AF183-AG183-AH183,2)</f>
        <v>0.0</v>
      </c>
      <c r="AJ183" s="19">
        <f>AN182</f>
        <v>0.0</v>
      </c>
      <c r="AK183" s="19">
        <f>ROUND(AJ183*$AK$5/12,2)</f>
        <v>0.0</v>
      </c>
      <c r="AL183" s="19">
        <f>MIN($AL$5,AJ183+AK183)</f>
        <v>0.0</v>
      </c>
      <c r="AM183" s="19">
        <f>MAX(0,MIN(AJ183+AK183-AL183,MonthlyPayment-SUM(H183,M183,R183,W183,AB183,AG183,AL183,AQ183,AV183,BA183)-SUM(I183,N183,S183,X183,AC183,AH183)))</f>
        <v>0.0</v>
      </c>
      <c r="AN183" s="19">
        <f>ROUND(AJ183+AK183-AL183-AM183,2)</f>
        <v>0.0</v>
      </c>
      <c r="AO183" s="19">
        <f>AS182</f>
        <v>0.0</v>
      </c>
      <c r="AP183" s="19">
        <f>ROUND(AO183*$AP$5/12,2)</f>
        <v>0.0</v>
      </c>
      <c r="AQ183" s="19">
        <f>MIN($AQ$5,AO183+AP183)</f>
        <v>0.0</v>
      </c>
      <c r="AR183" s="19">
        <f>MAX(0,MIN(AO183+AP183-AQ183,MonthlyPayment-SUM(H183,M183,R183,W183,AB183,AG183,AL183,AQ183,AV183,BA183)-SUM(I183,N183,S183,X183,AC183,AH183,AM183)))</f>
        <v>0.0</v>
      </c>
      <c r="AS183" s="19">
        <f>ROUND(AO183+AP183-AQ183-AR183,2)</f>
        <v>0.0</v>
      </c>
      <c r="AT183" s="19">
        <f>AX182</f>
        <v>0.0</v>
      </c>
      <c r="AU183" s="19">
        <f>ROUND(AT183*$AU$5/12,2)</f>
        <v>0.0</v>
      </c>
      <c r="AV183" s="19">
        <f>MIN($AV$5,AT183+AU183)</f>
        <v>0.0</v>
      </c>
      <c r="AW183" s="19">
        <f>MAX(0,MIN(AT183+AU183-AV183,MonthlyPayment-SUM(H183,M183,R183,W183,AB183,AG183,AL183,AQ183,AV183,BA183)-SUM(I183,N183,S183,X183,AC183,AH183,AM183,AR183)))</f>
        <v>0.0</v>
      </c>
      <c r="AX183" s="19">
        <f>ROUND(AT183+AU183-AV183-AW183,2)</f>
        <v>0.0</v>
      </c>
      <c r="AY183" s="19">
        <f>BC182</f>
        <v>0.0</v>
      </c>
      <c r="AZ183" s="19">
        <f>ROUND(AY183*$AZ$5/12,2)</f>
        <v>0.0</v>
      </c>
      <c r="BA183" s="19">
        <f>MIN($BA$5,AY183+AZ183)</f>
        <v>0.0</v>
      </c>
      <c r="BB183" s="19">
        <f>MAX(0,MIN(AY183+AZ183-BA183,MonthlyPayment-SUM(H183,M183,R183,W183,AB183,AG183,AL183,AQ183,AV183,BA183)-SUM(I183,N183,S183,X183,AC183,AH183,AM183,AR183,AW183)))</f>
        <v>0.0</v>
      </c>
      <c r="BC183" s="19">
        <f>ROUND(AY183+AZ183-BA183-BB183,2)</f>
        <v>0.0</v>
      </c>
    </row>
    <row r="184" spans="1:55">
      <c r="A184" s="9">
        <v>178</v>
      </c>
      <c r="B184" s="15">
        <f>IF(FirstPayment="","",EDATE(FirstPayment,A184-1))</f>
        <v/>
      </c>
      <c r="C184" s="19">
        <f>SUM(H184,M184,R184,W184,AB184,AG184,AL184,AQ184,AV184,BA184,I184,N184,S184,X184,AC184,AH184,AM184,AR184,AW184,BB184)</f>
        <v>0.0</v>
      </c>
      <c r="D184" s="19">
        <f>SUM(J184,O184,T184,Y184,AD184,AI184,AN184,AS184,AX184,BC184)</f>
        <v>0.0</v>
      </c>
      <c r="E184" s="19">
        <f>SUM(G184,L184,Q184,V184,AA184,AF184,AK184,AP184,AU184,AZ184)</f>
        <v>0.0</v>
      </c>
      <c r="F184" s="19">
        <f>J183</f>
        <v>0.0</v>
      </c>
      <c r="G184" s="19">
        <f>ROUND(F184*$G$5/12,2)</f>
        <v>0.0</v>
      </c>
      <c r="H184" s="19">
        <f>MIN($H$5,F184+G184)</f>
        <v>0.0</v>
      </c>
      <c r="I184" s="19">
        <f>MAX(0,MIN(F184+G184-H184,MonthlyPayment-SUM(H184,M184,R184,W184,AB184,AG184,AL184,AQ184,AV184,BA184)))</f>
        <v>0.0</v>
      </c>
      <c r="J184" s="19">
        <f>ROUND(F184+G184-H184-I184,2)</f>
        <v>0.0</v>
      </c>
      <c r="K184" s="19">
        <f>O183</f>
        <v>0.0</v>
      </c>
      <c r="L184" s="19">
        <f>ROUND(K184*$L$5/12,2)</f>
        <v>0.0</v>
      </c>
      <c r="M184" s="19">
        <f>MIN($M$5,K184+L184)</f>
        <v>0.0</v>
      </c>
      <c r="N184" s="19">
        <f>MAX(0,MIN(K184+L184-M184,MonthlyPayment-SUM(H184,M184,R184,W184,AB184,AG184,AL184,AQ184,AV184,BA184)-SUM(I184)))</f>
        <v>0.0</v>
      </c>
      <c r="O184" s="19">
        <f>ROUND(K184+L184-M184-N184,2)</f>
        <v>0.0</v>
      </c>
      <c r="P184" s="19">
        <f>T183</f>
        <v>0.0</v>
      </c>
      <c r="Q184" s="19">
        <f>ROUND(P184*$Q$5/12,2)</f>
        <v>0.0</v>
      </c>
      <c r="R184" s="19">
        <f>MIN($R$5,P184+Q184)</f>
        <v>0.0</v>
      </c>
      <c r="S184" s="19">
        <f>MAX(0,MIN(P184+Q184-R184,MonthlyPayment-SUM(H184,M184,R184,W184,AB184,AG184,AL184,AQ184,AV184,BA184)-SUM(I184,N184)))</f>
        <v>0.0</v>
      </c>
      <c r="T184" s="19">
        <f>ROUND(P184+Q184-R184-S184,2)</f>
        <v>0.0</v>
      </c>
      <c r="U184" s="19">
        <f>Y183</f>
        <v>0.0</v>
      </c>
      <c r="V184" s="19">
        <f>ROUND(U184*$V$5/12,2)</f>
        <v>0.0</v>
      </c>
      <c r="W184" s="19">
        <f>MIN($W$5,U184+V184)</f>
        <v>0.0</v>
      </c>
      <c r="X184" s="19">
        <f>MAX(0,MIN(U184+V184-W184,MonthlyPayment-SUM(H184,M184,R184,W184,AB184,AG184,AL184,AQ184,AV184,BA184)-SUM(I184,N184,S184)))</f>
        <v>0.0</v>
      </c>
      <c r="Y184" s="19">
        <f>ROUND(U184+V184-W184-X184,2)</f>
        <v>0.0</v>
      </c>
      <c r="Z184" s="19">
        <f>AD183</f>
        <v>0.0</v>
      </c>
      <c r="AA184" s="19">
        <f>ROUND(Z184*$AA$5/12,2)</f>
        <v>0.0</v>
      </c>
      <c r="AB184" s="19">
        <f>MIN($AB$5,Z184+AA184)</f>
        <v>0.0</v>
      </c>
      <c r="AC184" s="19">
        <f>MAX(0,MIN(Z184+AA184-AB184,MonthlyPayment-SUM(H184,M184,R184,W184,AB184,AG184,AL184,AQ184,AV184,BA184)-SUM(I184,N184,S184,X184)))</f>
        <v>0.0</v>
      </c>
      <c r="AD184" s="19">
        <f>ROUND(Z184+AA184-AB184-AC184,2)</f>
        <v>0.0</v>
      </c>
      <c r="AE184" s="19">
        <f>AI183</f>
        <v>0.0</v>
      </c>
      <c r="AF184" s="19">
        <f>ROUND(AE184*$AF$5/12,2)</f>
        <v>0.0</v>
      </c>
      <c r="AG184" s="19">
        <f>MIN($AG$5,AE184+AF184)</f>
        <v>0.0</v>
      </c>
      <c r="AH184" s="19">
        <f>MAX(0,MIN(AE184+AF184-AG184,MonthlyPayment-SUM(H184,M184,R184,W184,AB184,AG184,AL184,AQ184,AV184,BA184)-SUM(I184,N184,S184,X184,AC184)))</f>
        <v>0.0</v>
      </c>
      <c r="AI184" s="19">
        <f>ROUND(AE184+AF184-AG184-AH184,2)</f>
        <v>0.0</v>
      </c>
      <c r="AJ184" s="19">
        <f>AN183</f>
        <v>0.0</v>
      </c>
      <c r="AK184" s="19">
        <f>ROUND(AJ184*$AK$5/12,2)</f>
        <v>0.0</v>
      </c>
      <c r="AL184" s="19">
        <f>MIN($AL$5,AJ184+AK184)</f>
        <v>0.0</v>
      </c>
      <c r="AM184" s="19">
        <f>MAX(0,MIN(AJ184+AK184-AL184,MonthlyPayment-SUM(H184,M184,R184,W184,AB184,AG184,AL184,AQ184,AV184,BA184)-SUM(I184,N184,S184,X184,AC184,AH184)))</f>
        <v>0.0</v>
      </c>
      <c r="AN184" s="19">
        <f>ROUND(AJ184+AK184-AL184-AM184,2)</f>
        <v>0.0</v>
      </c>
      <c r="AO184" s="19">
        <f>AS183</f>
        <v>0.0</v>
      </c>
      <c r="AP184" s="19">
        <f>ROUND(AO184*$AP$5/12,2)</f>
        <v>0.0</v>
      </c>
      <c r="AQ184" s="19">
        <f>MIN($AQ$5,AO184+AP184)</f>
        <v>0.0</v>
      </c>
      <c r="AR184" s="19">
        <f>MAX(0,MIN(AO184+AP184-AQ184,MonthlyPayment-SUM(H184,M184,R184,W184,AB184,AG184,AL184,AQ184,AV184,BA184)-SUM(I184,N184,S184,X184,AC184,AH184,AM184)))</f>
        <v>0.0</v>
      </c>
      <c r="AS184" s="19">
        <f>ROUND(AO184+AP184-AQ184-AR184,2)</f>
        <v>0.0</v>
      </c>
      <c r="AT184" s="19">
        <f>AX183</f>
        <v>0.0</v>
      </c>
      <c r="AU184" s="19">
        <f>ROUND(AT184*$AU$5/12,2)</f>
        <v>0.0</v>
      </c>
      <c r="AV184" s="19">
        <f>MIN($AV$5,AT184+AU184)</f>
        <v>0.0</v>
      </c>
      <c r="AW184" s="19">
        <f>MAX(0,MIN(AT184+AU184-AV184,MonthlyPayment-SUM(H184,M184,R184,W184,AB184,AG184,AL184,AQ184,AV184,BA184)-SUM(I184,N184,S184,X184,AC184,AH184,AM184,AR184)))</f>
        <v>0.0</v>
      </c>
      <c r="AX184" s="19">
        <f>ROUND(AT184+AU184-AV184-AW184,2)</f>
        <v>0.0</v>
      </c>
      <c r="AY184" s="19">
        <f>BC183</f>
        <v>0.0</v>
      </c>
      <c r="AZ184" s="19">
        <f>ROUND(AY184*$AZ$5/12,2)</f>
        <v>0.0</v>
      </c>
      <c r="BA184" s="19">
        <f>MIN($BA$5,AY184+AZ184)</f>
        <v>0.0</v>
      </c>
      <c r="BB184" s="19">
        <f>MAX(0,MIN(AY184+AZ184-BA184,MonthlyPayment-SUM(H184,M184,R184,W184,AB184,AG184,AL184,AQ184,AV184,BA184)-SUM(I184,N184,S184,X184,AC184,AH184,AM184,AR184,AW184)))</f>
        <v>0.0</v>
      </c>
      <c r="BC184" s="19">
        <f>ROUND(AY184+AZ184-BA184-BB184,2)</f>
        <v>0.0</v>
      </c>
    </row>
    <row r="185" spans="1:55">
      <c r="A185" s="9">
        <v>179</v>
      </c>
      <c r="B185" s="15">
        <f>IF(FirstPayment="","",EDATE(FirstPayment,A185-1))</f>
        <v/>
      </c>
      <c r="C185" s="19">
        <f>SUM(H185,M185,R185,W185,AB185,AG185,AL185,AQ185,AV185,BA185,I185,N185,S185,X185,AC185,AH185,AM185,AR185,AW185,BB185)</f>
        <v>0.0</v>
      </c>
      <c r="D185" s="19">
        <f>SUM(J185,O185,T185,Y185,AD185,AI185,AN185,AS185,AX185,BC185)</f>
        <v>0.0</v>
      </c>
      <c r="E185" s="19">
        <f>SUM(G185,L185,Q185,V185,AA185,AF185,AK185,AP185,AU185,AZ185)</f>
        <v>0.0</v>
      </c>
      <c r="F185" s="19">
        <f>J184</f>
        <v>0.0</v>
      </c>
      <c r="G185" s="19">
        <f>ROUND(F185*$G$5/12,2)</f>
        <v>0.0</v>
      </c>
      <c r="H185" s="19">
        <f>MIN($H$5,F185+G185)</f>
        <v>0.0</v>
      </c>
      <c r="I185" s="19">
        <f>MAX(0,MIN(F185+G185-H185,MonthlyPayment-SUM(H185,M185,R185,W185,AB185,AG185,AL185,AQ185,AV185,BA185)))</f>
        <v>0.0</v>
      </c>
      <c r="J185" s="19">
        <f>ROUND(F185+G185-H185-I185,2)</f>
        <v>0.0</v>
      </c>
      <c r="K185" s="19">
        <f>O184</f>
        <v>0.0</v>
      </c>
      <c r="L185" s="19">
        <f>ROUND(K185*$L$5/12,2)</f>
        <v>0.0</v>
      </c>
      <c r="M185" s="19">
        <f>MIN($M$5,K185+L185)</f>
        <v>0.0</v>
      </c>
      <c r="N185" s="19">
        <f>MAX(0,MIN(K185+L185-M185,MonthlyPayment-SUM(H185,M185,R185,W185,AB185,AG185,AL185,AQ185,AV185,BA185)-SUM(I185)))</f>
        <v>0.0</v>
      </c>
      <c r="O185" s="19">
        <f>ROUND(K185+L185-M185-N185,2)</f>
        <v>0.0</v>
      </c>
      <c r="P185" s="19">
        <f>T184</f>
        <v>0.0</v>
      </c>
      <c r="Q185" s="19">
        <f>ROUND(P185*$Q$5/12,2)</f>
        <v>0.0</v>
      </c>
      <c r="R185" s="19">
        <f>MIN($R$5,P185+Q185)</f>
        <v>0.0</v>
      </c>
      <c r="S185" s="19">
        <f>MAX(0,MIN(P185+Q185-R185,MonthlyPayment-SUM(H185,M185,R185,W185,AB185,AG185,AL185,AQ185,AV185,BA185)-SUM(I185,N185)))</f>
        <v>0.0</v>
      </c>
      <c r="T185" s="19">
        <f>ROUND(P185+Q185-R185-S185,2)</f>
        <v>0.0</v>
      </c>
      <c r="U185" s="19">
        <f>Y184</f>
        <v>0.0</v>
      </c>
      <c r="V185" s="19">
        <f>ROUND(U185*$V$5/12,2)</f>
        <v>0.0</v>
      </c>
      <c r="W185" s="19">
        <f>MIN($W$5,U185+V185)</f>
        <v>0.0</v>
      </c>
      <c r="X185" s="19">
        <f>MAX(0,MIN(U185+V185-W185,MonthlyPayment-SUM(H185,M185,R185,W185,AB185,AG185,AL185,AQ185,AV185,BA185)-SUM(I185,N185,S185)))</f>
        <v>0.0</v>
      </c>
      <c r="Y185" s="19">
        <f>ROUND(U185+V185-W185-X185,2)</f>
        <v>0.0</v>
      </c>
      <c r="Z185" s="19">
        <f>AD184</f>
        <v>0.0</v>
      </c>
      <c r="AA185" s="19">
        <f>ROUND(Z185*$AA$5/12,2)</f>
        <v>0.0</v>
      </c>
      <c r="AB185" s="19">
        <f>MIN($AB$5,Z185+AA185)</f>
        <v>0.0</v>
      </c>
      <c r="AC185" s="19">
        <f>MAX(0,MIN(Z185+AA185-AB185,MonthlyPayment-SUM(H185,M185,R185,W185,AB185,AG185,AL185,AQ185,AV185,BA185)-SUM(I185,N185,S185,X185)))</f>
        <v>0.0</v>
      </c>
      <c r="AD185" s="19">
        <f>ROUND(Z185+AA185-AB185-AC185,2)</f>
        <v>0.0</v>
      </c>
      <c r="AE185" s="19">
        <f>AI184</f>
        <v>0.0</v>
      </c>
      <c r="AF185" s="19">
        <f>ROUND(AE185*$AF$5/12,2)</f>
        <v>0.0</v>
      </c>
      <c r="AG185" s="19">
        <f>MIN($AG$5,AE185+AF185)</f>
        <v>0.0</v>
      </c>
      <c r="AH185" s="19">
        <f>MAX(0,MIN(AE185+AF185-AG185,MonthlyPayment-SUM(H185,M185,R185,W185,AB185,AG185,AL185,AQ185,AV185,BA185)-SUM(I185,N185,S185,X185,AC185)))</f>
        <v>0.0</v>
      </c>
      <c r="AI185" s="19">
        <f>ROUND(AE185+AF185-AG185-AH185,2)</f>
        <v>0.0</v>
      </c>
      <c r="AJ185" s="19">
        <f>AN184</f>
        <v>0.0</v>
      </c>
      <c r="AK185" s="19">
        <f>ROUND(AJ185*$AK$5/12,2)</f>
        <v>0.0</v>
      </c>
      <c r="AL185" s="19">
        <f>MIN($AL$5,AJ185+AK185)</f>
        <v>0.0</v>
      </c>
      <c r="AM185" s="19">
        <f>MAX(0,MIN(AJ185+AK185-AL185,MonthlyPayment-SUM(H185,M185,R185,W185,AB185,AG185,AL185,AQ185,AV185,BA185)-SUM(I185,N185,S185,X185,AC185,AH185)))</f>
        <v>0.0</v>
      </c>
      <c r="AN185" s="19">
        <f>ROUND(AJ185+AK185-AL185-AM185,2)</f>
        <v>0.0</v>
      </c>
      <c r="AO185" s="19">
        <f>AS184</f>
        <v>0.0</v>
      </c>
      <c r="AP185" s="19">
        <f>ROUND(AO185*$AP$5/12,2)</f>
        <v>0.0</v>
      </c>
      <c r="AQ185" s="19">
        <f>MIN($AQ$5,AO185+AP185)</f>
        <v>0.0</v>
      </c>
      <c r="AR185" s="19">
        <f>MAX(0,MIN(AO185+AP185-AQ185,MonthlyPayment-SUM(H185,M185,R185,W185,AB185,AG185,AL185,AQ185,AV185,BA185)-SUM(I185,N185,S185,X185,AC185,AH185,AM185)))</f>
        <v>0.0</v>
      </c>
      <c r="AS185" s="19">
        <f>ROUND(AO185+AP185-AQ185-AR185,2)</f>
        <v>0.0</v>
      </c>
      <c r="AT185" s="19">
        <f>AX184</f>
        <v>0.0</v>
      </c>
      <c r="AU185" s="19">
        <f>ROUND(AT185*$AU$5/12,2)</f>
        <v>0.0</v>
      </c>
      <c r="AV185" s="19">
        <f>MIN($AV$5,AT185+AU185)</f>
        <v>0.0</v>
      </c>
      <c r="AW185" s="19">
        <f>MAX(0,MIN(AT185+AU185-AV185,MonthlyPayment-SUM(H185,M185,R185,W185,AB185,AG185,AL185,AQ185,AV185,BA185)-SUM(I185,N185,S185,X185,AC185,AH185,AM185,AR185)))</f>
        <v>0.0</v>
      </c>
      <c r="AX185" s="19">
        <f>ROUND(AT185+AU185-AV185-AW185,2)</f>
        <v>0.0</v>
      </c>
      <c r="AY185" s="19">
        <f>BC184</f>
        <v>0.0</v>
      </c>
      <c r="AZ185" s="19">
        <f>ROUND(AY185*$AZ$5/12,2)</f>
        <v>0.0</v>
      </c>
      <c r="BA185" s="19">
        <f>MIN($BA$5,AY185+AZ185)</f>
        <v>0.0</v>
      </c>
      <c r="BB185" s="19">
        <f>MAX(0,MIN(AY185+AZ185-BA185,MonthlyPayment-SUM(H185,M185,R185,W185,AB185,AG185,AL185,AQ185,AV185,BA185)-SUM(I185,N185,S185,X185,AC185,AH185,AM185,AR185,AW185)))</f>
        <v>0.0</v>
      </c>
      <c r="BC185" s="19">
        <f>ROUND(AY185+AZ185-BA185-BB185,2)</f>
        <v>0.0</v>
      </c>
    </row>
    <row r="186" spans="1:55">
      <c r="A186" s="9">
        <v>180</v>
      </c>
      <c r="B186" s="15">
        <f>IF(FirstPayment="","",EDATE(FirstPayment,A186-1))</f>
        <v/>
      </c>
      <c r="C186" s="19">
        <f>SUM(H186,M186,R186,W186,AB186,AG186,AL186,AQ186,AV186,BA186,I186,N186,S186,X186,AC186,AH186,AM186,AR186,AW186,BB186)</f>
        <v>0.0</v>
      </c>
      <c r="D186" s="19">
        <f>SUM(J186,O186,T186,Y186,AD186,AI186,AN186,AS186,AX186,BC186)</f>
        <v>0.0</v>
      </c>
      <c r="E186" s="19">
        <f>SUM(G186,L186,Q186,V186,AA186,AF186,AK186,AP186,AU186,AZ186)</f>
        <v>0.0</v>
      </c>
      <c r="F186" s="19">
        <f>J185</f>
        <v>0.0</v>
      </c>
      <c r="G186" s="19">
        <f>ROUND(F186*$G$5/12,2)</f>
        <v>0.0</v>
      </c>
      <c r="H186" s="19">
        <f>MIN($H$5,F186+G186)</f>
        <v>0.0</v>
      </c>
      <c r="I186" s="19">
        <f>MAX(0,MIN(F186+G186-H186,MonthlyPayment-SUM(H186,M186,R186,W186,AB186,AG186,AL186,AQ186,AV186,BA186)))</f>
        <v>0.0</v>
      </c>
      <c r="J186" s="19">
        <f>ROUND(F186+G186-H186-I186,2)</f>
        <v>0.0</v>
      </c>
      <c r="K186" s="19">
        <f>O185</f>
        <v>0.0</v>
      </c>
      <c r="L186" s="19">
        <f>ROUND(K186*$L$5/12,2)</f>
        <v>0.0</v>
      </c>
      <c r="M186" s="19">
        <f>MIN($M$5,K186+L186)</f>
        <v>0.0</v>
      </c>
      <c r="N186" s="19">
        <f>MAX(0,MIN(K186+L186-M186,MonthlyPayment-SUM(H186,M186,R186,W186,AB186,AG186,AL186,AQ186,AV186,BA186)-SUM(I186)))</f>
        <v>0.0</v>
      </c>
      <c r="O186" s="19">
        <f>ROUND(K186+L186-M186-N186,2)</f>
        <v>0.0</v>
      </c>
      <c r="P186" s="19">
        <f>T185</f>
        <v>0.0</v>
      </c>
      <c r="Q186" s="19">
        <f>ROUND(P186*$Q$5/12,2)</f>
        <v>0.0</v>
      </c>
      <c r="R186" s="19">
        <f>MIN($R$5,P186+Q186)</f>
        <v>0.0</v>
      </c>
      <c r="S186" s="19">
        <f>MAX(0,MIN(P186+Q186-R186,MonthlyPayment-SUM(H186,M186,R186,W186,AB186,AG186,AL186,AQ186,AV186,BA186)-SUM(I186,N186)))</f>
        <v>0.0</v>
      </c>
      <c r="T186" s="19">
        <f>ROUND(P186+Q186-R186-S186,2)</f>
        <v>0.0</v>
      </c>
      <c r="U186" s="19">
        <f>Y185</f>
        <v>0.0</v>
      </c>
      <c r="V186" s="19">
        <f>ROUND(U186*$V$5/12,2)</f>
        <v>0.0</v>
      </c>
      <c r="W186" s="19">
        <f>MIN($W$5,U186+V186)</f>
        <v>0.0</v>
      </c>
      <c r="X186" s="19">
        <f>MAX(0,MIN(U186+V186-W186,MonthlyPayment-SUM(H186,M186,R186,W186,AB186,AG186,AL186,AQ186,AV186,BA186)-SUM(I186,N186,S186)))</f>
        <v>0.0</v>
      </c>
      <c r="Y186" s="19">
        <f>ROUND(U186+V186-W186-X186,2)</f>
        <v>0.0</v>
      </c>
      <c r="Z186" s="19">
        <f>AD185</f>
        <v>0.0</v>
      </c>
      <c r="AA186" s="19">
        <f>ROUND(Z186*$AA$5/12,2)</f>
        <v>0.0</v>
      </c>
      <c r="AB186" s="19">
        <f>MIN($AB$5,Z186+AA186)</f>
        <v>0.0</v>
      </c>
      <c r="AC186" s="19">
        <f>MAX(0,MIN(Z186+AA186-AB186,MonthlyPayment-SUM(H186,M186,R186,W186,AB186,AG186,AL186,AQ186,AV186,BA186)-SUM(I186,N186,S186,X186)))</f>
        <v>0.0</v>
      </c>
      <c r="AD186" s="19">
        <f>ROUND(Z186+AA186-AB186-AC186,2)</f>
        <v>0.0</v>
      </c>
      <c r="AE186" s="19">
        <f>AI185</f>
        <v>0.0</v>
      </c>
      <c r="AF186" s="19">
        <f>ROUND(AE186*$AF$5/12,2)</f>
        <v>0.0</v>
      </c>
      <c r="AG186" s="19">
        <f>MIN($AG$5,AE186+AF186)</f>
        <v>0.0</v>
      </c>
      <c r="AH186" s="19">
        <f>MAX(0,MIN(AE186+AF186-AG186,MonthlyPayment-SUM(H186,M186,R186,W186,AB186,AG186,AL186,AQ186,AV186,BA186)-SUM(I186,N186,S186,X186,AC186)))</f>
        <v>0.0</v>
      </c>
      <c r="AI186" s="19">
        <f>ROUND(AE186+AF186-AG186-AH186,2)</f>
        <v>0.0</v>
      </c>
      <c r="AJ186" s="19">
        <f>AN185</f>
        <v>0.0</v>
      </c>
      <c r="AK186" s="19">
        <f>ROUND(AJ186*$AK$5/12,2)</f>
        <v>0.0</v>
      </c>
      <c r="AL186" s="19">
        <f>MIN($AL$5,AJ186+AK186)</f>
        <v>0.0</v>
      </c>
      <c r="AM186" s="19">
        <f>MAX(0,MIN(AJ186+AK186-AL186,MonthlyPayment-SUM(H186,M186,R186,W186,AB186,AG186,AL186,AQ186,AV186,BA186)-SUM(I186,N186,S186,X186,AC186,AH186)))</f>
        <v>0.0</v>
      </c>
      <c r="AN186" s="19">
        <f>ROUND(AJ186+AK186-AL186-AM186,2)</f>
        <v>0.0</v>
      </c>
      <c r="AO186" s="19">
        <f>AS185</f>
        <v>0.0</v>
      </c>
      <c r="AP186" s="19">
        <f>ROUND(AO186*$AP$5/12,2)</f>
        <v>0.0</v>
      </c>
      <c r="AQ186" s="19">
        <f>MIN($AQ$5,AO186+AP186)</f>
        <v>0.0</v>
      </c>
      <c r="AR186" s="19">
        <f>MAX(0,MIN(AO186+AP186-AQ186,MonthlyPayment-SUM(H186,M186,R186,W186,AB186,AG186,AL186,AQ186,AV186,BA186)-SUM(I186,N186,S186,X186,AC186,AH186,AM186)))</f>
        <v>0.0</v>
      </c>
      <c r="AS186" s="19">
        <f>ROUND(AO186+AP186-AQ186-AR186,2)</f>
        <v>0.0</v>
      </c>
      <c r="AT186" s="19">
        <f>AX185</f>
        <v>0.0</v>
      </c>
      <c r="AU186" s="19">
        <f>ROUND(AT186*$AU$5/12,2)</f>
        <v>0.0</v>
      </c>
      <c r="AV186" s="19">
        <f>MIN($AV$5,AT186+AU186)</f>
        <v>0.0</v>
      </c>
      <c r="AW186" s="19">
        <f>MAX(0,MIN(AT186+AU186-AV186,MonthlyPayment-SUM(H186,M186,R186,W186,AB186,AG186,AL186,AQ186,AV186,BA186)-SUM(I186,N186,S186,X186,AC186,AH186,AM186,AR186)))</f>
        <v>0.0</v>
      </c>
      <c r="AX186" s="19">
        <f>ROUND(AT186+AU186-AV186-AW186,2)</f>
        <v>0.0</v>
      </c>
      <c r="AY186" s="19">
        <f>BC185</f>
        <v>0.0</v>
      </c>
      <c r="AZ186" s="19">
        <f>ROUND(AY186*$AZ$5/12,2)</f>
        <v>0.0</v>
      </c>
      <c r="BA186" s="19">
        <f>MIN($BA$5,AY186+AZ186)</f>
        <v>0.0</v>
      </c>
      <c r="BB186" s="19">
        <f>MAX(0,MIN(AY186+AZ186-BA186,MonthlyPayment-SUM(H186,M186,R186,W186,AB186,AG186,AL186,AQ186,AV186,BA186)-SUM(I186,N186,S186,X186,AC186,AH186,AM186,AR186,AW186)))</f>
        <v>0.0</v>
      </c>
      <c r="BC186" s="19">
        <f>ROUND(AY186+AZ186-BA186-BB186,2)</f>
        <v>0.0</v>
      </c>
    </row>
    <row r="187" spans="1:55">
      <c r="A187" s="9">
        <v>181</v>
      </c>
      <c r="B187" s="15">
        <f>IF(FirstPayment="","",EDATE(FirstPayment,A187-1))</f>
        <v/>
      </c>
      <c r="C187" s="19">
        <f>SUM(H187,M187,R187,W187,AB187,AG187,AL187,AQ187,AV187,BA187,I187,N187,S187,X187,AC187,AH187,AM187,AR187,AW187,BB187)</f>
        <v>0.0</v>
      </c>
      <c r="D187" s="19">
        <f>SUM(J187,O187,T187,Y187,AD187,AI187,AN187,AS187,AX187,BC187)</f>
        <v>0.0</v>
      </c>
      <c r="E187" s="19">
        <f>SUM(G187,L187,Q187,V187,AA187,AF187,AK187,AP187,AU187,AZ187)</f>
        <v>0.0</v>
      </c>
      <c r="F187" s="19">
        <f>J186</f>
        <v>0.0</v>
      </c>
      <c r="G187" s="19">
        <f>ROUND(F187*$G$5/12,2)</f>
        <v>0.0</v>
      </c>
      <c r="H187" s="19">
        <f>MIN($H$5,F187+G187)</f>
        <v>0.0</v>
      </c>
      <c r="I187" s="19">
        <f>MAX(0,MIN(F187+G187-H187,MonthlyPayment-SUM(H187,M187,R187,W187,AB187,AG187,AL187,AQ187,AV187,BA187)))</f>
        <v>0.0</v>
      </c>
      <c r="J187" s="19">
        <f>ROUND(F187+G187-H187-I187,2)</f>
        <v>0.0</v>
      </c>
      <c r="K187" s="19">
        <f>O186</f>
        <v>0.0</v>
      </c>
      <c r="L187" s="19">
        <f>ROUND(K187*$L$5/12,2)</f>
        <v>0.0</v>
      </c>
      <c r="M187" s="19">
        <f>MIN($M$5,K187+L187)</f>
        <v>0.0</v>
      </c>
      <c r="N187" s="19">
        <f>MAX(0,MIN(K187+L187-M187,MonthlyPayment-SUM(H187,M187,R187,W187,AB187,AG187,AL187,AQ187,AV187,BA187)-SUM(I187)))</f>
        <v>0.0</v>
      </c>
      <c r="O187" s="19">
        <f>ROUND(K187+L187-M187-N187,2)</f>
        <v>0.0</v>
      </c>
      <c r="P187" s="19">
        <f>T186</f>
        <v>0.0</v>
      </c>
      <c r="Q187" s="19">
        <f>ROUND(P187*$Q$5/12,2)</f>
        <v>0.0</v>
      </c>
      <c r="R187" s="19">
        <f>MIN($R$5,P187+Q187)</f>
        <v>0.0</v>
      </c>
      <c r="S187" s="19">
        <f>MAX(0,MIN(P187+Q187-R187,MonthlyPayment-SUM(H187,M187,R187,W187,AB187,AG187,AL187,AQ187,AV187,BA187)-SUM(I187,N187)))</f>
        <v>0.0</v>
      </c>
      <c r="T187" s="19">
        <f>ROUND(P187+Q187-R187-S187,2)</f>
        <v>0.0</v>
      </c>
      <c r="U187" s="19">
        <f>Y186</f>
        <v>0.0</v>
      </c>
      <c r="V187" s="19">
        <f>ROUND(U187*$V$5/12,2)</f>
        <v>0.0</v>
      </c>
      <c r="W187" s="19">
        <f>MIN($W$5,U187+V187)</f>
        <v>0.0</v>
      </c>
      <c r="X187" s="19">
        <f>MAX(0,MIN(U187+V187-W187,MonthlyPayment-SUM(H187,M187,R187,W187,AB187,AG187,AL187,AQ187,AV187,BA187)-SUM(I187,N187,S187)))</f>
        <v>0.0</v>
      </c>
      <c r="Y187" s="19">
        <f>ROUND(U187+V187-W187-X187,2)</f>
        <v>0.0</v>
      </c>
      <c r="Z187" s="19">
        <f>AD186</f>
        <v>0.0</v>
      </c>
      <c r="AA187" s="19">
        <f>ROUND(Z187*$AA$5/12,2)</f>
        <v>0.0</v>
      </c>
      <c r="AB187" s="19">
        <f>MIN($AB$5,Z187+AA187)</f>
        <v>0.0</v>
      </c>
      <c r="AC187" s="19">
        <f>MAX(0,MIN(Z187+AA187-AB187,MonthlyPayment-SUM(H187,M187,R187,W187,AB187,AG187,AL187,AQ187,AV187,BA187)-SUM(I187,N187,S187,X187)))</f>
        <v>0.0</v>
      </c>
      <c r="AD187" s="19">
        <f>ROUND(Z187+AA187-AB187-AC187,2)</f>
        <v>0.0</v>
      </c>
      <c r="AE187" s="19">
        <f>AI186</f>
        <v>0.0</v>
      </c>
      <c r="AF187" s="19">
        <f>ROUND(AE187*$AF$5/12,2)</f>
        <v>0.0</v>
      </c>
      <c r="AG187" s="19">
        <f>MIN($AG$5,AE187+AF187)</f>
        <v>0.0</v>
      </c>
      <c r="AH187" s="19">
        <f>MAX(0,MIN(AE187+AF187-AG187,MonthlyPayment-SUM(H187,M187,R187,W187,AB187,AG187,AL187,AQ187,AV187,BA187)-SUM(I187,N187,S187,X187,AC187)))</f>
        <v>0.0</v>
      </c>
      <c r="AI187" s="19">
        <f>ROUND(AE187+AF187-AG187-AH187,2)</f>
        <v>0.0</v>
      </c>
      <c r="AJ187" s="19">
        <f>AN186</f>
        <v>0.0</v>
      </c>
      <c r="AK187" s="19">
        <f>ROUND(AJ187*$AK$5/12,2)</f>
        <v>0.0</v>
      </c>
      <c r="AL187" s="19">
        <f>MIN($AL$5,AJ187+AK187)</f>
        <v>0.0</v>
      </c>
      <c r="AM187" s="19">
        <f>MAX(0,MIN(AJ187+AK187-AL187,MonthlyPayment-SUM(H187,M187,R187,W187,AB187,AG187,AL187,AQ187,AV187,BA187)-SUM(I187,N187,S187,X187,AC187,AH187)))</f>
        <v>0.0</v>
      </c>
      <c r="AN187" s="19">
        <f>ROUND(AJ187+AK187-AL187-AM187,2)</f>
        <v>0.0</v>
      </c>
      <c r="AO187" s="19">
        <f>AS186</f>
        <v>0.0</v>
      </c>
      <c r="AP187" s="19">
        <f>ROUND(AO187*$AP$5/12,2)</f>
        <v>0.0</v>
      </c>
      <c r="AQ187" s="19">
        <f>MIN($AQ$5,AO187+AP187)</f>
        <v>0.0</v>
      </c>
      <c r="AR187" s="19">
        <f>MAX(0,MIN(AO187+AP187-AQ187,MonthlyPayment-SUM(H187,M187,R187,W187,AB187,AG187,AL187,AQ187,AV187,BA187)-SUM(I187,N187,S187,X187,AC187,AH187,AM187)))</f>
        <v>0.0</v>
      </c>
      <c r="AS187" s="19">
        <f>ROUND(AO187+AP187-AQ187-AR187,2)</f>
        <v>0.0</v>
      </c>
      <c r="AT187" s="19">
        <f>AX186</f>
        <v>0.0</v>
      </c>
      <c r="AU187" s="19">
        <f>ROUND(AT187*$AU$5/12,2)</f>
        <v>0.0</v>
      </c>
      <c r="AV187" s="19">
        <f>MIN($AV$5,AT187+AU187)</f>
        <v>0.0</v>
      </c>
      <c r="AW187" s="19">
        <f>MAX(0,MIN(AT187+AU187-AV187,MonthlyPayment-SUM(H187,M187,R187,W187,AB187,AG187,AL187,AQ187,AV187,BA187)-SUM(I187,N187,S187,X187,AC187,AH187,AM187,AR187)))</f>
        <v>0.0</v>
      </c>
      <c r="AX187" s="19">
        <f>ROUND(AT187+AU187-AV187-AW187,2)</f>
        <v>0.0</v>
      </c>
      <c r="AY187" s="19">
        <f>BC186</f>
        <v>0.0</v>
      </c>
      <c r="AZ187" s="19">
        <f>ROUND(AY187*$AZ$5/12,2)</f>
        <v>0.0</v>
      </c>
      <c r="BA187" s="19">
        <f>MIN($BA$5,AY187+AZ187)</f>
        <v>0.0</v>
      </c>
      <c r="BB187" s="19">
        <f>MAX(0,MIN(AY187+AZ187-BA187,MonthlyPayment-SUM(H187,M187,R187,W187,AB187,AG187,AL187,AQ187,AV187,BA187)-SUM(I187,N187,S187,X187,AC187,AH187,AM187,AR187,AW187)))</f>
        <v>0.0</v>
      </c>
      <c r="BC187" s="19">
        <f>ROUND(AY187+AZ187-BA187-BB187,2)</f>
        <v>0.0</v>
      </c>
    </row>
    <row r="188" spans="1:55">
      <c r="A188" s="9">
        <v>182</v>
      </c>
      <c r="B188" s="15">
        <f>IF(FirstPayment="","",EDATE(FirstPayment,A188-1))</f>
        <v/>
      </c>
      <c r="C188" s="19">
        <f>SUM(H188,M188,R188,W188,AB188,AG188,AL188,AQ188,AV188,BA188,I188,N188,S188,X188,AC188,AH188,AM188,AR188,AW188,BB188)</f>
        <v>0.0</v>
      </c>
      <c r="D188" s="19">
        <f>SUM(J188,O188,T188,Y188,AD188,AI188,AN188,AS188,AX188,BC188)</f>
        <v>0.0</v>
      </c>
      <c r="E188" s="19">
        <f>SUM(G188,L188,Q188,V188,AA188,AF188,AK188,AP188,AU188,AZ188)</f>
        <v>0.0</v>
      </c>
      <c r="F188" s="19">
        <f>J187</f>
        <v>0.0</v>
      </c>
      <c r="G188" s="19">
        <f>ROUND(F188*$G$5/12,2)</f>
        <v>0.0</v>
      </c>
      <c r="H188" s="19">
        <f>MIN($H$5,F188+G188)</f>
        <v>0.0</v>
      </c>
      <c r="I188" s="19">
        <f>MAX(0,MIN(F188+G188-H188,MonthlyPayment-SUM(H188,M188,R188,W188,AB188,AG188,AL188,AQ188,AV188,BA188)))</f>
        <v>0.0</v>
      </c>
      <c r="J188" s="19">
        <f>ROUND(F188+G188-H188-I188,2)</f>
        <v>0.0</v>
      </c>
      <c r="K188" s="19">
        <f>O187</f>
        <v>0.0</v>
      </c>
      <c r="L188" s="19">
        <f>ROUND(K188*$L$5/12,2)</f>
        <v>0.0</v>
      </c>
      <c r="M188" s="19">
        <f>MIN($M$5,K188+L188)</f>
        <v>0.0</v>
      </c>
      <c r="N188" s="19">
        <f>MAX(0,MIN(K188+L188-M188,MonthlyPayment-SUM(H188,M188,R188,W188,AB188,AG188,AL188,AQ188,AV188,BA188)-SUM(I188)))</f>
        <v>0.0</v>
      </c>
      <c r="O188" s="19">
        <f>ROUND(K188+L188-M188-N188,2)</f>
        <v>0.0</v>
      </c>
      <c r="P188" s="19">
        <f>T187</f>
        <v>0.0</v>
      </c>
      <c r="Q188" s="19">
        <f>ROUND(P188*$Q$5/12,2)</f>
        <v>0.0</v>
      </c>
      <c r="R188" s="19">
        <f>MIN($R$5,P188+Q188)</f>
        <v>0.0</v>
      </c>
      <c r="S188" s="19">
        <f>MAX(0,MIN(P188+Q188-R188,MonthlyPayment-SUM(H188,M188,R188,W188,AB188,AG188,AL188,AQ188,AV188,BA188)-SUM(I188,N188)))</f>
        <v>0.0</v>
      </c>
      <c r="T188" s="19">
        <f>ROUND(P188+Q188-R188-S188,2)</f>
        <v>0.0</v>
      </c>
      <c r="U188" s="19">
        <f>Y187</f>
        <v>0.0</v>
      </c>
      <c r="V188" s="19">
        <f>ROUND(U188*$V$5/12,2)</f>
        <v>0.0</v>
      </c>
      <c r="W188" s="19">
        <f>MIN($W$5,U188+V188)</f>
        <v>0.0</v>
      </c>
      <c r="X188" s="19">
        <f>MAX(0,MIN(U188+V188-W188,MonthlyPayment-SUM(H188,M188,R188,W188,AB188,AG188,AL188,AQ188,AV188,BA188)-SUM(I188,N188,S188)))</f>
        <v>0.0</v>
      </c>
      <c r="Y188" s="19">
        <f>ROUND(U188+V188-W188-X188,2)</f>
        <v>0.0</v>
      </c>
      <c r="Z188" s="19">
        <f>AD187</f>
        <v>0.0</v>
      </c>
      <c r="AA188" s="19">
        <f>ROUND(Z188*$AA$5/12,2)</f>
        <v>0.0</v>
      </c>
      <c r="AB188" s="19">
        <f>MIN($AB$5,Z188+AA188)</f>
        <v>0.0</v>
      </c>
      <c r="AC188" s="19">
        <f>MAX(0,MIN(Z188+AA188-AB188,MonthlyPayment-SUM(H188,M188,R188,W188,AB188,AG188,AL188,AQ188,AV188,BA188)-SUM(I188,N188,S188,X188)))</f>
        <v>0.0</v>
      </c>
      <c r="AD188" s="19">
        <f>ROUND(Z188+AA188-AB188-AC188,2)</f>
        <v>0.0</v>
      </c>
      <c r="AE188" s="19">
        <f>AI187</f>
        <v>0.0</v>
      </c>
      <c r="AF188" s="19">
        <f>ROUND(AE188*$AF$5/12,2)</f>
        <v>0.0</v>
      </c>
      <c r="AG188" s="19">
        <f>MIN($AG$5,AE188+AF188)</f>
        <v>0.0</v>
      </c>
      <c r="AH188" s="19">
        <f>MAX(0,MIN(AE188+AF188-AG188,MonthlyPayment-SUM(H188,M188,R188,W188,AB188,AG188,AL188,AQ188,AV188,BA188)-SUM(I188,N188,S188,X188,AC188)))</f>
        <v>0.0</v>
      </c>
      <c r="AI188" s="19">
        <f>ROUND(AE188+AF188-AG188-AH188,2)</f>
        <v>0.0</v>
      </c>
      <c r="AJ188" s="19">
        <f>AN187</f>
        <v>0.0</v>
      </c>
      <c r="AK188" s="19">
        <f>ROUND(AJ188*$AK$5/12,2)</f>
        <v>0.0</v>
      </c>
      <c r="AL188" s="19">
        <f>MIN($AL$5,AJ188+AK188)</f>
        <v>0.0</v>
      </c>
      <c r="AM188" s="19">
        <f>MAX(0,MIN(AJ188+AK188-AL188,MonthlyPayment-SUM(H188,M188,R188,W188,AB188,AG188,AL188,AQ188,AV188,BA188)-SUM(I188,N188,S188,X188,AC188,AH188)))</f>
        <v>0.0</v>
      </c>
      <c r="AN188" s="19">
        <f>ROUND(AJ188+AK188-AL188-AM188,2)</f>
        <v>0.0</v>
      </c>
      <c r="AO188" s="19">
        <f>AS187</f>
        <v>0.0</v>
      </c>
      <c r="AP188" s="19">
        <f>ROUND(AO188*$AP$5/12,2)</f>
        <v>0.0</v>
      </c>
      <c r="AQ188" s="19">
        <f>MIN($AQ$5,AO188+AP188)</f>
        <v>0.0</v>
      </c>
      <c r="AR188" s="19">
        <f>MAX(0,MIN(AO188+AP188-AQ188,MonthlyPayment-SUM(H188,M188,R188,W188,AB188,AG188,AL188,AQ188,AV188,BA188)-SUM(I188,N188,S188,X188,AC188,AH188,AM188)))</f>
        <v>0.0</v>
      </c>
      <c r="AS188" s="19">
        <f>ROUND(AO188+AP188-AQ188-AR188,2)</f>
        <v>0.0</v>
      </c>
      <c r="AT188" s="19">
        <f>AX187</f>
        <v>0.0</v>
      </c>
      <c r="AU188" s="19">
        <f>ROUND(AT188*$AU$5/12,2)</f>
        <v>0.0</v>
      </c>
      <c r="AV188" s="19">
        <f>MIN($AV$5,AT188+AU188)</f>
        <v>0.0</v>
      </c>
      <c r="AW188" s="19">
        <f>MAX(0,MIN(AT188+AU188-AV188,MonthlyPayment-SUM(H188,M188,R188,W188,AB188,AG188,AL188,AQ188,AV188,BA188)-SUM(I188,N188,S188,X188,AC188,AH188,AM188,AR188)))</f>
        <v>0.0</v>
      </c>
      <c r="AX188" s="19">
        <f>ROUND(AT188+AU188-AV188-AW188,2)</f>
        <v>0.0</v>
      </c>
      <c r="AY188" s="19">
        <f>BC187</f>
        <v>0.0</v>
      </c>
      <c r="AZ188" s="19">
        <f>ROUND(AY188*$AZ$5/12,2)</f>
        <v>0.0</v>
      </c>
      <c r="BA188" s="19">
        <f>MIN($BA$5,AY188+AZ188)</f>
        <v>0.0</v>
      </c>
      <c r="BB188" s="19">
        <f>MAX(0,MIN(AY188+AZ188-BA188,MonthlyPayment-SUM(H188,M188,R188,W188,AB188,AG188,AL188,AQ188,AV188,BA188)-SUM(I188,N188,S188,X188,AC188,AH188,AM188,AR188,AW188)))</f>
        <v>0.0</v>
      </c>
      <c r="BC188" s="19">
        <f>ROUND(AY188+AZ188-BA188-BB188,2)</f>
        <v>0.0</v>
      </c>
    </row>
    <row r="189" spans="1:55">
      <c r="A189" s="9">
        <v>183</v>
      </c>
      <c r="B189" s="15">
        <f>IF(FirstPayment="","",EDATE(FirstPayment,A189-1))</f>
        <v/>
      </c>
      <c r="C189" s="19">
        <f>SUM(H189,M189,R189,W189,AB189,AG189,AL189,AQ189,AV189,BA189,I189,N189,S189,X189,AC189,AH189,AM189,AR189,AW189,BB189)</f>
        <v>0.0</v>
      </c>
      <c r="D189" s="19">
        <f>SUM(J189,O189,T189,Y189,AD189,AI189,AN189,AS189,AX189,BC189)</f>
        <v>0.0</v>
      </c>
      <c r="E189" s="19">
        <f>SUM(G189,L189,Q189,V189,AA189,AF189,AK189,AP189,AU189,AZ189)</f>
        <v>0.0</v>
      </c>
      <c r="F189" s="19">
        <f>J188</f>
        <v>0.0</v>
      </c>
      <c r="G189" s="19">
        <f>ROUND(F189*$G$5/12,2)</f>
        <v>0.0</v>
      </c>
      <c r="H189" s="19">
        <f>MIN($H$5,F189+G189)</f>
        <v>0.0</v>
      </c>
      <c r="I189" s="19">
        <f>MAX(0,MIN(F189+G189-H189,MonthlyPayment-SUM(H189,M189,R189,W189,AB189,AG189,AL189,AQ189,AV189,BA189)))</f>
        <v>0.0</v>
      </c>
      <c r="J189" s="19">
        <f>ROUND(F189+G189-H189-I189,2)</f>
        <v>0.0</v>
      </c>
      <c r="K189" s="19">
        <f>O188</f>
        <v>0.0</v>
      </c>
      <c r="L189" s="19">
        <f>ROUND(K189*$L$5/12,2)</f>
        <v>0.0</v>
      </c>
      <c r="M189" s="19">
        <f>MIN($M$5,K189+L189)</f>
        <v>0.0</v>
      </c>
      <c r="N189" s="19">
        <f>MAX(0,MIN(K189+L189-M189,MonthlyPayment-SUM(H189,M189,R189,W189,AB189,AG189,AL189,AQ189,AV189,BA189)-SUM(I189)))</f>
        <v>0.0</v>
      </c>
      <c r="O189" s="19">
        <f>ROUND(K189+L189-M189-N189,2)</f>
        <v>0.0</v>
      </c>
      <c r="P189" s="19">
        <f>T188</f>
        <v>0.0</v>
      </c>
      <c r="Q189" s="19">
        <f>ROUND(P189*$Q$5/12,2)</f>
        <v>0.0</v>
      </c>
      <c r="R189" s="19">
        <f>MIN($R$5,P189+Q189)</f>
        <v>0.0</v>
      </c>
      <c r="S189" s="19">
        <f>MAX(0,MIN(P189+Q189-R189,MonthlyPayment-SUM(H189,M189,R189,W189,AB189,AG189,AL189,AQ189,AV189,BA189)-SUM(I189,N189)))</f>
        <v>0.0</v>
      </c>
      <c r="T189" s="19">
        <f>ROUND(P189+Q189-R189-S189,2)</f>
        <v>0.0</v>
      </c>
      <c r="U189" s="19">
        <f>Y188</f>
        <v>0.0</v>
      </c>
      <c r="V189" s="19">
        <f>ROUND(U189*$V$5/12,2)</f>
        <v>0.0</v>
      </c>
      <c r="W189" s="19">
        <f>MIN($W$5,U189+V189)</f>
        <v>0.0</v>
      </c>
      <c r="X189" s="19">
        <f>MAX(0,MIN(U189+V189-W189,MonthlyPayment-SUM(H189,M189,R189,W189,AB189,AG189,AL189,AQ189,AV189,BA189)-SUM(I189,N189,S189)))</f>
        <v>0.0</v>
      </c>
      <c r="Y189" s="19">
        <f>ROUND(U189+V189-W189-X189,2)</f>
        <v>0.0</v>
      </c>
      <c r="Z189" s="19">
        <f>AD188</f>
        <v>0.0</v>
      </c>
      <c r="AA189" s="19">
        <f>ROUND(Z189*$AA$5/12,2)</f>
        <v>0.0</v>
      </c>
      <c r="AB189" s="19">
        <f>MIN($AB$5,Z189+AA189)</f>
        <v>0.0</v>
      </c>
      <c r="AC189" s="19">
        <f>MAX(0,MIN(Z189+AA189-AB189,MonthlyPayment-SUM(H189,M189,R189,W189,AB189,AG189,AL189,AQ189,AV189,BA189)-SUM(I189,N189,S189,X189)))</f>
        <v>0.0</v>
      </c>
      <c r="AD189" s="19">
        <f>ROUND(Z189+AA189-AB189-AC189,2)</f>
        <v>0.0</v>
      </c>
      <c r="AE189" s="19">
        <f>AI188</f>
        <v>0.0</v>
      </c>
      <c r="AF189" s="19">
        <f>ROUND(AE189*$AF$5/12,2)</f>
        <v>0.0</v>
      </c>
      <c r="AG189" s="19">
        <f>MIN($AG$5,AE189+AF189)</f>
        <v>0.0</v>
      </c>
      <c r="AH189" s="19">
        <f>MAX(0,MIN(AE189+AF189-AG189,MonthlyPayment-SUM(H189,M189,R189,W189,AB189,AG189,AL189,AQ189,AV189,BA189)-SUM(I189,N189,S189,X189,AC189)))</f>
        <v>0.0</v>
      </c>
      <c r="AI189" s="19">
        <f>ROUND(AE189+AF189-AG189-AH189,2)</f>
        <v>0.0</v>
      </c>
      <c r="AJ189" s="19">
        <f>AN188</f>
        <v>0.0</v>
      </c>
      <c r="AK189" s="19">
        <f>ROUND(AJ189*$AK$5/12,2)</f>
        <v>0.0</v>
      </c>
      <c r="AL189" s="19">
        <f>MIN($AL$5,AJ189+AK189)</f>
        <v>0.0</v>
      </c>
      <c r="AM189" s="19">
        <f>MAX(0,MIN(AJ189+AK189-AL189,MonthlyPayment-SUM(H189,M189,R189,W189,AB189,AG189,AL189,AQ189,AV189,BA189)-SUM(I189,N189,S189,X189,AC189,AH189)))</f>
        <v>0.0</v>
      </c>
      <c r="AN189" s="19">
        <f>ROUND(AJ189+AK189-AL189-AM189,2)</f>
        <v>0.0</v>
      </c>
      <c r="AO189" s="19">
        <f>AS188</f>
        <v>0.0</v>
      </c>
      <c r="AP189" s="19">
        <f>ROUND(AO189*$AP$5/12,2)</f>
        <v>0.0</v>
      </c>
      <c r="AQ189" s="19">
        <f>MIN($AQ$5,AO189+AP189)</f>
        <v>0.0</v>
      </c>
      <c r="AR189" s="19">
        <f>MAX(0,MIN(AO189+AP189-AQ189,MonthlyPayment-SUM(H189,M189,R189,W189,AB189,AG189,AL189,AQ189,AV189,BA189)-SUM(I189,N189,S189,X189,AC189,AH189,AM189)))</f>
        <v>0.0</v>
      </c>
      <c r="AS189" s="19">
        <f>ROUND(AO189+AP189-AQ189-AR189,2)</f>
        <v>0.0</v>
      </c>
      <c r="AT189" s="19">
        <f>AX188</f>
        <v>0.0</v>
      </c>
      <c r="AU189" s="19">
        <f>ROUND(AT189*$AU$5/12,2)</f>
        <v>0.0</v>
      </c>
      <c r="AV189" s="19">
        <f>MIN($AV$5,AT189+AU189)</f>
        <v>0.0</v>
      </c>
      <c r="AW189" s="19">
        <f>MAX(0,MIN(AT189+AU189-AV189,MonthlyPayment-SUM(H189,M189,R189,W189,AB189,AG189,AL189,AQ189,AV189,BA189)-SUM(I189,N189,S189,X189,AC189,AH189,AM189,AR189)))</f>
        <v>0.0</v>
      </c>
      <c r="AX189" s="19">
        <f>ROUND(AT189+AU189-AV189-AW189,2)</f>
        <v>0.0</v>
      </c>
      <c r="AY189" s="19">
        <f>BC188</f>
        <v>0.0</v>
      </c>
      <c r="AZ189" s="19">
        <f>ROUND(AY189*$AZ$5/12,2)</f>
        <v>0.0</v>
      </c>
      <c r="BA189" s="19">
        <f>MIN($BA$5,AY189+AZ189)</f>
        <v>0.0</v>
      </c>
      <c r="BB189" s="19">
        <f>MAX(0,MIN(AY189+AZ189-BA189,MonthlyPayment-SUM(H189,M189,R189,W189,AB189,AG189,AL189,AQ189,AV189,BA189)-SUM(I189,N189,S189,X189,AC189,AH189,AM189,AR189,AW189)))</f>
        <v>0.0</v>
      </c>
      <c r="BC189" s="19">
        <f>ROUND(AY189+AZ189-BA189-BB189,2)</f>
        <v>0.0</v>
      </c>
    </row>
    <row r="190" spans="1:55">
      <c r="A190" s="9">
        <v>184</v>
      </c>
      <c r="B190" s="15">
        <f>IF(FirstPayment="","",EDATE(FirstPayment,A190-1))</f>
        <v/>
      </c>
      <c r="C190" s="19">
        <f>SUM(H190,M190,R190,W190,AB190,AG190,AL190,AQ190,AV190,BA190,I190,N190,S190,X190,AC190,AH190,AM190,AR190,AW190,BB190)</f>
        <v>0.0</v>
      </c>
      <c r="D190" s="19">
        <f>SUM(J190,O190,T190,Y190,AD190,AI190,AN190,AS190,AX190,BC190)</f>
        <v>0.0</v>
      </c>
      <c r="E190" s="19">
        <f>SUM(G190,L190,Q190,V190,AA190,AF190,AK190,AP190,AU190,AZ190)</f>
        <v>0.0</v>
      </c>
      <c r="F190" s="19">
        <f>J189</f>
        <v>0.0</v>
      </c>
      <c r="G190" s="19">
        <f>ROUND(F190*$G$5/12,2)</f>
        <v>0.0</v>
      </c>
      <c r="H190" s="19">
        <f>MIN($H$5,F190+G190)</f>
        <v>0.0</v>
      </c>
      <c r="I190" s="19">
        <f>MAX(0,MIN(F190+G190-H190,MonthlyPayment-SUM(H190,M190,R190,W190,AB190,AG190,AL190,AQ190,AV190,BA190)))</f>
        <v>0.0</v>
      </c>
      <c r="J190" s="19">
        <f>ROUND(F190+G190-H190-I190,2)</f>
        <v>0.0</v>
      </c>
      <c r="K190" s="19">
        <f>O189</f>
        <v>0.0</v>
      </c>
      <c r="L190" s="19">
        <f>ROUND(K190*$L$5/12,2)</f>
        <v>0.0</v>
      </c>
      <c r="M190" s="19">
        <f>MIN($M$5,K190+L190)</f>
        <v>0.0</v>
      </c>
      <c r="N190" s="19">
        <f>MAX(0,MIN(K190+L190-M190,MonthlyPayment-SUM(H190,M190,R190,W190,AB190,AG190,AL190,AQ190,AV190,BA190)-SUM(I190)))</f>
        <v>0.0</v>
      </c>
      <c r="O190" s="19">
        <f>ROUND(K190+L190-M190-N190,2)</f>
        <v>0.0</v>
      </c>
      <c r="P190" s="19">
        <f>T189</f>
        <v>0.0</v>
      </c>
      <c r="Q190" s="19">
        <f>ROUND(P190*$Q$5/12,2)</f>
        <v>0.0</v>
      </c>
      <c r="R190" s="19">
        <f>MIN($R$5,P190+Q190)</f>
        <v>0.0</v>
      </c>
      <c r="S190" s="19">
        <f>MAX(0,MIN(P190+Q190-R190,MonthlyPayment-SUM(H190,M190,R190,W190,AB190,AG190,AL190,AQ190,AV190,BA190)-SUM(I190,N190)))</f>
        <v>0.0</v>
      </c>
      <c r="T190" s="19">
        <f>ROUND(P190+Q190-R190-S190,2)</f>
        <v>0.0</v>
      </c>
      <c r="U190" s="19">
        <f>Y189</f>
        <v>0.0</v>
      </c>
      <c r="V190" s="19">
        <f>ROUND(U190*$V$5/12,2)</f>
        <v>0.0</v>
      </c>
      <c r="W190" s="19">
        <f>MIN($W$5,U190+V190)</f>
        <v>0.0</v>
      </c>
      <c r="X190" s="19">
        <f>MAX(0,MIN(U190+V190-W190,MonthlyPayment-SUM(H190,M190,R190,W190,AB190,AG190,AL190,AQ190,AV190,BA190)-SUM(I190,N190,S190)))</f>
        <v>0.0</v>
      </c>
      <c r="Y190" s="19">
        <f>ROUND(U190+V190-W190-X190,2)</f>
        <v>0.0</v>
      </c>
      <c r="Z190" s="19">
        <f>AD189</f>
        <v>0.0</v>
      </c>
      <c r="AA190" s="19">
        <f>ROUND(Z190*$AA$5/12,2)</f>
        <v>0.0</v>
      </c>
      <c r="AB190" s="19">
        <f>MIN($AB$5,Z190+AA190)</f>
        <v>0.0</v>
      </c>
      <c r="AC190" s="19">
        <f>MAX(0,MIN(Z190+AA190-AB190,MonthlyPayment-SUM(H190,M190,R190,W190,AB190,AG190,AL190,AQ190,AV190,BA190)-SUM(I190,N190,S190,X190)))</f>
        <v>0.0</v>
      </c>
      <c r="AD190" s="19">
        <f>ROUND(Z190+AA190-AB190-AC190,2)</f>
        <v>0.0</v>
      </c>
      <c r="AE190" s="19">
        <f>AI189</f>
        <v>0.0</v>
      </c>
      <c r="AF190" s="19">
        <f>ROUND(AE190*$AF$5/12,2)</f>
        <v>0.0</v>
      </c>
      <c r="AG190" s="19">
        <f>MIN($AG$5,AE190+AF190)</f>
        <v>0.0</v>
      </c>
      <c r="AH190" s="19">
        <f>MAX(0,MIN(AE190+AF190-AG190,MonthlyPayment-SUM(H190,M190,R190,W190,AB190,AG190,AL190,AQ190,AV190,BA190)-SUM(I190,N190,S190,X190,AC190)))</f>
        <v>0.0</v>
      </c>
      <c r="AI190" s="19">
        <f>ROUND(AE190+AF190-AG190-AH190,2)</f>
        <v>0.0</v>
      </c>
      <c r="AJ190" s="19">
        <f>AN189</f>
        <v>0.0</v>
      </c>
      <c r="AK190" s="19">
        <f>ROUND(AJ190*$AK$5/12,2)</f>
        <v>0.0</v>
      </c>
      <c r="AL190" s="19">
        <f>MIN($AL$5,AJ190+AK190)</f>
        <v>0.0</v>
      </c>
      <c r="AM190" s="19">
        <f>MAX(0,MIN(AJ190+AK190-AL190,MonthlyPayment-SUM(H190,M190,R190,W190,AB190,AG190,AL190,AQ190,AV190,BA190)-SUM(I190,N190,S190,X190,AC190,AH190)))</f>
        <v>0.0</v>
      </c>
      <c r="AN190" s="19">
        <f>ROUND(AJ190+AK190-AL190-AM190,2)</f>
        <v>0.0</v>
      </c>
      <c r="AO190" s="19">
        <f>AS189</f>
        <v>0.0</v>
      </c>
      <c r="AP190" s="19">
        <f>ROUND(AO190*$AP$5/12,2)</f>
        <v>0.0</v>
      </c>
      <c r="AQ190" s="19">
        <f>MIN($AQ$5,AO190+AP190)</f>
        <v>0.0</v>
      </c>
      <c r="AR190" s="19">
        <f>MAX(0,MIN(AO190+AP190-AQ190,MonthlyPayment-SUM(H190,M190,R190,W190,AB190,AG190,AL190,AQ190,AV190,BA190)-SUM(I190,N190,S190,X190,AC190,AH190,AM190)))</f>
        <v>0.0</v>
      </c>
      <c r="AS190" s="19">
        <f>ROUND(AO190+AP190-AQ190-AR190,2)</f>
        <v>0.0</v>
      </c>
      <c r="AT190" s="19">
        <f>AX189</f>
        <v>0.0</v>
      </c>
      <c r="AU190" s="19">
        <f>ROUND(AT190*$AU$5/12,2)</f>
        <v>0.0</v>
      </c>
      <c r="AV190" s="19">
        <f>MIN($AV$5,AT190+AU190)</f>
        <v>0.0</v>
      </c>
      <c r="AW190" s="19">
        <f>MAX(0,MIN(AT190+AU190-AV190,MonthlyPayment-SUM(H190,M190,R190,W190,AB190,AG190,AL190,AQ190,AV190,BA190)-SUM(I190,N190,S190,X190,AC190,AH190,AM190,AR190)))</f>
        <v>0.0</v>
      </c>
      <c r="AX190" s="19">
        <f>ROUND(AT190+AU190-AV190-AW190,2)</f>
        <v>0.0</v>
      </c>
      <c r="AY190" s="19">
        <f>BC189</f>
        <v>0.0</v>
      </c>
      <c r="AZ190" s="19">
        <f>ROUND(AY190*$AZ$5/12,2)</f>
        <v>0.0</v>
      </c>
      <c r="BA190" s="19">
        <f>MIN($BA$5,AY190+AZ190)</f>
        <v>0.0</v>
      </c>
      <c r="BB190" s="19">
        <f>MAX(0,MIN(AY190+AZ190-BA190,MonthlyPayment-SUM(H190,M190,R190,W190,AB190,AG190,AL190,AQ190,AV190,BA190)-SUM(I190,N190,S190,X190,AC190,AH190,AM190,AR190,AW190)))</f>
        <v>0.0</v>
      </c>
      <c r="BC190" s="19">
        <f>ROUND(AY190+AZ190-BA190-BB190,2)</f>
        <v>0.0</v>
      </c>
    </row>
    <row r="191" spans="1:55">
      <c r="A191" s="9">
        <v>185</v>
      </c>
      <c r="B191" s="15">
        <f>IF(FirstPayment="","",EDATE(FirstPayment,A191-1))</f>
        <v/>
      </c>
      <c r="C191" s="19">
        <f>SUM(H191,M191,R191,W191,AB191,AG191,AL191,AQ191,AV191,BA191,I191,N191,S191,X191,AC191,AH191,AM191,AR191,AW191,BB191)</f>
        <v>0.0</v>
      </c>
      <c r="D191" s="19">
        <f>SUM(J191,O191,T191,Y191,AD191,AI191,AN191,AS191,AX191,BC191)</f>
        <v>0.0</v>
      </c>
      <c r="E191" s="19">
        <f>SUM(G191,L191,Q191,V191,AA191,AF191,AK191,AP191,AU191,AZ191)</f>
        <v>0.0</v>
      </c>
      <c r="F191" s="19">
        <f>J190</f>
        <v>0.0</v>
      </c>
      <c r="G191" s="19">
        <f>ROUND(F191*$G$5/12,2)</f>
        <v>0.0</v>
      </c>
      <c r="H191" s="19">
        <f>MIN($H$5,F191+G191)</f>
        <v>0.0</v>
      </c>
      <c r="I191" s="19">
        <f>MAX(0,MIN(F191+G191-H191,MonthlyPayment-SUM(H191,M191,R191,W191,AB191,AG191,AL191,AQ191,AV191,BA191)))</f>
        <v>0.0</v>
      </c>
      <c r="J191" s="19">
        <f>ROUND(F191+G191-H191-I191,2)</f>
        <v>0.0</v>
      </c>
      <c r="K191" s="19">
        <f>O190</f>
        <v>0.0</v>
      </c>
      <c r="L191" s="19">
        <f>ROUND(K191*$L$5/12,2)</f>
        <v>0.0</v>
      </c>
      <c r="M191" s="19">
        <f>MIN($M$5,K191+L191)</f>
        <v>0.0</v>
      </c>
      <c r="N191" s="19">
        <f>MAX(0,MIN(K191+L191-M191,MonthlyPayment-SUM(H191,M191,R191,W191,AB191,AG191,AL191,AQ191,AV191,BA191)-SUM(I191)))</f>
        <v>0.0</v>
      </c>
      <c r="O191" s="19">
        <f>ROUND(K191+L191-M191-N191,2)</f>
        <v>0.0</v>
      </c>
      <c r="P191" s="19">
        <f>T190</f>
        <v>0.0</v>
      </c>
      <c r="Q191" s="19">
        <f>ROUND(P191*$Q$5/12,2)</f>
        <v>0.0</v>
      </c>
      <c r="R191" s="19">
        <f>MIN($R$5,P191+Q191)</f>
        <v>0.0</v>
      </c>
      <c r="S191" s="19">
        <f>MAX(0,MIN(P191+Q191-R191,MonthlyPayment-SUM(H191,M191,R191,W191,AB191,AG191,AL191,AQ191,AV191,BA191)-SUM(I191,N191)))</f>
        <v>0.0</v>
      </c>
      <c r="T191" s="19">
        <f>ROUND(P191+Q191-R191-S191,2)</f>
        <v>0.0</v>
      </c>
      <c r="U191" s="19">
        <f>Y190</f>
        <v>0.0</v>
      </c>
      <c r="V191" s="19">
        <f>ROUND(U191*$V$5/12,2)</f>
        <v>0.0</v>
      </c>
      <c r="W191" s="19">
        <f>MIN($W$5,U191+V191)</f>
        <v>0.0</v>
      </c>
      <c r="X191" s="19">
        <f>MAX(0,MIN(U191+V191-W191,MonthlyPayment-SUM(H191,M191,R191,W191,AB191,AG191,AL191,AQ191,AV191,BA191)-SUM(I191,N191,S191)))</f>
        <v>0.0</v>
      </c>
      <c r="Y191" s="19">
        <f>ROUND(U191+V191-W191-X191,2)</f>
        <v>0.0</v>
      </c>
      <c r="Z191" s="19">
        <f>AD190</f>
        <v>0.0</v>
      </c>
      <c r="AA191" s="19">
        <f>ROUND(Z191*$AA$5/12,2)</f>
        <v>0.0</v>
      </c>
      <c r="AB191" s="19">
        <f>MIN($AB$5,Z191+AA191)</f>
        <v>0.0</v>
      </c>
      <c r="AC191" s="19">
        <f>MAX(0,MIN(Z191+AA191-AB191,MonthlyPayment-SUM(H191,M191,R191,W191,AB191,AG191,AL191,AQ191,AV191,BA191)-SUM(I191,N191,S191,X191)))</f>
        <v>0.0</v>
      </c>
      <c r="AD191" s="19">
        <f>ROUND(Z191+AA191-AB191-AC191,2)</f>
        <v>0.0</v>
      </c>
      <c r="AE191" s="19">
        <f>AI190</f>
        <v>0.0</v>
      </c>
      <c r="AF191" s="19">
        <f>ROUND(AE191*$AF$5/12,2)</f>
        <v>0.0</v>
      </c>
      <c r="AG191" s="19">
        <f>MIN($AG$5,AE191+AF191)</f>
        <v>0.0</v>
      </c>
      <c r="AH191" s="19">
        <f>MAX(0,MIN(AE191+AF191-AG191,MonthlyPayment-SUM(H191,M191,R191,W191,AB191,AG191,AL191,AQ191,AV191,BA191)-SUM(I191,N191,S191,X191,AC191)))</f>
        <v>0.0</v>
      </c>
      <c r="AI191" s="19">
        <f>ROUND(AE191+AF191-AG191-AH191,2)</f>
        <v>0.0</v>
      </c>
      <c r="AJ191" s="19">
        <f>AN190</f>
        <v>0.0</v>
      </c>
      <c r="AK191" s="19">
        <f>ROUND(AJ191*$AK$5/12,2)</f>
        <v>0.0</v>
      </c>
      <c r="AL191" s="19">
        <f>MIN($AL$5,AJ191+AK191)</f>
        <v>0.0</v>
      </c>
      <c r="AM191" s="19">
        <f>MAX(0,MIN(AJ191+AK191-AL191,MonthlyPayment-SUM(H191,M191,R191,W191,AB191,AG191,AL191,AQ191,AV191,BA191)-SUM(I191,N191,S191,X191,AC191,AH191)))</f>
        <v>0.0</v>
      </c>
      <c r="AN191" s="19">
        <f>ROUND(AJ191+AK191-AL191-AM191,2)</f>
        <v>0.0</v>
      </c>
      <c r="AO191" s="19">
        <f>AS190</f>
        <v>0.0</v>
      </c>
      <c r="AP191" s="19">
        <f>ROUND(AO191*$AP$5/12,2)</f>
        <v>0.0</v>
      </c>
      <c r="AQ191" s="19">
        <f>MIN($AQ$5,AO191+AP191)</f>
        <v>0.0</v>
      </c>
      <c r="AR191" s="19">
        <f>MAX(0,MIN(AO191+AP191-AQ191,MonthlyPayment-SUM(H191,M191,R191,W191,AB191,AG191,AL191,AQ191,AV191,BA191)-SUM(I191,N191,S191,X191,AC191,AH191,AM191)))</f>
        <v>0.0</v>
      </c>
      <c r="AS191" s="19">
        <f>ROUND(AO191+AP191-AQ191-AR191,2)</f>
        <v>0.0</v>
      </c>
      <c r="AT191" s="19">
        <f>AX190</f>
        <v>0.0</v>
      </c>
      <c r="AU191" s="19">
        <f>ROUND(AT191*$AU$5/12,2)</f>
        <v>0.0</v>
      </c>
      <c r="AV191" s="19">
        <f>MIN($AV$5,AT191+AU191)</f>
        <v>0.0</v>
      </c>
      <c r="AW191" s="19">
        <f>MAX(0,MIN(AT191+AU191-AV191,MonthlyPayment-SUM(H191,M191,R191,W191,AB191,AG191,AL191,AQ191,AV191,BA191)-SUM(I191,N191,S191,X191,AC191,AH191,AM191,AR191)))</f>
        <v>0.0</v>
      </c>
      <c r="AX191" s="19">
        <f>ROUND(AT191+AU191-AV191-AW191,2)</f>
        <v>0.0</v>
      </c>
      <c r="AY191" s="19">
        <f>BC190</f>
        <v>0.0</v>
      </c>
      <c r="AZ191" s="19">
        <f>ROUND(AY191*$AZ$5/12,2)</f>
        <v>0.0</v>
      </c>
      <c r="BA191" s="19">
        <f>MIN($BA$5,AY191+AZ191)</f>
        <v>0.0</v>
      </c>
      <c r="BB191" s="19">
        <f>MAX(0,MIN(AY191+AZ191-BA191,MonthlyPayment-SUM(H191,M191,R191,W191,AB191,AG191,AL191,AQ191,AV191,BA191)-SUM(I191,N191,S191,X191,AC191,AH191,AM191,AR191,AW191)))</f>
        <v>0.0</v>
      </c>
      <c r="BC191" s="19">
        <f>ROUND(AY191+AZ191-BA191-BB191,2)</f>
        <v>0.0</v>
      </c>
    </row>
    <row r="192" spans="1:55">
      <c r="A192" s="9">
        <v>186</v>
      </c>
      <c r="B192" s="15">
        <f>IF(FirstPayment="","",EDATE(FirstPayment,A192-1))</f>
        <v/>
      </c>
      <c r="C192" s="19">
        <f>SUM(H192,M192,R192,W192,AB192,AG192,AL192,AQ192,AV192,BA192,I192,N192,S192,X192,AC192,AH192,AM192,AR192,AW192,BB192)</f>
        <v>0.0</v>
      </c>
      <c r="D192" s="19">
        <f>SUM(J192,O192,T192,Y192,AD192,AI192,AN192,AS192,AX192,BC192)</f>
        <v>0.0</v>
      </c>
      <c r="E192" s="19">
        <f>SUM(G192,L192,Q192,V192,AA192,AF192,AK192,AP192,AU192,AZ192)</f>
        <v>0.0</v>
      </c>
      <c r="F192" s="19">
        <f>J191</f>
        <v>0.0</v>
      </c>
      <c r="G192" s="19">
        <f>ROUND(F192*$G$5/12,2)</f>
        <v>0.0</v>
      </c>
      <c r="H192" s="19">
        <f>MIN($H$5,F192+G192)</f>
        <v>0.0</v>
      </c>
      <c r="I192" s="19">
        <f>MAX(0,MIN(F192+G192-H192,MonthlyPayment-SUM(H192,M192,R192,W192,AB192,AG192,AL192,AQ192,AV192,BA192)))</f>
        <v>0.0</v>
      </c>
      <c r="J192" s="19">
        <f>ROUND(F192+G192-H192-I192,2)</f>
        <v>0.0</v>
      </c>
      <c r="K192" s="19">
        <f>O191</f>
        <v>0.0</v>
      </c>
      <c r="L192" s="19">
        <f>ROUND(K192*$L$5/12,2)</f>
        <v>0.0</v>
      </c>
      <c r="M192" s="19">
        <f>MIN($M$5,K192+L192)</f>
        <v>0.0</v>
      </c>
      <c r="N192" s="19">
        <f>MAX(0,MIN(K192+L192-M192,MonthlyPayment-SUM(H192,M192,R192,W192,AB192,AG192,AL192,AQ192,AV192,BA192)-SUM(I192)))</f>
        <v>0.0</v>
      </c>
      <c r="O192" s="19">
        <f>ROUND(K192+L192-M192-N192,2)</f>
        <v>0.0</v>
      </c>
      <c r="P192" s="19">
        <f>T191</f>
        <v>0.0</v>
      </c>
      <c r="Q192" s="19">
        <f>ROUND(P192*$Q$5/12,2)</f>
        <v>0.0</v>
      </c>
      <c r="R192" s="19">
        <f>MIN($R$5,P192+Q192)</f>
        <v>0.0</v>
      </c>
      <c r="S192" s="19">
        <f>MAX(0,MIN(P192+Q192-R192,MonthlyPayment-SUM(H192,M192,R192,W192,AB192,AG192,AL192,AQ192,AV192,BA192)-SUM(I192,N192)))</f>
        <v>0.0</v>
      </c>
      <c r="T192" s="19">
        <f>ROUND(P192+Q192-R192-S192,2)</f>
        <v>0.0</v>
      </c>
      <c r="U192" s="19">
        <f>Y191</f>
        <v>0.0</v>
      </c>
      <c r="V192" s="19">
        <f>ROUND(U192*$V$5/12,2)</f>
        <v>0.0</v>
      </c>
      <c r="W192" s="19">
        <f>MIN($W$5,U192+V192)</f>
        <v>0.0</v>
      </c>
      <c r="X192" s="19">
        <f>MAX(0,MIN(U192+V192-W192,MonthlyPayment-SUM(H192,M192,R192,W192,AB192,AG192,AL192,AQ192,AV192,BA192)-SUM(I192,N192,S192)))</f>
        <v>0.0</v>
      </c>
      <c r="Y192" s="19">
        <f>ROUND(U192+V192-W192-X192,2)</f>
        <v>0.0</v>
      </c>
      <c r="Z192" s="19">
        <f>AD191</f>
        <v>0.0</v>
      </c>
      <c r="AA192" s="19">
        <f>ROUND(Z192*$AA$5/12,2)</f>
        <v>0.0</v>
      </c>
      <c r="AB192" s="19">
        <f>MIN($AB$5,Z192+AA192)</f>
        <v>0.0</v>
      </c>
      <c r="AC192" s="19">
        <f>MAX(0,MIN(Z192+AA192-AB192,MonthlyPayment-SUM(H192,M192,R192,W192,AB192,AG192,AL192,AQ192,AV192,BA192)-SUM(I192,N192,S192,X192)))</f>
        <v>0.0</v>
      </c>
      <c r="AD192" s="19">
        <f>ROUND(Z192+AA192-AB192-AC192,2)</f>
        <v>0.0</v>
      </c>
      <c r="AE192" s="19">
        <f>AI191</f>
        <v>0.0</v>
      </c>
      <c r="AF192" s="19">
        <f>ROUND(AE192*$AF$5/12,2)</f>
        <v>0.0</v>
      </c>
      <c r="AG192" s="19">
        <f>MIN($AG$5,AE192+AF192)</f>
        <v>0.0</v>
      </c>
      <c r="AH192" s="19">
        <f>MAX(0,MIN(AE192+AF192-AG192,MonthlyPayment-SUM(H192,M192,R192,W192,AB192,AG192,AL192,AQ192,AV192,BA192)-SUM(I192,N192,S192,X192,AC192)))</f>
        <v>0.0</v>
      </c>
      <c r="AI192" s="19">
        <f>ROUND(AE192+AF192-AG192-AH192,2)</f>
        <v>0.0</v>
      </c>
      <c r="AJ192" s="19">
        <f>AN191</f>
        <v>0.0</v>
      </c>
      <c r="AK192" s="19">
        <f>ROUND(AJ192*$AK$5/12,2)</f>
        <v>0.0</v>
      </c>
      <c r="AL192" s="19">
        <f>MIN($AL$5,AJ192+AK192)</f>
        <v>0.0</v>
      </c>
      <c r="AM192" s="19">
        <f>MAX(0,MIN(AJ192+AK192-AL192,MonthlyPayment-SUM(H192,M192,R192,W192,AB192,AG192,AL192,AQ192,AV192,BA192)-SUM(I192,N192,S192,X192,AC192,AH192)))</f>
        <v>0.0</v>
      </c>
      <c r="AN192" s="19">
        <f>ROUND(AJ192+AK192-AL192-AM192,2)</f>
        <v>0.0</v>
      </c>
      <c r="AO192" s="19">
        <f>AS191</f>
        <v>0.0</v>
      </c>
      <c r="AP192" s="19">
        <f>ROUND(AO192*$AP$5/12,2)</f>
        <v>0.0</v>
      </c>
      <c r="AQ192" s="19">
        <f>MIN($AQ$5,AO192+AP192)</f>
        <v>0.0</v>
      </c>
      <c r="AR192" s="19">
        <f>MAX(0,MIN(AO192+AP192-AQ192,MonthlyPayment-SUM(H192,M192,R192,W192,AB192,AG192,AL192,AQ192,AV192,BA192)-SUM(I192,N192,S192,X192,AC192,AH192,AM192)))</f>
        <v>0.0</v>
      </c>
      <c r="AS192" s="19">
        <f>ROUND(AO192+AP192-AQ192-AR192,2)</f>
        <v>0.0</v>
      </c>
      <c r="AT192" s="19">
        <f>AX191</f>
        <v>0.0</v>
      </c>
      <c r="AU192" s="19">
        <f>ROUND(AT192*$AU$5/12,2)</f>
        <v>0.0</v>
      </c>
      <c r="AV192" s="19">
        <f>MIN($AV$5,AT192+AU192)</f>
        <v>0.0</v>
      </c>
      <c r="AW192" s="19">
        <f>MAX(0,MIN(AT192+AU192-AV192,MonthlyPayment-SUM(H192,M192,R192,W192,AB192,AG192,AL192,AQ192,AV192,BA192)-SUM(I192,N192,S192,X192,AC192,AH192,AM192,AR192)))</f>
        <v>0.0</v>
      </c>
      <c r="AX192" s="19">
        <f>ROUND(AT192+AU192-AV192-AW192,2)</f>
        <v>0.0</v>
      </c>
      <c r="AY192" s="19">
        <f>BC191</f>
        <v>0.0</v>
      </c>
      <c r="AZ192" s="19">
        <f>ROUND(AY192*$AZ$5/12,2)</f>
        <v>0.0</v>
      </c>
      <c r="BA192" s="19">
        <f>MIN($BA$5,AY192+AZ192)</f>
        <v>0.0</v>
      </c>
      <c r="BB192" s="19">
        <f>MAX(0,MIN(AY192+AZ192-BA192,MonthlyPayment-SUM(H192,M192,R192,W192,AB192,AG192,AL192,AQ192,AV192,BA192)-SUM(I192,N192,S192,X192,AC192,AH192,AM192,AR192,AW192)))</f>
        <v>0.0</v>
      </c>
      <c r="BC192" s="19">
        <f>ROUND(AY192+AZ192-BA192-BB192,2)</f>
        <v>0.0</v>
      </c>
    </row>
    <row r="193" spans="1:55">
      <c r="A193" s="9">
        <v>187</v>
      </c>
      <c r="B193" s="15">
        <f>IF(FirstPayment="","",EDATE(FirstPayment,A193-1))</f>
        <v/>
      </c>
      <c r="C193" s="19">
        <f>SUM(H193,M193,R193,W193,AB193,AG193,AL193,AQ193,AV193,BA193,I193,N193,S193,X193,AC193,AH193,AM193,AR193,AW193,BB193)</f>
        <v>0.0</v>
      </c>
      <c r="D193" s="19">
        <f>SUM(J193,O193,T193,Y193,AD193,AI193,AN193,AS193,AX193,BC193)</f>
        <v>0.0</v>
      </c>
      <c r="E193" s="19">
        <f>SUM(G193,L193,Q193,V193,AA193,AF193,AK193,AP193,AU193,AZ193)</f>
        <v>0.0</v>
      </c>
      <c r="F193" s="19">
        <f>J192</f>
        <v>0.0</v>
      </c>
      <c r="G193" s="19">
        <f>ROUND(F193*$G$5/12,2)</f>
        <v>0.0</v>
      </c>
      <c r="H193" s="19">
        <f>MIN($H$5,F193+G193)</f>
        <v>0.0</v>
      </c>
      <c r="I193" s="19">
        <f>MAX(0,MIN(F193+G193-H193,MonthlyPayment-SUM(H193,M193,R193,W193,AB193,AG193,AL193,AQ193,AV193,BA193)))</f>
        <v>0.0</v>
      </c>
      <c r="J193" s="19">
        <f>ROUND(F193+G193-H193-I193,2)</f>
        <v>0.0</v>
      </c>
      <c r="K193" s="19">
        <f>O192</f>
        <v>0.0</v>
      </c>
      <c r="L193" s="19">
        <f>ROUND(K193*$L$5/12,2)</f>
        <v>0.0</v>
      </c>
      <c r="M193" s="19">
        <f>MIN($M$5,K193+L193)</f>
        <v>0.0</v>
      </c>
      <c r="N193" s="19">
        <f>MAX(0,MIN(K193+L193-M193,MonthlyPayment-SUM(H193,M193,R193,W193,AB193,AG193,AL193,AQ193,AV193,BA193)-SUM(I193)))</f>
        <v>0.0</v>
      </c>
      <c r="O193" s="19">
        <f>ROUND(K193+L193-M193-N193,2)</f>
        <v>0.0</v>
      </c>
      <c r="P193" s="19">
        <f>T192</f>
        <v>0.0</v>
      </c>
      <c r="Q193" s="19">
        <f>ROUND(P193*$Q$5/12,2)</f>
        <v>0.0</v>
      </c>
      <c r="R193" s="19">
        <f>MIN($R$5,P193+Q193)</f>
        <v>0.0</v>
      </c>
      <c r="S193" s="19">
        <f>MAX(0,MIN(P193+Q193-R193,MonthlyPayment-SUM(H193,M193,R193,W193,AB193,AG193,AL193,AQ193,AV193,BA193)-SUM(I193,N193)))</f>
        <v>0.0</v>
      </c>
      <c r="T193" s="19">
        <f>ROUND(P193+Q193-R193-S193,2)</f>
        <v>0.0</v>
      </c>
      <c r="U193" s="19">
        <f>Y192</f>
        <v>0.0</v>
      </c>
      <c r="V193" s="19">
        <f>ROUND(U193*$V$5/12,2)</f>
        <v>0.0</v>
      </c>
      <c r="W193" s="19">
        <f>MIN($W$5,U193+V193)</f>
        <v>0.0</v>
      </c>
      <c r="X193" s="19">
        <f>MAX(0,MIN(U193+V193-W193,MonthlyPayment-SUM(H193,M193,R193,W193,AB193,AG193,AL193,AQ193,AV193,BA193)-SUM(I193,N193,S193)))</f>
        <v>0.0</v>
      </c>
      <c r="Y193" s="19">
        <f>ROUND(U193+V193-W193-X193,2)</f>
        <v>0.0</v>
      </c>
      <c r="Z193" s="19">
        <f>AD192</f>
        <v>0.0</v>
      </c>
      <c r="AA193" s="19">
        <f>ROUND(Z193*$AA$5/12,2)</f>
        <v>0.0</v>
      </c>
      <c r="AB193" s="19">
        <f>MIN($AB$5,Z193+AA193)</f>
        <v>0.0</v>
      </c>
      <c r="AC193" s="19">
        <f>MAX(0,MIN(Z193+AA193-AB193,MonthlyPayment-SUM(H193,M193,R193,W193,AB193,AG193,AL193,AQ193,AV193,BA193)-SUM(I193,N193,S193,X193)))</f>
        <v>0.0</v>
      </c>
      <c r="AD193" s="19">
        <f>ROUND(Z193+AA193-AB193-AC193,2)</f>
        <v>0.0</v>
      </c>
      <c r="AE193" s="19">
        <f>AI192</f>
        <v>0.0</v>
      </c>
      <c r="AF193" s="19">
        <f>ROUND(AE193*$AF$5/12,2)</f>
        <v>0.0</v>
      </c>
      <c r="AG193" s="19">
        <f>MIN($AG$5,AE193+AF193)</f>
        <v>0.0</v>
      </c>
      <c r="AH193" s="19">
        <f>MAX(0,MIN(AE193+AF193-AG193,MonthlyPayment-SUM(H193,M193,R193,W193,AB193,AG193,AL193,AQ193,AV193,BA193)-SUM(I193,N193,S193,X193,AC193)))</f>
        <v>0.0</v>
      </c>
      <c r="AI193" s="19">
        <f>ROUND(AE193+AF193-AG193-AH193,2)</f>
        <v>0.0</v>
      </c>
      <c r="AJ193" s="19">
        <f>AN192</f>
        <v>0.0</v>
      </c>
      <c r="AK193" s="19">
        <f>ROUND(AJ193*$AK$5/12,2)</f>
        <v>0.0</v>
      </c>
      <c r="AL193" s="19">
        <f>MIN($AL$5,AJ193+AK193)</f>
        <v>0.0</v>
      </c>
      <c r="AM193" s="19">
        <f>MAX(0,MIN(AJ193+AK193-AL193,MonthlyPayment-SUM(H193,M193,R193,W193,AB193,AG193,AL193,AQ193,AV193,BA193)-SUM(I193,N193,S193,X193,AC193,AH193)))</f>
        <v>0.0</v>
      </c>
      <c r="AN193" s="19">
        <f>ROUND(AJ193+AK193-AL193-AM193,2)</f>
        <v>0.0</v>
      </c>
      <c r="AO193" s="19">
        <f>AS192</f>
        <v>0.0</v>
      </c>
      <c r="AP193" s="19">
        <f>ROUND(AO193*$AP$5/12,2)</f>
        <v>0.0</v>
      </c>
      <c r="AQ193" s="19">
        <f>MIN($AQ$5,AO193+AP193)</f>
        <v>0.0</v>
      </c>
      <c r="AR193" s="19">
        <f>MAX(0,MIN(AO193+AP193-AQ193,MonthlyPayment-SUM(H193,M193,R193,W193,AB193,AG193,AL193,AQ193,AV193,BA193)-SUM(I193,N193,S193,X193,AC193,AH193,AM193)))</f>
        <v>0.0</v>
      </c>
      <c r="AS193" s="19">
        <f>ROUND(AO193+AP193-AQ193-AR193,2)</f>
        <v>0.0</v>
      </c>
      <c r="AT193" s="19">
        <f>AX192</f>
        <v>0.0</v>
      </c>
      <c r="AU193" s="19">
        <f>ROUND(AT193*$AU$5/12,2)</f>
        <v>0.0</v>
      </c>
      <c r="AV193" s="19">
        <f>MIN($AV$5,AT193+AU193)</f>
        <v>0.0</v>
      </c>
      <c r="AW193" s="19">
        <f>MAX(0,MIN(AT193+AU193-AV193,MonthlyPayment-SUM(H193,M193,R193,W193,AB193,AG193,AL193,AQ193,AV193,BA193)-SUM(I193,N193,S193,X193,AC193,AH193,AM193,AR193)))</f>
        <v>0.0</v>
      </c>
      <c r="AX193" s="19">
        <f>ROUND(AT193+AU193-AV193-AW193,2)</f>
        <v>0.0</v>
      </c>
      <c r="AY193" s="19">
        <f>BC192</f>
        <v>0.0</v>
      </c>
      <c r="AZ193" s="19">
        <f>ROUND(AY193*$AZ$5/12,2)</f>
        <v>0.0</v>
      </c>
      <c r="BA193" s="19">
        <f>MIN($BA$5,AY193+AZ193)</f>
        <v>0.0</v>
      </c>
      <c r="BB193" s="19">
        <f>MAX(0,MIN(AY193+AZ193-BA193,MonthlyPayment-SUM(H193,M193,R193,W193,AB193,AG193,AL193,AQ193,AV193,BA193)-SUM(I193,N193,S193,X193,AC193,AH193,AM193,AR193,AW193)))</f>
        <v>0.0</v>
      </c>
      <c r="BC193" s="19">
        <f>ROUND(AY193+AZ193-BA193-BB193,2)</f>
        <v>0.0</v>
      </c>
    </row>
    <row r="194" spans="1:55">
      <c r="A194" s="9">
        <v>188</v>
      </c>
      <c r="B194" s="15">
        <f>IF(FirstPayment="","",EDATE(FirstPayment,A194-1))</f>
        <v/>
      </c>
      <c r="C194" s="19">
        <f>SUM(H194,M194,R194,W194,AB194,AG194,AL194,AQ194,AV194,BA194,I194,N194,S194,X194,AC194,AH194,AM194,AR194,AW194,BB194)</f>
        <v>0.0</v>
      </c>
      <c r="D194" s="19">
        <f>SUM(J194,O194,T194,Y194,AD194,AI194,AN194,AS194,AX194,BC194)</f>
        <v>0.0</v>
      </c>
      <c r="E194" s="19">
        <f>SUM(G194,L194,Q194,V194,AA194,AF194,AK194,AP194,AU194,AZ194)</f>
        <v>0.0</v>
      </c>
      <c r="F194" s="19">
        <f>J193</f>
        <v>0.0</v>
      </c>
      <c r="G194" s="19">
        <f>ROUND(F194*$G$5/12,2)</f>
        <v>0.0</v>
      </c>
      <c r="H194" s="19">
        <f>MIN($H$5,F194+G194)</f>
        <v>0.0</v>
      </c>
      <c r="I194" s="19">
        <f>MAX(0,MIN(F194+G194-H194,MonthlyPayment-SUM(H194,M194,R194,W194,AB194,AG194,AL194,AQ194,AV194,BA194)))</f>
        <v>0.0</v>
      </c>
      <c r="J194" s="19">
        <f>ROUND(F194+G194-H194-I194,2)</f>
        <v>0.0</v>
      </c>
      <c r="K194" s="19">
        <f>O193</f>
        <v>0.0</v>
      </c>
      <c r="L194" s="19">
        <f>ROUND(K194*$L$5/12,2)</f>
        <v>0.0</v>
      </c>
      <c r="M194" s="19">
        <f>MIN($M$5,K194+L194)</f>
        <v>0.0</v>
      </c>
      <c r="N194" s="19">
        <f>MAX(0,MIN(K194+L194-M194,MonthlyPayment-SUM(H194,M194,R194,W194,AB194,AG194,AL194,AQ194,AV194,BA194)-SUM(I194)))</f>
        <v>0.0</v>
      </c>
      <c r="O194" s="19">
        <f>ROUND(K194+L194-M194-N194,2)</f>
        <v>0.0</v>
      </c>
      <c r="P194" s="19">
        <f>T193</f>
        <v>0.0</v>
      </c>
      <c r="Q194" s="19">
        <f>ROUND(P194*$Q$5/12,2)</f>
        <v>0.0</v>
      </c>
      <c r="R194" s="19">
        <f>MIN($R$5,P194+Q194)</f>
        <v>0.0</v>
      </c>
      <c r="S194" s="19">
        <f>MAX(0,MIN(P194+Q194-R194,MonthlyPayment-SUM(H194,M194,R194,W194,AB194,AG194,AL194,AQ194,AV194,BA194)-SUM(I194,N194)))</f>
        <v>0.0</v>
      </c>
      <c r="T194" s="19">
        <f>ROUND(P194+Q194-R194-S194,2)</f>
        <v>0.0</v>
      </c>
      <c r="U194" s="19">
        <f>Y193</f>
        <v>0.0</v>
      </c>
      <c r="V194" s="19">
        <f>ROUND(U194*$V$5/12,2)</f>
        <v>0.0</v>
      </c>
      <c r="W194" s="19">
        <f>MIN($W$5,U194+V194)</f>
        <v>0.0</v>
      </c>
      <c r="X194" s="19">
        <f>MAX(0,MIN(U194+V194-W194,MonthlyPayment-SUM(H194,M194,R194,W194,AB194,AG194,AL194,AQ194,AV194,BA194)-SUM(I194,N194,S194)))</f>
        <v>0.0</v>
      </c>
      <c r="Y194" s="19">
        <f>ROUND(U194+V194-W194-X194,2)</f>
        <v>0.0</v>
      </c>
      <c r="Z194" s="19">
        <f>AD193</f>
        <v>0.0</v>
      </c>
      <c r="AA194" s="19">
        <f>ROUND(Z194*$AA$5/12,2)</f>
        <v>0.0</v>
      </c>
      <c r="AB194" s="19">
        <f>MIN($AB$5,Z194+AA194)</f>
        <v>0.0</v>
      </c>
      <c r="AC194" s="19">
        <f>MAX(0,MIN(Z194+AA194-AB194,MonthlyPayment-SUM(H194,M194,R194,W194,AB194,AG194,AL194,AQ194,AV194,BA194)-SUM(I194,N194,S194,X194)))</f>
        <v>0.0</v>
      </c>
      <c r="AD194" s="19">
        <f>ROUND(Z194+AA194-AB194-AC194,2)</f>
        <v>0.0</v>
      </c>
      <c r="AE194" s="19">
        <f>AI193</f>
        <v>0.0</v>
      </c>
      <c r="AF194" s="19">
        <f>ROUND(AE194*$AF$5/12,2)</f>
        <v>0.0</v>
      </c>
      <c r="AG194" s="19">
        <f>MIN($AG$5,AE194+AF194)</f>
        <v>0.0</v>
      </c>
      <c r="AH194" s="19">
        <f>MAX(0,MIN(AE194+AF194-AG194,MonthlyPayment-SUM(H194,M194,R194,W194,AB194,AG194,AL194,AQ194,AV194,BA194)-SUM(I194,N194,S194,X194,AC194)))</f>
        <v>0.0</v>
      </c>
      <c r="AI194" s="19">
        <f>ROUND(AE194+AF194-AG194-AH194,2)</f>
        <v>0.0</v>
      </c>
      <c r="AJ194" s="19">
        <f>AN193</f>
        <v>0.0</v>
      </c>
      <c r="AK194" s="19">
        <f>ROUND(AJ194*$AK$5/12,2)</f>
        <v>0.0</v>
      </c>
      <c r="AL194" s="19">
        <f>MIN($AL$5,AJ194+AK194)</f>
        <v>0.0</v>
      </c>
      <c r="AM194" s="19">
        <f>MAX(0,MIN(AJ194+AK194-AL194,MonthlyPayment-SUM(H194,M194,R194,W194,AB194,AG194,AL194,AQ194,AV194,BA194)-SUM(I194,N194,S194,X194,AC194,AH194)))</f>
        <v>0.0</v>
      </c>
      <c r="AN194" s="19">
        <f>ROUND(AJ194+AK194-AL194-AM194,2)</f>
        <v>0.0</v>
      </c>
      <c r="AO194" s="19">
        <f>AS193</f>
        <v>0.0</v>
      </c>
      <c r="AP194" s="19">
        <f>ROUND(AO194*$AP$5/12,2)</f>
        <v>0.0</v>
      </c>
      <c r="AQ194" s="19">
        <f>MIN($AQ$5,AO194+AP194)</f>
        <v>0.0</v>
      </c>
      <c r="AR194" s="19">
        <f>MAX(0,MIN(AO194+AP194-AQ194,MonthlyPayment-SUM(H194,M194,R194,W194,AB194,AG194,AL194,AQ194,AV194,BA194)-SUM(I194,N194,S194,X194,AC194,AH194,AM194)))</f>
        <v>0.0</v>
      </c>
      <c r="AS194" s="19">
        <f>ROUND(AO194+AP194-AQ194-AR194,2)</f>
        <v>0.0</v>
      </c>
      <c r="AT194" s="19">
        <f>AX193</f>
        <v>0.0</v>
      </c>
      <c r="AU194" s="19">
        <f>ROUND(AT194*$AU$5/12,2)</f>
        <v>0.0</v>
      </c>
      <c r="AV194" s="19">
        <f>MIN($AV$5,AT194+AU194)</f>
        <v>0.0</v>
      </c>
      <c r="AW194" s="19">
        <f>MAX(0,MIN(AT194+AU194-AV194,MonthlyPayment-SUM(H194,M194,R194,W194,AB194,AG194,AL194,AQ194,AV194,BA194)-SUM(I194,N194,S194,X194,AC194,AH194,AM194,AR194)))</f>
        <v>0.0</v>
      </c>
      <c r="AX194" s="19">
        <f>ROUND(AT194+AU194-AV194-AW194,2)</f>
        <v>0.0</v>
      </c>
      <c r="AY194" s="19">
        <f>BC193</f>
        <v>0.0</v>
      </c>
      <c r="AZ194" s="19">
        <f>ROUND(AY194*$AZ$5/12,2)</f>
        <v>0.0</v>
      </c>
      <c r="BA194" s="19">
        <f>MIN($BA$5,AY194+AZ194)</f>
        <v>0.0</v>
      </c>
      <c r="BB194" s="19">
        <f>MAX(0,MIN(AY194+AZ194-BA194,MonthlyPayment-SUM(H194,M194,R194,W194,AB194,AG194,AL194,AQ194,AV194,BA194)-SUM(I194,N194,S194,X194,AC194,AH194,AM194,AR194,AW194)))</f>
        <v>0.0</v>
      </c>
      <c r="BC194" s="19">
        <f>ROUND(AY194+AZ194-BA194-BB194,2)</f>
        <v>0.0</v>
      </c>
    </row>
    <row r="195" spans="1:55">
      <c r="A195" s="9">
        <v>189</v>
      </c>
      <c r="B195" s="15">
        <f>IF(FirstPayment="","",EDATE(FirstPayment,A195-1))</f>
        <v/>
      </c>
      <c r="C195" s="19">
        <f>SUM(H195,M195,R195,W195,AB195,AG195,AL195,AQ195,AV195,BA195,I195,N195,S195,X195,AC195,AH195,AM195,AR195,AW195,BB195)</f>
        <v>0.0</v>
      </c>
      <c r="D195" s="19">
        <f>SUM(J195,O195,T195,Y195,AD195,AI195,AN195,AS195,AX195,BC195)</f>
        <v>0.0</v>
      </c>
      <c r="E195" s="19">
        <f>SUM(G195,L195,Q195,V195,AA195,AF195,AK195,AP195,AU195,AZ195)</f>
        <v>0.0</v>
      </c>
      <c r="F195" s="19">
        <f>J194</f>
        <v>0.0</v>
      </c>
      <c r="G195" s="19">
        <f>ROUND(F195*$G$5/12,2)</f>
        <v>0.0</v>
      </c>
      <c r="H195" s="19">
        <f>MIN($H$5,F195+G195)</f>
        <v>0.0</v>
      </c>
      <c r="I195" s="19">
        <f>MAX(0,MIN(F195+G195-H195,MonthlyPayment-SUM(H195,M195,R195,W195,AB195,AG195,AL195,AQ195,AV195,BA195)))</f>
        <v>0.0</v>
      </c>
      <c r="J195" s="19">
        <f>ROUND(F195+G195-H195-I195,2)</f>
        <v>0.0</v>
      </c>
      <c r="K195" s="19">
        <f>O194</f>
        <v>0.0</v>
      </c>
      <c r="L195" s="19">
        <f>ROUND(K195*$L$5/12,2)</f>
        <v>0.0</v>
      </c>
      <c r="M195" s="19">
        <f>MIN($M$5,K195+L195)</f>
        <v>0.0</v>
      </c>
      <c r="N195" s="19">
        <f>MAX(0,MIN(K195+L195-M195,MonthlyPayment-SUM(H195,M195,R195,W195,AB195,AG195,AL195,AQ195,AV195,BA195)-SUM(I195)))</f>
        <v>0.0</v>
      </c>
      <c r="O195" s="19">
        <f>ROUND(K195+L195-M195-N195,2)</f>
        <v>0.0</v>
      </c>
      <c r="P195" s="19">
        <f>T194</f>
        <v>0.0</v>
      </c>
      <c r="Q195" s="19">
        <f>ROUND(P195*$Q$5/12,2)</f>
        <v>0.0</v>
      </c>
      <c r="R195" s="19">
        <f>MIN($R$5,P195+Q195)</f>
        <v>0.0</v>
      </c>
      <c r="S195" s="19">
        <f>MAX(0,MIN(P195+Q195-R195,MonthlyPayment-SUM(H195,M195,R195,W195,AB195,AG195,AL195,AQ195,AV195,BA195)-SUM(I195,N195)))</f>
        <v>0.0</v>
      </c>
      <c r="T195" s="19">
        <f>ROUND(P195+Q195-R195-S195,2)</f>
        <v>0.0</v>
      </c>
      <c r="U195" s="19">
        <f>Y194</f>
        <v>0.0</v>
      </c>
      <c r="V195" s="19">
        <f>ROUND(U195*$V$5/12,2)</f>
        <v>0.0</v>
      </c>
      <c r="W195" s="19">
        <f>MIN($W$5,U195+V195)</f>
        <v>0.0</v>
      </c>
      <c r="X195" s="19">
        <f>MAX(0,MIN(U195+V195-W195,MonthlyPayment-SUM(H195,M195,R195,W195,AB195,AG195,AL195,AQ195,AV195,BA195)-SUM(I195,N195,S195)))</f>
        <v>0.0</v>
      </c>
      <c r="Y195" s="19">
        <f>ROUND(U195+V195-W195-X195,2)</f>
        <v>0.0</v>
      </c>
      <c r="Z195" s="19">
        <f>AD194</f>
        <v>0.0</v>
      </c>
      <c r="AA195" s="19">
        <f>ROUND(Z195*$AA$5/12,2)</f>
        <v>0.0</v>
      </c>
      <c r="AB195" s="19">
        <f>MIN($AB$5,Z195+AA195)</f>
        <v>0.0</v>
      </c>
      <c r="AC195" s="19">
        <f>MAX(0,MIN(Z195+AA195-AB195,MonthlyPayment-SUM(H195,M195,R195,W195,AB195,AG195,AL195,AQ195,AV195,BA195)-SUM(I195,N195,S195,X195)))</f>
        <v>0.0</v>
      </c>
      <c r="AD195" s="19">
        <f>ROUND(Z195+AA195-AB195-AC195,2)</f>
        <v>0.0</v>
      </c>
      <c r="AE195" s="19">
        <f>AI194</f>
        <v>0.0</v>
      </c>
      <c r="AF195" s="19">
        <f>ROUND(AE195*$AF$5/12,2)</f>
        <v>0.0</v>
      </c>
      <c r="AG195" s="19">
        <f>MIN($AG$5,AE195+AF195)</f>
        <v>0.0</v>
      </c>
      <c r="AH195" s="19">
        <f>MAX(0,MIN(AE195+AF195-AG195,MonthlyPayment-SUM(H195,M195,R195,W195,AB195,AG195,AL195,AQ195,AV195,BA195)-SUM(I195,N195,S195,X195,AC195)))</f>
        <v>0.0</v>
      </c>
      <c r="AI195" s="19">
        <f>ROUND(AE195+AF195-AG195-AH195,2)</f>
        <v>0.0</v>
      </c>
      <c r="AJ195" s="19">
        <f>AN194</f>
        <v>0.0</v>
      </c>
      <c r="AK195" s="19">
        <f>ROUND(AJ195*$AK$5/12,2)</f>
        <v>0.0</v>
      </c>
      <c r="AL195" s="19">
        <f>MIN($AL$5,AJ195+AK195)</f>
        <v>0.0</v>
      </c>
      <c r="AM195" s="19">
        <f>MAX(0,MIN(AJ195+AK195-AL195,MonthlyPayment-SUM(H195,M195,R195,W195,AB195,AG195,AL195,AQ195,AV195,BA195)-SUM(I195,N195,S195,X195,AC195,AH195)))</f>
        <v>0.0</v>
      </c>
      <c r="AN195" s="19">
        <f>ROUND(AJ195+AK195-AL195-AM195,2)</f>
        <v>0.0</v>
      </c>
      <c r="AO195" s="19">
        <f>AS194</f>
        <v>0.0</v>
      </c>
      <c r="AP195" s="19">
        <f>ROUND(AO195*$AP$5/12,2)</f>
        <v>0.0</v>
      </c>
      <c r="AQ195" s="19">
        <f>MIN($AQ$5,AO195+AP195)</f>
        <v>0.0</v>
      </c>
      <c r="AR195" s="19">
        <f>MAX(0,MIN(AO195+AP195-AQ195,MonthlyPayment-SUM(H195,M195,R195,W195,AB195,AG195,AL195,AQ195,AV195,BA195)-SUM(I195,N195,S195,X195,AC195,AH195,AM195)))</f>
        <v>0.0</v>
      </c>
      <c r="AS195" s="19">
        <f>ROUND(AO195+AP195-AQ195-AR195,2)</f>
        <v>0.0</v>
      </c>
      <c r="AT195" s="19">
        <f>AX194</f>
        <v>0.0</v>
      </c>
      <c r="AU195" s="19">
        <f>ROUND(AT195*$AU$5/12,2)</f>
        <v>0.0</v>
      </c>
      <c r="AV195" s="19">
        <f>MIN($AV$5,AT195+AU195)</f>
        <v>0.0</v>
      </c>
      <c r="AW195" s="19">
        <f>MAX(0,MIN(AT195+AU195-AV195,MonthlyPayment-SUM(H195,M195,R195,W195,AB195,AG195,AL195,AQ195,AV195,BA195)-SUM(I195,N195,S195,X195,AC195,AH195,AM195,AR195)))</f>
        <v>0.0</v>
      </c>
      <c r="AX195" s="19">
        <f>ROUND(AT195+AU195-AV195-AW195,2)</f>
        <v>0.0</v>
      </c>
      <c r="AY195" s="19">
        <f>BC194</f>
        <v>0.0</v>
      </c>
      <c r="AZ195" s="19">
        <f>ROUND(AY195*$AZ$5/12,2)</f>
        <v>0.0</v>
      </c>
      <c r="BA195" s="19">
        <f>MIN($BA$5,AY195+AZ195)</f>
        <v>0.0</v>
      </c>
      <c r="BB195" s="19">
        <f>MAX(0,MIN(AY195+AZ195-BA195,MonthlyPayment-SUM(H195,M195,R195,W195,AB195,AG195,AL195,AQ195,AV195,BA195)-SUM(I195,N195,S195,X195,AC195,AH195,AM195,AR195,AW195)))</f>
        <v>0.0</v>
      </c>
      <c r="BC195" s="19">
        <f>ROUND(AY195+AZ195-BA195-BB195,2)</f>
        <v>0.0</v>
      </c>
    </row>
    <row r="196" spans="1:55">
      <c r="A196" s="9">
        <v>190</v>
      </c>
      <c r="B196" s="15">
        <f>IF(FirstPayment="","",EDATE(FirstPayment,A196-1))</f>
        <v/>
      </c>
      <c r="C196" s="19">
        <f>SUM(H196,M196,R196,W196,AB196,AG196,AL196,AQ196,AV196,BA196,I196,N196,S196,X196,AC196,AH196,AM196,AR196,AW196,BB196)</f>
        <v>0.0</v>
      </c>
      <c r="D196" s="19">
        <f>SUM(J196,O196,T196,Y196,AD196,AI196,AN196,AS196,AX196,BC196)</f>
        <v>0.0</v>
      </c>
      <c r="E196" s="19">
        <f>SUM(G196,L196,Q196,V196,AA196,AF196,AK196,AP196,AU196,AZ196)</f>
        <v>0.0</v>
      </c>
      <c r="F196" s="19">
        <f>J195</f>
        <v>0.0</v>
      </c>
      <c r="G196" s="19">
        <f>ROUND(F196*$G$5/12,2)</f>
        <v>0.0</v>
      </c>
      <c r="H196" s="19">
        <f>MIN($H$5,F196+G196)</f>
        <v>0.0</v>
      </c>
      <c r="I196" s="19">
        <f>MAX(0,MIN(F196+G196-H196,MonthlyPayment-SUM(H196,M196,R196,W196,AB196,AG196,AL196,AQ196,AV196,BA196)))</f>
        <v>0.0</v>
      </c>
      <c r="J196" s="19">
        <f>ROUND(F196+G196-H196-I196,2)</f>
        <v>0.0</v>
      </c>
      <c r="K196" s="19">
        <f>O195</f>
        <v>0.0</v>
      </c>
      <c r="L196" s="19">
        <f>ROUND(K196*$L$5/12,2)</f>
        <v>0.0</v>
      </c>
      <c r="M196" s="19">
        <f>MIN($M$5,K196+L196)</f>
        <v>0.0</v>
      </c>
      <c r="N196" s="19">
        <f>MAX(0,MIN(K196+L196-M196,MonthlyPayment-SUM(H196,M196,R196,W196,AB196,AG196,AL196,AQ196,AV196,BA196)-SUM(I196)))</f>
        <v>0.0</v>
      </c>
      <c r="O196" s="19">
        <f>ROUND(K196+L196-M196-N196,2)</f>
        <v>0.0</v>
      </c>
      <c r="P196" s="19">
        <f>T195</f>
        <v>0.0</v>
      </c>
      <c r="Q196" s="19">
        <f>ROUND(P196*$Q$5/12,2)</f>
        <v>0.0</v>
      </c>
      <c r="R196" s="19">
        <f>MIN($R$5,P196+Q196)</f>
        <v>0.0</v>
      </c>
      <c r="S196" s="19">
        <f>MAX(0,MIN(P196+Q196-R196,MonthlyPayment-SUM(H196,M196,R196,W196,AB196,AG196,AL196,AQ196,AV196,BA196)-SUM(I196,N196)))</f>
        <v>0.0</v>
      </c>
      <c r="T196" s="19">
        <f>ROUND(P196+Q196-R196-S196,2)</f>
        <v>0.0</v>
      </c>
      <c r="U196" s="19">
        <f>Y195</f>
        <v>0.0</v>
      </c>
      <c r="V196" s="19">
        <f>ROUND(U196*$V$5/12,2)</f>
        <v>0.0</v>
      </c>
      <c r="W196" s="19">
        <f>MIN($W$5,U196+V196)</f>
        <v>0.0</v>
      </c>
      <c r="X196" s="19">
        <f>MAX(0,MIN(U196+V196-W196,MonthlyPayment-SUM(H196,M196,R196,W196,AB196,AG196,AL196,AQ196,AV196,BA196)-SUM(I196,N196,S196)))</f>
        <v>0.0</v>
      </c>
      <c r="Y196" s="19">
        <f>ROUND(U196+V196-W196-X196,2)</f>
        <v>0.0</v>
      </c>
      <c r="Z196" s="19">
        <f>AD195</f>
        <v>0.0</v>
      </c>
      <c r="AA196" s="19">
        <f>ROUND(Z196*$AA$5/12,2)</f>
        <v>0.0</v>
      </c>
      <c r="AB196" s="19">
        <f>MIN($AB$5,Z196+AA196)</f>
        <v>0.0</v>
      </c>
      <c r="AC196" s="19">
        <f>MAX(0,MIN(Z196+AA196-AB196,MonthlyPayment-SUM(H196,M196,R196,W196,AB196,AG196,AL196,AQ196,AV196,BA196)-SUM(I196,N196,S196,X196)))</f>
        <v>0.0</v>
      </c>
      <c r="AD196" s="19">
        <f>ROUND(Z196+AA196-AB196-AC196,2)</f>
        <v>0.0</v>
      </c>
      <c r="AE196" s="19">
        <f>AI195</f>
        <v>0.0</v>
      </c>
      <c r="AF196" s="19">
        <f>ROUND(AE196*$AF$5/12,2)</f>
        <v>0.0</v>
      </c>
      <c r="AG196" s="19">
        <f>MIN($AG$5,AE196+AF196)</f>
        <v>0.0</v>
      </c>
      <c r="AH196" s="19">
        <f>MAX(0,MIN(AE196+AF196-AG196,MonthlyPayment-SUM(H196,M196,R196,W196,AB196,AG196,AL196,AQ196,AV196,BA196)-SUM(I196,N196,S196,X196,AC196)))</f>
        <v>0.0</v>
      </c>
      <c r="AI196" s="19">
        <f>ROUND(AE196+AF196-AG196-AH196,2)</f>
        <v>0.0</v>
      </c>
      <c r="AJ196" s="19">
        <f>AN195</f>
        <v>0.0</v>
      </c>
      <c r="AK196" s="19">
        <f>ROUND(AJ196*$AK$5/12,2)</f>
        <v>0.0</v>
      </c>
      <c r="AL196" s="19">
        <f>MIN($AL$5,AJ196+AK196)</f>
        <v>0.0</v>
      </c>
      <c r="AM196" s="19">
        <f>MAX(0,MIN(AJ196+AK196-AL196,MonthlyPayment-SUM(H196,M196,R196,W196,AB196,AG196,AL196,AQ196,AV196,BA196)-SUM(I196,N196,S196,X196,AC196,AH196)))</f>
        <v>0.0</v>
      </c>
      <c r="AN196" s="19">
        <f>ROUND(AJ196+AK196-AL196-AM196,2)</f>
        <v>0.0</v>
      </c>
      <c r="AO196" s="19">
        <f>AS195</f>
        <v>0.0</v>
      </c>
      <c r="AP196" s="19">
        <f>ROUND(AO196*$AP$5/12,2)</f>
        <v>0.0</v>
      </c>
      <c r="AQ196" s="19">
        <f>MIN($AQ$5,AO196+AP196)</f>
        <v>0.0</v>
      </c>
      <c r="AR196" s="19">
        <f>MAX(0,MIN(AO196+AP196-AQ196,MonthlyPayment-SUM(H196,M196,R196,W196,AB196,AG196,AL196,AQ196,AV196,BA196)-SUM(I196,N196,S196,X196,AC196,AH196,AM196)))</f>
        <v>0.0</v>
      </c>
      <c r="AS196" s="19">
        <f>ROUND(AO196+AP196-AQ196-AR196,2)</f>
        <v>0.0</v>
      </c>
      <c r="AT196" s="19">
        <f>AX195</f>
        <v>0.0</v>
      </c>
      <c r="AU196" s="19">
        <f>ROUND(AT196*$AU$5/12,2)</f>
        <v>0.0</v>
      </c>
      <c r="AV196" s="19">
        <f>MIN($AV$5,AT196+AU196)</f>
        <v>0.0</v>
      </c>
      <c r="AW196" s="19">
        <f>MAX(0,MIN(AT196+AU196-AV196,MonthlyPayment-SUM(H196,M196,R196,W196,AB196,AG196,AL196,AQ196,AV196,BA196)-SUM(I196,N196,S196,X196,AC196,AH196,AM196,AR196)))</f>
        <v>0.0</v>
      </c>
      <c r="AX196" s="19">
        <f>ROUND(AT196+AU196-AV196-AW196,2)</f>
        <v>0.0</v>
      </c>
      <c r="AY196" s="19">
        <f>BC195</f>
        <v>0.0</v>
      </c>
      <c r="AZ196" s="19">
        <f>ROUND(AY196*$AZ$5/12,2)</f>
        <v>0.0</v>
      </c>
      <c r="BA196" s="19">
        <f>MIN($BA$5,AY196+AZ196)</f>
        <v>0.0</v>
      </c>
      <c r="BB196" s="19">
        <f>MAX(0,MIN(AY196+AZ196-BA196,MonthlyPayment-SUM(H196,M196,R196,W196,AB196,AG196,AL196,AQ196,AV196,BA196)-SUM(I196,N196,S196,X196,AC196,AH196,AM196,AR196,AW196)))</f>
        <v>0.0</v>
      </c>
      <c r="BC196" s="19">
        <f>ROUND(AY196+AZ196-BA196-BB196,2)</f>
        <v>0.0</v>
      </c>
    </row>
    <row r="197" spans="1:55">
      <c r="A197" s="9">
        <v>191</v>
      </c>
      <c r="B197" s="15">
        <f>IF(FirstPayment="","",EDATE(FirstPayment,A197-1))</f>
        <v/>
      </c>
      <c r="C197" s="19">
        <f>SUM(H197,M197,R197,W197,AB197,AG197,AL197,AQ197,AV197,BA197,I197,N197,S197,X197,AC197,AH197,AM197,AR197,AW197,BB197)</f>
        <v>0.0</v>
      </c>
      <c r="D197" s="19">
        <f>SUM(J197,O197,T197,Y197,AD197,AI197,AN197,AS197,AX197,BC197)</f>
        <v>0.0</v>
      </c>
      <c r="E197" s="19">
        <f>SUM(G197,L197,Q197,V197,AA197,AF197,AK197,AP197,AU197,AZ197)</f>
        <v>0.0</v>
      </c>
      <c r="F197" s="19">
        <f>J196</f>
        <v>0.0</v>
      </c>
      <c r="G197" s="19">
        <f>ROUND(F197*$G$5/12,2)</f>
        <v>0.0</v>
      </c>
      <c r="H197" s="19">
        <f>MIN($H$5,F197+G197)</f>
        <v>0.0</v>
      </c>
      <c r="I197" s="19">
        <f>MAX(0,MIN(F197+G197-H197,MonthlyPayment-SUM(H197,M197,R197,W197,AB197,AG197,AL197,AQ197,AV197,BA197)))</f>
        <v>0.0</v>
      </c>
      <c r="J197" s="19">
        <f>ROUND(F197+G197-H197-I197,2)</f>
        <v>0.0</v>
      </c>
      <c r="K197" s="19">
        <f>O196</f>
        <v>0.0</v>
      </c>
      <c r="L197" s="19">
        <f>ROUND(K197*$L$5/12,2)</f>
        <v>0.0</v>
      </c>
      <c r="M197" s="19">
        <f>MIN($M$5,K197+L197)</f>
        <v>0.0</v>
      </c>
      <c r="N197" s="19">
        <f>MAX(0,MIN(K197+L197-M197,MonthlyPayment-SUM(H197,M197,R197,W197,AB197,AG197,AL197,AQ197,AV197,BA197)-SUM(I197)))</f>
        <v>0.0</v>
      </c>
      <c r="O197" s="19">
        <f>ROUND(K197+L197-M197-N197,2)</f>
        <v>0.0</v>
      </c>
      <c r="P197" s="19">
        <f>T196</f>
        <v>0.0</v>
      </c>
      <c r="Q197" s="19">
        <f>ROUND(P197*$Q$5/12,2)</f>
        <v>0.0</v>
      </c>
      <c r="R197" s="19">
        <f>MIN($R$5,P197+Q197)</f>
        <v>0.0</v>
      </c>
      <c r="S197" s="19">
        <f>MAX(0,MIN(P197+Q197-R197,MonthlyPayment-SUM(H197,M197,R197,W197,AB197,AG197,AL197,AQ197,AV197,BA197)-SUM(I197,N197)))</f>
        <v>0.0</v>
      </c>
      <c r="T197" s="19">
        <f>ROUND(P197+Q197-R197-S197,2)</f>
        <v>0.0</v>
      </c>
      <c r="U197" s="19">
        <f>Y196</f>
        <v>0.0</v>
      </c>
      <c r="V197" s="19">
        <f>ROUND(U197*$V$5/12,2)</f>
        <v>0.0</v>
      </c>
      <c r="W197" s="19">
        <f>MIN($W$5,U197+V197)</f>
        <v>0.0</v>
      </c>
      <c r="X197" s="19">
        <f>MAX(0,MIN(U197+V197-W197,MonthlyPayment-SUM(H197,M197,R197,W197,AB197,AG197,AL197,AQ197,AV197,BA197)-SUM(I197,N197,S197)))</f>
        <v>0.0</v>
      </c>
      <c r="Y197" s="19">
        <f>ROUND(U197+V197-W197-X197,2)</f>
        <v>0.0</v>
      </c>
      <c r="Z197" s="19">
        <f>AD196</f>
        <v>0.0</v>
      </c>
      <c r="AA197" s="19">
        <f>ROUND(Z197*$AA$5/12,2)</f>
        <v>0.0</v>
      </c>
      <c r="AB197" s="19">
        <f>MIN($AB$5,Z197+AA197)</f>
        <v>0.0</v>
      </c>
      <c r="AC197" s="19">
        <f>MAX(0,MIN(Z197+AA197-AB197,MonthlyPayment-SUM(H197,M197,R197,W197,AB197,AG197,AL197,AQ197,AV197,BA197)-SUM(I197,N197,S197,X197)))</f>
        <v>0.0</v>
      </c>
      <c r="AD197" s="19">
        <f>ROUND(Z197+AA197-AB197-AC197,2)</f>
        <v>0.0</v>
      </c>
      <c r="AE197" s="19">
        <f>AI196</f>
        <v>0.0</v>
      </c>
      <c r="AF197" s="19">
        <f>ROUND(AE197*$AF$5/12,2)</f>
        <v>0.0</v>
      </c>
      <c r="AG197" s="19">
        <f>MIN($AG$5,AE197+AF197)</f>
        <v>0.0</v>
      </c>
      <c r="AH197" s="19">
        <f>MAX(0,MIN(AE197+AF197-AG197,MonthlyPayment-SUM(H197,M197,R197,W197,AB197,AG197,AL197,AQ197,AV197,BA197)-SUM(I197,N197,S197,X197,AC197)))</f>
        <v>0.0</v>
      </c>
      <c r="AI197" s="19">
        <f>ROUND(AE197+AF197-AG197-AH197,2)</f>
        <v>0.0</v>
      </c>
      <c r="AJ197" s="19">
        <f>AN196</f>
        <v>0.0</v>
      </c>
      <c r="AK197" s="19">
        <f>ROUND(AJ197*$AK$5/12,2)</f>
        <v>0.0</v>
      </c>
      <c r="AL197" s="19">
        <f>MIN($AL$5,AJ197+AK197)</f>
        <v>0.0</v>
      </c>
      <c r="AM197" s="19">
        <f>MAX(0,MIN(AJ197+AK197-AL197,MonthlyPayment-SUM(H197,M197,R197,W197,AB197,AG197,AL197,AQ197,AV197,BA197)-SUM(I197,N197,S197,X197,AC197,AH197)))</f>
        <v>0.0</v>
      </c>
      <c r="AN197" s="19">
        <f>ROUND(AJ197+AK197-AL197-AM197,2)</f>
        <v>0.0</v>
      </c>
      <c r="AO197" s="19">
        <f>AS196</f>
        <v>0.0</v>
      </c>
      <c r="AP197" s="19">
        <f>ROUND(AO197*$AP$5/12,2)</f>
        <v>0.0</v>
      </c>
      <c r="AQ197" s="19">
        <f>MIN($AQ$5,AO197+AP197)</f>
        <v>0.0</v>
      </c>
      <c r="AR197" s="19">
        <f>MAX(0,MIN(AO197+AP197-AQ197,MonthlyPayment-SUM(H197,M197,R197,W197,AB197,AG197,AL197,AQ197,AV197,BA197)-SUM(I197,N197,S197,X197,AC197,AH197,AM197)))</f>
        <v>0.0</v>
      </c>
      <c r="AS197" s="19">
        <f>ROUND(AO197+AP197-AQ197-AR197,2)</f>
        <v>0.0</v>
      </c>
      <c r="AT197" s="19">
        <f>AX196</f>
        <v>0.0</v>
      </c>
      <c r="AU197" s="19">
        <f>ROUND(AT197*$AU$5/12,2)</f>
        <v>0.0</v>
      </c>
      <c r="AV197" s="19">
        <f>MIN($AV$5,AT197+AU197)</f>
        <v>0.0</v>
      </c>
      <c r="AW197" s="19">
        <f>MAX(0,MIN(AT197+AU197-AV197,MonthlyPayment-SUM(H197,M197,R197,W197,AB197,AG197,AL197,AQ197,AV197,BA197)-SUM(I197,N197,S197,X197,AC197,AH197,AM197,AR197)))</f>
        <v>0.0</v>
      </c>
      <c r="AX197" s="19">
        <f>ROUND(AT197+AU197-AV197-AW197,2)</f>
        <v>0.0</v>
      </c>
      <c r="AY197" s="19">
        <f>BC196</f>
        <v>0.0</v>
      </c>
      <c r="AZ197" s="19">
        <f>ROUND(AY197*$AZ$5/12,2)</f>
        <v>0.0</v>
      </c>
      <c r="BA197" s="19">
        <f>MIN($BA$5,AY197+AZ197)</f>
        <v>0.0</v>
      </c>
      <c r="BB197" s="19">
        <f>MAX(0,MIN(AY197+AZ197-BA197,MonthlyPayment-SUM(H197,M197,R197,W197,AB197,AG197,AL197,AQ197,AV197,BA197)-SUM(I197,N197,S197,X197,AC197,AH197,AM197,AR197,AW197)))</f>
        <v>0.0</v>
      </c>
      <c r="BC197" s="19">
        <f>ROUND(AY197+AZ197-BA197-BB197,2)</f>
        <v>0.0</v>
      </c>
    </row>
    <row r="198" spans="1:55">
      <c r="A198" s="9">
        <v>192</v>
      </c>
      <c r="B198" s="15">
        <f>IF(FirstPayment="","",EDATE(FirstPayment,A198-1))</f>
        <v/>
      </c>
      <c r="C198" s="19">
        <f>SUM(H198,M198,R198,W198,AB198,AG198,AL198,AQ198,AV198,BA198,I198,N198,S198,X198,AC198,AH198,AM198,AR198,AW198,BB198)</f>
        <v>0.0</v>
      </c>
      <c r="D198" s="19">
        <f>SUM(J198,O198,T198,Y198,AD198,AI198,AN198,AS198,AX198,BC198)</f>
        <v>0.0</v>
      </c>
      <c r="E198" s="19">
        <f>SUM(G198,L198,Q198,V198,AA198,AF198,AK198,AP198,AU198,AZ198)</f>
        <v>0.0</v>
      </c>
      <c r="F198" s="19">
        <f>J197</f>
        <v>0.0</v>
      </c>
      <c r="G198" s="19">
        <f>ROUND(F198*$G$5/12,2)</f>
        <v>0.0</v>
      </c>
      <c r="H198" s="19">
        <f>MIN($H$5,F198+G198)</f>
        <v>0.0</v>
      </c>
      <c r="I198" s="19">
        <f>MAX(0,MIN(F198+G198-H198,MonthlyPayment-SUM(H198,M198,R198,W198,AB198,AG198,AL198,AQ198,AV198,BA198)))</f>
        <v>0.0</v>
      </c>
      <c r="J198" s="19">
        <f>ROUND(F198+G198-H198-I198,2)</f>
        <v>0.0</v>
      </c>
      <c r="K198" s="19">
        <f>O197</f>
        <v>0.0</v>
      </c>
      <c r="L198" s="19">
        <f>ROUND(K198*$L$5/12,2)</f>
        <v>0.0</v>
      </c>
      <c r="M198" s="19">
        <f>MIN($M$5,K198+L198)</f>
        <v>0.0</v>
      </c>
      <c r="N198" s="19">
        <f>MAX(0,MIN(K198+L198-M198,MonthlyPayment-SUM(H198,M198,R198,W198,AB198,AG198,AL198,AQ198,AV198,BA198)-SUM(I198)))</f>
        <v>0.0</v>
      </c>
      <c r="O198" s="19">
        <f>ROUND(K198+L198-M198-N198,2)</f>
        <v>0.0</v>
      </c>
      <c r="P198" s="19">
        <f>T197</f>
        <v>0.0</v>
      </c>
      <c r="Q198" s="19">
        <f>ROUND(P198*$Q$5/12,2)</f>
        <v>0.0</v>
      </c>
      <c r="R198" s="19">
        <f>MIN($R$5,P198+Q198)</f>
        <v>0.0</v>
      </c>
      <c r="S198" s="19">
        <f>MAX(0,MIN(P198+Q198-R198,MonthlyPayment-SUM(H198,M198,R198,W198,AB198,AG198,AL198,AQ198,AV198,BA198)-SUM(I198,N198)))</f>
        <v>0.0</v>
      </c>
      <c r="T198" s="19">
        <f>ROUND(P198+Q198-R198-S198,2)</f>
        <v>0.0</v>
      </c>
      <c r="U198" s="19">
        <f>Y197</f>
        <v>0.0</v>
      </c>
      <c r="V198" s="19">
        <f>ROUND(U198*$V$5/12,2)</f>
        <v>0.0</v>
      </c>
      <c r="W198" s="19">
        <f>MIN($W$5,U198+V198)</f>
        <v>0.0</v>
      </c>
      <c r="X198" s="19">
        <f>MAX(0,MIN(U198+V198-W198,MonthlyPayment-SUM(H198,M198,R198,W198,AB198,AG198,AL198,AQ198,AV198,BA198)-SUM(I198,N198,S198)))</f>
        <v>0.0</v>
      </c>
      <c r="Y198" s="19">
        <f>ROUND(U198+V198-W198-X198,2)</f>
        <v>0.0</v>
      </c>
      <c r="Z198" s="19">
        <f>AD197</f>
        <v>0.0</v>
      </c>
      <c r="AA198" s="19">
        <f>ROUND(Z198*$AA$5/12,2)</f>
        <v>0.0</v>
      </c>
      <c r="AB198" s="19">
        <f>MIN($AB$5,Z198+AA198)</f>
        <v>0.0</v>
      </c>
      <c r="AC198" s="19">
        <f>MAX(0,MIN(Z198+AA198-AB198,MonthlyPayment-SUM(H198,M198,R198,W198,AB198,AG198,AL198,AQ198,AV198,BA198)-SUM(I198,N198,S198,X198)))</f>
        <v>0.0</v>
      </c>
      <c r="AD198" s="19">
        <f>ROUND(Z198+AA198-AB198-AC198,2)</f>
        <v>0.0</v>
      </c>
      <c r="AE198" s="19">
        <f>AI197</f>
        <v>0.0</v>
      </c>
      <c r="AF198" s="19">
        <f>ROUND(AE198*$AF$5/12,2)</f>
        <v>0.0</v>
      </c>
      <c r="AG198" s="19">
        <f>MIN($AG$5,AE198+AF198)</f>
        <v>0.0</v>
      </c>
      <c r="AH198" s="19">
        <f>MAX(0,MIN(AE198+AF198-AG198,MonthlyPayment-SUM(H198,M198,R198,W198,AB198,AG198,AL198,AQ198,AV198,BA198)-SUM(I198,N198,S198,X198,AC198)))</f>
        <v>0.0</v>
      </c>
      <c r="AI198" s="19">
        <f>ROUND(AE198+AF198-AG198-AH198,2)</f>
        <v>0.0</v>
      </c>
      <c r="AJ198" s="19">
        <f>AN197</f>
        <v>0.0</v>
      </c>
      <c r="AK198" s="19">
        <f>ROUND(AJ198*$AK$5/12,2)</f>
        <v>0.0</v>
      </c>
      <c r="AL198" s="19">
        <f>MIN($AL$5,AJ198+AK198)</f>
        <v>0.0</v>
      </c>
      <c r="AM198" s="19">
        <f>MAX(0,MIN(AJ198+AK198-AL198,MonthlyPayment-SUM(H198,M198,R198,W198,AB198,AG198,AL198,AQ198,AV198,BA198)-SUM(I198,N198,S198,X198,AC198,AH198)))</f>
        <v>0.0</v>
      </c>
      <c r="AN198" s="19">
        <f>ROUND(AJ198+AK198-AL198-AM198,2)</f>
        <v>0.0</v>
      </c>
      <c r="AO198" s="19">
        <f>AS197</f>
        <v>0.0</v>
      </c>
      <c r="AP198" s="19">
        <f>ROUND(AO198*$AP$5/12,2)</f>
        <v>0.0</v>
      </c>
      <c r="AQ198" s="19">
        <f>MIN($AQ$5,AO198+AP198)</f>
        <v>0.0</v>
      </c>
      <c r="AR198" s="19">
        <f>MAX(0,MIN(AO198+AP198-AQ198,MonthlyPayment-SUM(H198,M198,R198,W198,AB198,AG198,AL198,AQ198,AV198,BA198)-SUM(I198,N198,S198,X198,AC198,AH198,AM198)))</f>
        <v>0.0</v>
      </c>
      <c r="AS198" s="19">
        <f>ROUND(AO198+AP198-AQ198-AR198,2)</f>
        <v>0.0</v>
      </c>
      <c r="AT198" s="19">
        <f>AX197</f>
        <v>0.0</v>
      </c>
      <c r="AU198" s="19">
        <f>ROUND(AT198*$AU$5/12,2)</f>
        <v>0.0</v>
      </c>
      <c r="AV198" s="19">
        <f>MIN($AV$5,AT198+AU198)</f>
        <v>0.0</v>
      </c>
      <c r="AW198" s="19">
        <f>MAX(0,MIN(AT198+AU198-AV198,MonthlyPayment-SUM(H198,M198,R198,W198,AB198,AG198,AL198,AQ198,AV198,BA198)-SUM(I198,N198,S198,X198,AC198,AH198,AM198,AR198)))</f>
        <v>0.0</v>
      </c>
      <c r="AX198" s="19">
        <f>ROUND(AT198+AU198-AV198-AW198,2)</f>
        <v>0.0</v>
      </c>
      <c r="AY198" s="19">
        <f>BC197</f>
        <v>0.0</v>
      </c>
      <c r="AZ198" s="19">
        <f>ROUND(AY198*$AZ$5/12,2)</f>
        <v>0.0</v>
      </c>
      <c r="BA198" s="19">
        <f>MIN($BA$5,AY198+AZ198)</f>
        <v>0.0</v>
      </c>
      <c r="BB198" s="19">
        <f>MAX(0,MIN(AY198+AZ198-BA198,MonthlyPayment-SUM(H198,M198,R198,W198,AB198,AG198,AL198,AQ198,AV198,BA198)-SUM(I198,N198,S198,X198,AC198,AH198,AM198,AR198,AW198)))</f>
        <v>0.0</v>
      </c>
      <c r="BC198" s="19">
        <f>ROUND(AY198+AZ198-BA198-BB198,2)</f>
        <v>0.0</v>
      </c>
    </row>
    <row r="199" spans="1:55">
      <c r="A199" s="9">
        <v>193</v>
      </c>
      <c r="B199" s="15">
        <f>IF(FirstPayment="","",EDATE(FirstPayment,A199-1))</f>
        <v/>
      </c>
      <c r="C199" s="19">
        <f>SUM(H199,M199,R199,W199,AB199,AG199,AL199,AQ199,AV199,BA199,I199,N199,S199,X199,AC199,AH199,AM199,AR199,AW199,BB199)</f>
        <v>0.0</v>
      </c>
      <c r="D199" s="19">
        <f>SUM(J199,O199,T199,Y199,AD199,AI199,AN199,AS199,AX199,BC199)</f>
        <v>0.0</v>
      </c>
      <c r="E199" s="19">
        <f>SUM(G199,L199,Q199,V199,AA199,AF199,AK199,AP199,AU199,AZ199)</f>
        <v>0.0</v>
      </c>
      <c r="F199" s="19">
        <f>J198</f>
        <v>0.0</v>
      </c>
      <c r="G199" s="19">
        <f>ROUND(F199*$G$5/12,2)</f>
        <v>0.0</v>
      </c>
      <c r="H199" s="19">
        <f>MIN($H$5,F199+G199)</f>
        <v>0.0</v>
      </c>
      <c r="I199" s="19">
        <f>MAX(0,MIN(F199+G199-H199,MonthlyPayment-SUM(H199,M199,R199,W199,AB199,AG199,AL199,AQ199,AV199,BA199)))</f>
        <v>0.0</v>
      </c>
      <c r="J199" s="19">
        <f>ROUND(F199+G199-H199-I199,2)</f>
        <v>0.0</v>
      </c>
      <c r="K199" s="19">
        <f>O198</f>
        <v>0.0</v>
      </c>
      <c r="L199" s="19">
        <f>ROUND(K199*$L$5/12,2)</f>
        <v>0.0</v>
      </c>
      <c r="M199" s="19">
        <f>MIN($M$5,K199+L199)</f>
        <v>0.0</v>
      </c>
      <c r="N199" s="19">
        <f>MAX(0,MIN(K199+L199-M199,MonthlyPayment-SUM(H199,M199,R199,W199,AB199,AG199,AL199,AQ199,AV199,BA199)-SUM(I199)))</f>
        <v>0.0</v>
      </c>
      <c r="O199" s="19">
        <f>ROUND(K199+L199-M199-N199,2)</f>
        <v>0.0</v>
      </c>
      <c r="P199" s="19">
        <f>T198</f>
        <v>0.0</v>
      </c>
      <c r="Q199" s="19">
        <f>ROUND(P199*$Q$5/12,2)</f>
        <v>0.0</v>
      </c>
      <c r="R199" s="19">
        <f>MIN($R$5,P199+Q199)</f>
        <v>0.0</v>
      </c>
      <c r="S199" s="19">
        <f>MAX(0,MIN(P199+Q199-R199,MonthlyPayment-SUM(H199,M199,R199,W199,AB199,AG199,AL199,AQ199,AV199,BA199)-SUM(I199,N199)))</f>
        <v>0.0</v>
      </c>
      <c r="T199" s="19">
        <f>ROUND(P199+Q199-R199-S199,2)</f>
        <v>0.0</v>
      </c>
      <c r="U199" s="19">
        <f>Y198</f>
        <v>0.0</v>
      </c>
      <c r="V199" s="19">
        <f>ROUND(U199*$V$5/12,2)</f>
        <v>0.0</v>
      </c>
      <c r="W199" s="19">
        <f>MIN($W$5,U199+V199)</f>
        <v>0.0</v>
      </c>
      <c r="X199" s="19">
        <f>MAX(0,MIN(U199+V199-W199,MonthlyPayment-SUM(H199,M199,R199,W199,AB199,AG199,AL199,AQ199,AV199,BA199)-SUM(I199,N199,S199)))</f>
        <v>0.0</v>
      </c>
      <c r="Y199" s="19">
        <f>ROUND(U199+V199-W199-X199,2)</f>
        <v>0.0</v>
      </c>
      <c r="Z199" s="19">
        <f>AD198</f>
        <v>0.0</v>
      </c>
      <c r="AA199" s="19">
        <f>ROUND(Z199*$AA$5/12,2)</f>
        <v>0.0</v>
      </c>
      <c r="AB199" s="19">
        <f>MIN($AB$5,Z199+AA199)</f>
        <v>0.0</v>
      </c>
      <c r="AC199" s="19">
        <f>MAX(0,MIN(Z199+AA199-AB199,MonthlyPayment-SUM(H199,M199,R199,W199,AB199,AG199,AL199,AQ199,AV199,BA199)-SUM(I199,N199,S199,X199)))</f>
        <v>0.0</v>
      </c>
      <c r="AD199" s="19">
        <f>ROUND(Z199+AA199-AB199-AC199,2)</f>
        <v>0.0</v>
      </c>
      <c r="AE199" s="19">
        <f>AI198</f>
        <v>0.0</v>
      </c>
      <c r="AF199" s="19">
        <f>ROUND(AE199*$AF$5/12,2)</f>
        <v>0.0</v>
      </c>
      <c r="AG199" s="19">
        <f>MIN($AG$5,AE199+AF199)</f>
        <v>0.0</v>
      </c>
      <c r="AH199" s="19">
        <f>MAX(0,MIN(AE199+AF199-AG199,MonthlyPayment-SUM(H199,M199,R199,W199,AB199,AG199,AL199,AQ199,AV199,BA199)-SUM(I199,N199,S199,X199,AC199)))</f>
        <v>0.0</v>
      </c>
      <c r="AI199" s="19">
        <f>ROUND(AE199+AF199-AG199-AH199,2)</f>
        <v>0.0</v>
      </c>
      <c r="AJ199" s="19">
        <f>AN198</f>
        <v>0.0</v>
      </c>
      <c r="AK199" s="19">
        <f>ROUND(AJ199*$AK$5/12,2)</f>
        <v>0.0</v>
      </c>
      <c r="AL199" s="19">
        <f>MIN($AL$5,AJ199+AK199)</f>
        <v>0.0</v>
      </c>
      <c r="AM199" s="19">
        <f>MAX(0,MIN(AJ199+AK199-AL199,MonthlyPayment-SUM(H199,M199,R199,W199,AB199,AG199,AL199,AQ199,AV199,BA199)-SUM(I199,N199,S199,X199,AC199,AH199)))</f>
        <v>0.0</v>
      </c>
      <c r="AN199" s="19">
        <f>ROUND(AJ199+AK199-AL199-AM199,2)</f>
        <v>0.0</v>
      </c>
      <c r="AO199" s="19">
        <f>AS198</f>
        <v>0.0</v>
      </c>
      <c r="AP199" s="19">
        <f>ROUND(AO199*$AP$5/12,2)</f>
        <v>0.0</v>
      </c>
      <c r="AQ199" s="19">
        <f>MIN($AQ$5,AO199+AP199)</f>
        <v>0.0</v>
      </c>
      <c r="AR199" s="19">
        <f>MAX(0,MIN(AO199+AP199-AQ199,MonthlyPayment-SUM(H199,M199,R199,W199,AB199,AG199,AL199,AQ199,AV199,BA199)-SUM(I199,N199,S199,X199,AC199,AH199,AM199)))</f>
        <v>0.0</v>
      </c>
      <c r="AS199" s="19">
        <f>ROUND(AO199+AP199-AQ199-AR199,2)</f>
        <v>0.0</v>
      </c>
      <c r="AT199" s="19">
        <f>AX198</f>
        <v>0.0</v>
      </c>
      <c r="AU199" s="19">
        <f>ROUND(AT199*$AU$5/12,2)</f>
        <v>0.0</v>
      </c>
      <c r="AV199" s="19">
        <f>MIN($AV$5,AT199+AU199)</f>
        <v>0.0</v>
      </c>
      <c r="AW199" s="19">
        <f>MAX(0,MIN(AT199+AU199-AV199,MonthlyPayment-SUM(H199,M199,R199,W199,AB199,AG199,AL199,AQ199,AV199,BA199)-SUM(I199,N199,S199,X199,AC199,AH199,AM199,AR199)))</f>
        <v>0.0</v>
      </c>
      <c r="AX199" s="19">
        <f>ROUND(AT199+AU199-AV199-AW199,2)</f>
        <v>0.0</v>
      </c>
      <c r="AY199" s="19">
        <f>BC198</f>
        <v>0.0</v>
      </c>
      <c r="AZ199" s="19">
        <f>ROUND(AY199*$AZ$5/12,2)</f>
        <v>0.0</v>
      </c>
      <c r="BA199" s="19">
        <f>MIN($BA$5,AY199+AZ199)</f>
        <v>0.0</v>
      </c>
      <c r="BB199" s="19">
        <f>MAX(0,MIN(AY199+AZ199-BA199,MonthlyPayment-SUM(H199,M199,R199,W199,AB199,AG199,AL199,AQ199,AV199,BA199)-SUM(I199,N199,S199,X199,AC199,AH199,AM199,AR199,AW199)))</f>
        <v>0.0</v>
      </c>
      <c r="BC199" s="19">
        <f>ROUND(AY199+AZ199-BA199-BB199,2)</f>
        <v>0.0</v>
      </c>
    </row>
    <row r="200" spans="1:55">
      <c r="A200" s="9">
        <v>194</v>
      </c>
      <c r="B200" s="15">
        <f>IF(FirstPayment="","",EDATE(FirstPayment,A200-1))</f>
        <v/>
      </c>
      <c r="C200" s="19">
        <f>SUM(H200,M200,R200,W200,AB200,AG200,AL200,AQ200,AV200,BA200,I200,N200,S200,X200,AC200,AH200,AM200,AR200,AW200,BB200)</f>
        <v>0.0</v>
      </c>
      <c r="D200" s="19">
        <f>SUM(J200,O200,T200,Y200,AD200,AI200,AN200,AS200,AX200,BC200)</f>
        <v>0.0</v>
      </c>
      <c r="E200" s="19">
        <f>SUM(G200,L200,Q200,V200,AA200,AF200,AK200,AP200,AU200,AZ200)</f>
        <v>0.0</v>
      </c>
      <c r="F200" s="19">
        <f>J199</f>
        <v>0.0</v>
      </c>
      <c r="G200" s="19">
        <f>ROUND(F200*$G$5/12,2)</f>
        <v>0.0</v>
      </c>
      <c r="H200" s="19">
        <f>MIN($H$5,F200+G200)</f>
        <v>0.0</v>
      </c>
      <c r="I200" s="19">
        <f>MAX(0,MIN(F200+G200-H200,MonthlyPayment-SUM(H200,M200,R200,W200,AB200,AG200,AL200,AQ200,AV200,BA200)))</f>
        <v>0.0</v>
      </c>
      <c r="J200" s="19">
        <f>ROUND(F200+G200-H200-I200,2)</f>
        <v>0.0</v>
      </c>
      <c r="K200" s="19">
        <f>O199</f>
        <v>0.0</v>
      </c>
      <c r="L200" s="19">
        <f>ROUND(K200*$L$5/12,2)</f>
        <v>0.0</v>
      </c>
      <c r="M200" s="19">
        <f>MIN($M$5,K200+L200)</f>
        <v>0.0</v>
      </c>
      <c r="N200" s="19">
        <f>MAX(0,MIN(K200+L200-M200,MonthlyPayment-SUM(H200,M200,R200,W200,AB200,AG200,AL200,AQ200,AV200,BA200)-SUM(I200)))</f>
        <v>0.0</v>
      </c>
      <c r="O200" s="19">
        <f>ROUND(K200+L200-M200-N200,2)</f>
        <v>0.0</v>
      </c>
      <c r="P200" s="19">
        <f>T199</f>
        <v>0.0</v>
      </c>
      <c r="Q200" s="19">
        <f>ROUND(P200*$Q$5/12,2)</f>
        <v>0.0</v>
      </c>
      <c r="R200" s="19">
        <f>MIN($R$5,P200+Q200)</f>
        <v>0.0</v>
      </c>
      <c r="S200" s="19">
        <f>MAX(0,MIN(P200+Q200-R200,MonthlyPayment-SUM(H200,M200,R200,W200,AB200,AG200,AL200,AQ200,AV200,BA200)-SUM(I200,N200)))</f>
        <v>0.0</v>
      </c>
      <c r="T200" s="19">
        <f>ROUND(P200+Q200-R200-S200,2)</f>
        <v>0.0</v>
      </c>
      <c r="U200" s="19">
        <f>Y199</f>
        <v>0.0</v>
      </c>
      <c r="V200" s="19">
        <f>ROUND(U200*$V$5/12,2)</f>
        <v>0.0</v>
      </c>
      <c r="W200" s="19">
        <f>MIN($W$5,U200+V200)</f>
        <v>0.0</v>
      </c>
      <c r="X200" s="19">
        <f>MAX(0,MIN(U200+V200-W200,MonthlyPayment-SUM(H200,M200,R200,W200,AB200,AG200,AL200,AQ200,AV200,BA200)-SUM(I200,N200,S200)))</f>
        <v>0.0</v>
      </c>
      <c r="Y200" s="19">
        <f>ROUND(U200+V200-W200-X200,2)</f>
        <v>0.0</v>
      </c>
      <c r="Z200" s="19">
        <f>AD199</f>
        <v>0.0</v>
      </c>
      <c r="AA200" s="19">
        <f>ROUND(Z200*$AA$5/12,2)</f>
        <v>0.0</v>
      </c>
      <c r="AB200" s="19">
        <f>MIN($AB$5,Z200+AA200)</f>
        <v>0.0</v>
      </c>
      <c r="AC200" s="19">
        <f>MAX(0,MIN(Z200+AA200-AB200,MonthlyPayment-SUM(H200,M200,R200,W200,AB200,AG200,AL200,AQ200,AV200,BA200)-SUM(I200,N200,S200,X200)))</f>
        <v>0.0</v>
      </c>
      <c r="AD200" s="19">
        <f>ROUND(Z200+AA200-AB200-AC200,2)</f>
        <v>0.0</v>
      </c>
      <c r="AE200" s="19">
        <f>AI199</f>
        <v>0.0</v>
      </c>
      <c r="AF200" s="19">
        <f>ROUND(AE200*$AF$5/12,2)</f>
        <v>0.0</v>
      </c>
      <c r="AG200" s="19">
        <f>MIN($AG$5,AE200+AF200)</f>
        <v>0.0</v>
      </c>
      <c r="AH200" s="19">
        <f>MAX(0,MIN(AE200+AF200-AG200,MonthlyPayment-SUM(H200,M200,R200,W200,AB200,AG200,AL200,AQ200,AV200,BA200)-SUM(I200,N200,S200,X200,AC200)))</f>
        <v>0.0</v>
      </c>
      <c r="AI200" s="19">
        <f>ROUND(AE200+AF200-AG200-AH200,2)</f>
        <v>0.0</v>
      </c>
      <c r="AJ200" s="19">
        <f>AN199</f>
        <v>0.0</v>
      </c>
      <c r="AK200" s="19">
        <f>ROUND(AJ200*$AK$5/12,2)</f>
        <v>0.0</v>
      </c>
      <c r="AL200" s="19">
        <f>MIN($AL$5,AJ200+AK200)</f>
        <v>0.0</v>
      </c>
      <c r="AM200" s="19">
        <f>MAX(0,MIN(AJ200+AK200-AL200,MonthlyPayment-SUM(H200,M200,R200,W200,AB200,AG200,AL200,AQ200,AV200,BA200)-SUM(I200,N200,S200,X200,AC200,AH200)))</f>
        <v>0.0</v>
      </c>
      <c r="AN200" s="19">
        <f>ROUND(AJ200+AK200-AL200-AM200,2)</f>
        <v>0.0</v>
      </c>
      <c r="AO200" s="19">
        <f>AS199</f>
        <v>0.0</v>
      </c>
      <c r="AP200" s="19">
        <f>ROUND(AO200*$AP$5/12,2)</f>
        <v>0.0</v>
      </c>
      <c r="AQ200" s="19">
        <f>MIN($AQ$5,AO200+AP200)</f>
        <v>0.0</v>
      </c>
      <c r="AR200" s="19">
        <f>MAX(0,MIN(AO200+AP200-AQ200,MonthlyPayment-SUM(H200,M200,R200,W200,AB200,AG200,AL200,AQ200,AV200,BA200)-SUM(I200,N200,S200,X200,AC200,AH200,AM200)))</f>
        <v>0.0</v>
      </c>
      <c r="AS200" s="19">
        <f>ROUND(AO200+AP200-AQ200-AR200,2)</f>
        <v>0.0</v>
      </c>
      <c r="AT200" s="19">
        <f>AX199</f>
        <v>0.0</v>
      </c>
      <c r="AU200" s="19">
        <f>ROUND(AT200*$AU$5/12,2)</f>
        <v>0.0</v>
      </c>
      <c r="AV200" s="19">
        <f>MIN($AV$5,AT200+AU200)</f>
        <v>0.0</v>
      </c>
      <c r="AW200" s="19">
        <f>MAX(0,MIN(AT200+AU200-AV200,MonthlyPayment-SUM(H200,M200,R200,W200,AB200,AG200,AL200,AQ200,AV200,BA200)-SUM(I200,N200,S200,X200,AC200,AH200,AM200,AR200)))</f>
        <v>0.0</v>
      </c>
      <c r="AX200" s="19">
        <f>ROUND(AT200+AU200-AV200-AW200,2)</f>
        <v>0.0</v>
      </c>
      <c r="AY200" s="19">
        <f>BC199</f>
        <v>0.0</v>
      </c>
      <c r="AZ200" s="19">
        <f>ROUND(AY200*$AZ$5/12,2)</f>
        <v>0.0</v>
      </c>
      <c r="BA200" s="19">
        <f>MIN($BA$5,AY200+AZ200)</f>
        <v>0.0</v>
      </c>
      <c r="BB200" s="19">
        <f>MAX(0,MIN(AY200+AZ200-BA200,MonthlyPayment-SUM(H200,M200,R200,W200,AB200,AG200,AL200,AQ200,AV200,BA200)-SUM(I200,N200,S200,X200,AC200,AH200,AM200,AR200,AW200)))</f>
        <v>0.0</v>
      </c>
      <c r="BC200" s="19">
        <f>ROUND(AY200+AZ200-BA200-BB200,2)</f>
        <v>0.0</v>
      </c>
    </row>
    <row r="201" spans="1:55">
      <c r="A201" s="9">
        <v>195</v>
      </c>
      <c r="B201" s="15">
        <f>IF(FirstPayment="","",EDATE(FirstPayment,A201-1))</f>
        <v/>
      </c>
      <c r="C201" s="19">
        <f>SUM(H201,M201,R201,W201,AB201,AG201,AL201,AQ201,AV201,BA201,I201,N201,S201,X201,AC201,AH201,AM201,AR201,AW201,BB201)</f>
        <v>0.0</v>
      </c>
      <c r="D201" s="19">
        <f>SUM(J201,O201,T201,Y201,AD201,AI201,AN201,AS201,AX201,BC201)</f>
        <v>0.0</v>
      </c>
      <c r="E201" s="19">
        <f>SUM(G201,L201,Q201,V201,AA201,AF201,AK201,AP201,AU201,AZ201)</f>
        <v>0.0</v>
      </c>
      <c r="F201" s="19">
        <f>J200</f>
        <v>0.0</v>
      </c>
      <c r="G201" s="19">
        <f>ROUND(F201*$G$5/12,2)</f>
        <v>0.0</v>
      </c>
      <c r="H201" s="19">
        <f>MIN($H$5,F201+G201)</f>
        <v>0.0</v>
      </c>
      <c r="I201" s="19">
        <f>MAX(0,MIN(F201+G201-H201,MonthlyPayment-SUM(H201,M201,R201,W201,AB201,AG201,AL201,AQ201,AV201,BA201)))</f>
        <v>0.0</v>
      </c>
      <c r="J201" s="19">
        <f>ROUND(F201+G201-H201-I201,2)</f>
        <v>0.0</v>
      </c>
      <c r="K201" s="19">
        <f>O200</f>
        <v>0.0</v>
      </c>
      <c r="L201" s="19">
        <f>ROUND(K201*$L$5/12,2)</f>
        <v>0.0</v>
      </c>
      <c r="M201" s="19">
        <f>MIN($M$5,K201+L201)</f>
        <v>0.0</v>
      </c>
      <c r="N201" s="19">
        <f>MAX(0,MIN(K201+L201-M201,MonthlyPayment-SUM(H201,M201,R201,W201,AB201,AG201,AL201,AQ201,AV201,BA201)-SUM(I201)))</f>
        <v>0.0</v>
      </c>
      <c r="O201" s="19">
        <f>ROUND(K201+L201-M201-N201,2)</f>
        <v>0.0</v>
      </c>
      <c r="P201" s="19">
        <f>T200</f>
        <v>0.0</v>
      </c>
      <c r="Q201" s="19">
        <f>ROUND(P201*$Q$5/12,2)</f>
        <v>0.0</v>
      </c>
      <c r="R201" s="19">
        <f>MIN($R$5,P201+Q201)</f>
        <v>0.0</v>
      </c>
      <c r="S201" s="19">
        <f>MAX(0,MIN(P201+Q201-R201,MonthlyPayment-SUM(H201,M201,R201,W201,AB201,AG201,AL201,AQ201,AV201,BA201)-SUM(I201,N201)))</f>
        <v>0.0</v>
      </c>
      <c r="T201" s="19">
        <f>ROUND(P201+Q201-R201-S201,2)</f>
        <v>0.0</v>
      </c>
      <c r="U201" s="19">
        <f>Y200</f>
        <v>0.0</v>
      </c>
      <c r="V201" s="19">
        <f>ROUND(U201*$V$5/12,2)</f>
        <v>0.0</v>
      </c>
      <c r="W201" s="19">
        <f>MIN($W$5,U201+V201)</f>
        <v>0.0</v>
      </c>
      <c r="X201" s="19">
        <f>MAX(0,MIN(U201+V201-W201,MonthlyPayment-SUM(H201,M201,R201,W201,AB201,AG201,AL201,AQ201,AV201,BA201)-SUM(I201,N201,S201)))</f>
        <v>0.0</v>
      </c>
      <c r="Y201" s="19">
        <f>ROUND(U201+V201-W201-X201,2)</f>
        <v>0.0</v>
      </c>
      <c r="Z201" s="19">
        <f>AD200</f>
        <v>0.0</v>
      </c>
      <c r="AA201" s="19">
        <f>ROUND(Z201*$AA$5/12,2)</f>
        <v>0.0</v>
      </c>
      <c r="AB201" s="19">
        <f>MIN($AB$5,Z201+AA201)</f>
        <v>0.0</v>
      </c>
      <c r="AC201" s="19">
        <f>MAX(0,MIN(Z201+AA201-AB201,MonthlyPayment-SUM(H201,M201,R201,W201,AB201,AG201,AL201,AQ201,AV201,BA201)-SUM(I201,N201,S201,X201)))</f>
        <v>0.0</v>
      </c>
      <c r="AD201" s="19">
        <f>ROUND(Z201+AA201-AB201-AC201,2)</f>
        <v>0.0</v>
      </c>
      <c r="AE201" s="19">
        <f>AI200</f>
        <v>0.0</v>
      </c>
      <c r="AF201" s="19">
        <f>ROUND(AE201*$AF$5/12,2)</f>
        <v>0.0</v>
      </c>
      <c r="AG201" s="19">
        <f>MIN($AG$5,AE201+AF201)</f>
        <v>0.0</v>
      </c>
      <c r="AH201" s="19">
        <f>MAX(0,MIN(AE201+AF201-AG201,MonthlyPayment-SUM(H201,M201,R201,W201,AB201,AG201,AL201,AQ201,AV201,BA201)-SUM(I201,N201,S201,X201,AC201)))</f>
        <v>0.0</v>
      </c>
      <c r="AI201" s="19">
        <f>ROUND(AE201+AF201-AG201-AH201,2)</f>
        <v>0.0</v>
      </c>
      <c r="AJ201" s="19">
        <f>AN200</f>
        <v>0.0</v>
      </c>
      <c r="AK201" s="19">
        <f>ROUND(AJ201*$AK$5/12,2)</f>
        <v>0.0</v>
      </c>
      <c r="AL201" s="19">
        <f>MIN($AL$5,AJ201+AK201)</f>
        <v>0.0</v>
      </c>
      <c r="AM201" s="19">
        <f>MAX(0,MIN(AJ201+AK201-AL201,MonthlyPayment-SUM(H201,M201,R201,W201,AB201,AG201,AL201,AQ201,AV201,BA201)-SUM(I201,N201,S201,X201,AC201,AH201)))</f>
        <v>0.0</v>
      </c>
      <c r="AN201" s="19">
        <f>ROUND(AJ201+AK201-AL201-AM201,2)</f>
        <v>0.0</v>
      </c>
      <c r="AO201" s="19">
        <f>AS200</f>
        <v>0.0</v>
      </c>
      <c r="AP201" s="19">
        <f>ROUND(AO201*$AP$5/12,2)</f>
        <v>0.0</v>
      </c>
      <c r="AQ201" s="19">
        <f>MIN($AQ$5,AO201+AP201)</f>
        <v>0.0</v>
      </c>
      <c r="AR201" s="19">
        <f>MAX(0,MIN(AO201+AP201-AQ201,MonthlyPayment-SUM(H201,M201,R201,W201,AB201,AG201,AL201,AQ201,AV201,BA201)-SUM(I201,N201,S201,X201,AC201,AH201,AM201)))</f>
        <v>0.0</v>
      </c>
      <c r="AS201" s="19">
        <f>ROUND(AO201+AP201-AQ201-AR201,2)</f>
        <v>0.0</v>
      </c>
      <c r="AT201" s="19">
        <f>AX200</f>
        <v>0.0</v>
      </c>
      <c r="AU201" s="19">
        <f>ROUND(AT201*$AU$5/12,2)</f>
        <v>0.0</v>
      </c>
      <c r="AV201" s="19">
        <f>MIN($AV$5,AT201+AU201)</f>
        <v>0.0</v>
      </c>
      <c r="AW201" s="19">
        <f>MAX(0,MIN(AT201+AU201-AV201,MonthlyPayment-SUM(H201,M201,R201,W201,AB201,AG201,AL201,AQ201,AV201,BA201)-SUM(I201,N201,S201,X201,AC201,AH201,AM201,AR201)))</f>
        <v>0.0</v>
      </c>
      <c r="AX201" s="19">
        <f>ROUND(AT201+AU201-AV201-AW201,2)</f>
        <v>0.0</v>
      </c>
      <c r="AY201" s="19">
        <f>BC200</f>
        <v>0.0</v>
      </c>
      <c r="AZ201" s="19">
        <f>ROUND(AY201*$AZ$5/12,2)</f>
        <v>0.0</v>
      </c>
      <c r="BA201" s="19">
        <f>MIN($BA$5,AY201+AZ201)</f>
        <v>0.0</v>
      </c>
      <c r="BB201" s="19">
        <f>MAX(0,MIN(AY201+AZ201-BA201,MonthlyPayment-SUM(H201,M201,R201,W201,AB201,AG201,AL201,AQ201,AV201,BA201)-SUM(I201,N201,S201,X201,AC201,AH201,AM201,AR201,AW201)))</f>
        <v>0.0</v>
      </c>
      <c r="BC201" s="19">
        <f>ROUND(AY201+AZ201-BA201-BB201,2)</f>
        <v>0.0</v>
      </c>
    </row>
    <row r="202" spans="1:55">
      <c r="A202" s="9">
        <v>196</v>
      </c>
      <c r="B202" s="15">
        <f>IF(FirstPayment="","",EDATE(FirstPayment,A202-1))</f>
        <v/>
      </c>
      <c r="C202" s="19">
        <f>SUM(H202,M202,R202,W202,AB202,AG202,AL202,AQ202,AV202,BA202,I202,N202,S202,X202,AC202,AH202,AM202,AR202,AW202,BB202)</f>
        <v>0.0</v>
      </c>
      <c r="D202" s="19">
        <f>SUM(J202,O202,T202,Y202,AD202,AI202,AN202,AS202,AX202,BC202)</f>
        <v>0.0</v>
      </c>
      <c r="E202" s="19">
        <f>SUM(G202,L202,Q202,V202,AA202,AF202,AK202,AP202,AU202,AZ202)</f>
        <v>0.0</v>
      </c>
      <c r="F202" s="19">
        <f>J201</f>
        <v>0.0</v>
      </c>
      <c r="G202" s="19">
        <f>ROUND(F202*$G$5/12,2)</f>
        <v>0.0</v>
      </c>
      <c r="H202" s="19">
        <f>MIN($H$5,F202+G202)</f>
        <v>0.0</v>
      </c>
      <c r="I202" s="19">
        <f>MAX(0,MIN(F202+G202-H202,MonthlyPayment-SUM(H202,M202,R202,W202,AB202,AG202,AL202,AQ202,AV202,BA202)))</f>
        <v>0.0</v>
      </c>
      <c r="J202" s="19">
        <f>ROUND(F202+G202-H202-I202,2)</f>
        <v>0.0</v>
      </c>
      <c r="K202" s="19">
        <f>O201</f>
        <v>0.0</v>
      </c>
      <c r="L202" s="19">
        <f>ROUND(K202*$L$5/12,2)</f>
        <v>0.0</v>
      </c>
      <c r="M202" s="19">
        <f>MIN($M$5,K202+L202)</f>
        <v>0.0</v>
      </c>
      <c r="N202" s="19">
        <f>MAX(0,MIN(K202+L202-M202,MonthlyPayment-SUM(H202,M202,R202,W202,AB202,AG202,AL202,AQ202,AV202,BA202)-SUM(I202)))</f>
        <v>0.0</v>
      </c>
      <c r="O202" s="19">
        <f>ROUND(K202+L202-M202-N202,2)</f>
        <v>0.0</v>
      </c>
      <c r="P202" s="19">
        <f>T201</f>
        <v>0.0</v>
      </c>
      <c r="Q202" s="19">
        <f>ROUND(P202*$Q$5/12,2)</f>
        <v>0.0</v>
      </c>
      <c r="R202" s="19">
        <f>MIN($R$5,P202+Q202)</f>
        <v>0.0</v>
      </c>
      <c r="S202" s="19">
        <f>MAX(0,MIN(P202+Q202-R202,MonthlyPayment-SUM(H202,M202,R202,W202,AB202,AG202,AL202,AQ202,AV202,BA202)-SUM(I202,N202)))</f>
        <v>0.0</v>
      </c>
      <c r="T202" s="19">
        <f>ROUND(P202+Q202-R202-S202,2)</f>
        <v>0.0</v>
      </c>
      <c r="U202" s="19">
        <f>Y201</f>
        <v>0.0</v>
      </c>
      <c r="V202" s="19">
        <f>ROUND(U202*$V$5/12,2)</f>
        <v>0.0</v>
      </c>
      <c r="W202" s="19">
        <f>MIN($W$5,U202+V202)</f>
        <v>0.0</v>
      </c>
      <c r="X202" s="19">
        <f>MAX(0,MIN(U202+V202-W202,MonthlyPayment-SUM(H202,M202,R202,W202,AB202,AG202,AL202,AQ202,AV202,BA202)-SUM(I202,N202,S202)))</f>
        <v>0.0</v>
      </c>
      <c r="Y202" s="19">
        <f>ROUND(U202+V202-W202-X202,2)</f>
        <v>0.0</v>
      </c>
      <c r="Z202" s="19">
        <f>AD201</f>
        <v>0.0</v>
      </c>
      <c r="AA202" s="19">
        <f>ROUND(Z202*$AA$5/12,2)</f>
        <v>0.0</v>
      </c>
      <c r="AB202" s="19">
        <f>MIN($AB$5,Z202+AA202)</f>
        <v>0.0</v>
      </c>
      <c r="AC202" s="19">
        <f>MAX(0,MIN(Z202+AA202-AB202,MonthlyPayment-SUM(H202,M202,R202,W202,AB202,AG202,AL202,AQ202,AV202,BA202)-SUM(I202,N202,S202,X202)))</f>
        <v>0.0</v>
      </c>
      <c r="AD202" s="19">
        <f>ROUND(Z202+AA202-AB202-AC202,2)</f>
        <v>0.0</v>
      </c>
      <c r="AE202" s="19">
        <f>AI201</f>
        <v>0.0</v>
      </c>
      <c r="AF202" s="19">
        <f>ROUND(AE202*$AF$5/12,2)</f>
        <v>0.0</v>
      </c>
      <c r="AG202" s="19">
        <f>MIN($AG$5,AE202+AF202)</f>
        <v>0.0</v>
      </c>
      <c r="AH202" s="19">
        <f>MAX(0,MIN(AE202+AF202-AG202,MonthlyPayment-SUM(H202,M202,R202,W202,AB202,AG202,AL202,AQ202,AV202,BA202)-SUM(I202,N202,S202,X202,AC202)))</f>
        <v>0.0</v>
      </c>
      <c r="AI202" s="19">
        <f>ROUND(AE202+AF202-AG202-AH202,2)</f>
        <v>0.0</v>
      </c>
      <c r="AJ202" s="19">
        <f>AN201</f>
        <v>0.0</v>
      </c>
      <c r="AK202" s="19">
        <f>ROUND(AJ202*$AK$5/12,2)</f>
        <v>0.0</v>
      </c>
      <c r="AL202" s="19">
        <f>MIN($AL$5,AJ202+AK202)</f>
        <v>0.0</v>
      </c>
      <c r="AM202" s="19">
        <f>MAX(0,MIN(AJ202+AK202-AL202,MonthlyPayment-SUM(H202,M202,R202,W202,AB202,AG202,AL202,AQ202,AV202,BA202)-SUM(I202,N202,S202,X202,AC202,AH202)))</f>
        <v>0.0</v>
      </c>
      <c r="AN202" s="19">
        <f>ROUND(AJ202+AK202-AL202-AM202,2)</f>
        <v>0.0</v>
      </c>
      <c r="AO202" s="19">
        <f>AS201</f>
        <v>0.0</v>
      </c>
      <c r="AP202" s="19">
        <f>ROUND(AO202*$AP$5/12,2)</f>
        <v>0.0</v>
      </c>
      <c r="AQ202" s="19">
        <f>MIN($AQ$5,AO202+AP202)</f>
        <v>0.0</v>
      </c>
      <c r="AR202" s="19">
        <f>MAX(0,MIN(AO202+AP202-AQ202,MonthlyPayment-SUM(H202,M202,R202,W202,AB202,AG202,AL202,AQ202,AV202,BA202)-SUM(I202,N202,S202,X202,AC202,AH202,AM202)))</f>
        <v>0.0</v>
      </c>
      <c r="AS202" s="19">
        <f>ROUND(AO202+AP202-AQ202-AR202,2)</f>
        <v>0.0</v>
      </c>
      <c r="AT202" s="19">
        <f>AX201</f>
        <v>0.0</v>
      </c>
      <c r="AU202" s="19">
        <f>ROUND(AT202*$AU$5/12,2)</f>
        <v>0.0</v>
      </c>
      <c r="AV202" s="19">
        <f>MIN($AV$5,AT202+AU202)</f>
        <v>0.0</v>
      </c>
      <c r="AW202" s="19">
        <f>MAX(0,MIN(AT202+AU202-AV202,MonthlyPayment-SUM(H202,M202,R202,W202,AB202,AG202,AL202,AQ202,AV202,BA202)-SUM(I202,N202,S202,X202,AC202,AH202,AM202,AR202)))</f>
        <v>0.0</v>
      </c>
      <c r="AX202" s="19">
        <f>ROUND(AT202+AU202-AV202-AW202,2)</f>
        <v>0.0</v>
      </c>
      <c r="AY202" s="19">
        <f>BC201</f>
        <v>0.0</v>
      </c>
      <c r="AZ202" s="19">
        <f>ROUND(AY202*$AZ$5/12,2)</f>
        <v>0.0</v>
      </c>
      <c r="BA202" s="19">
        <f>MIN($BA$5,AY202+AZ202)</f>
        <v>0.0</v>
      </c>
      <c r="BB202" s="19">
        <f>MAX(0,MIN(AY202+AZ202-BA202,MonthlyPayment-SUM(H202,M202,R202,W202,AB202,AG202,AL202,AQ202,AV202,BA202)-SUM(I202,N202,S202,X202,AC202,AH202,AM202,AR202,AW202)))</f>
        <v>0.0</v>
      </c>
      <c r="BC202" s="19">
        <f>ROUND(AY202+AZ202-BA202-BB202,2)</f>
        <v>0.0</v>
      </c>
    </row>
    <row r="203" spans="1:55">
      <c r="A203" s="9">
        <v>197</v>
      </c>
      <c r="B203" s="15">
        <f>IF(FirstPayment="","",EDATE(FirstPayment,A203-1))</f>
        <v/>
      </c>
      <c r="C203" s="19">
        <f>SUM(H203,M203,R203,W203,AB203,AG203,AL203,AQ203,AV203,BA203,I203,N203,S203,X203,AC203,AH203,AM203,AR203,AW203,BB203)</f>
        <v>0.0</v>
      </c>
      <c r="D203" s="19">
        <f>SUM(J203,O203,T203,Y203,AD203,AI203,AN203,AS203,AX203,BC203)</f>
        <v>0.0</v>
      </c>
      <c r="E203" s="19">
        <f>SUM(G203,L203,Q203,V203,AA203,AF203,AK203,AP203,AU203,AZ203)</f>
        <v>0.0</v>
      </c>
      <c r="F203" s="19">
        <f>J202</f>
        <v>0.0</v>
      </c>
      <c r="G203" s="19">
        <f>ROUND(F203*$G$5/12,2)</f>
        <v>0.0</v>
      </c>
      <c r="H203" s="19">
        <f>MIN($H$5,F203+G203)</f>
        <v>0.0</v>
      </c>
      <c r="I203" s="19">
        <f>MAX(0,MIN(F203+G203-H203,MonthlyPayment-SUM(H203,M203,R203,W203,AB203,AG203,AL203,AQ203,AV203,BA203)))</f>
        <v>0.0</v>
      </c>
      <c r="J203" s="19">
        <f>ROUND(F203+G203-H203-I203,2)</f>
        <v>0.0</v>
      </c>
      <c r="K203" s="19">
        <f>O202</f>
        <v>0.0</v>
      </c>
      <c r="L203" s="19">
        <f>ROUND(K203*$L$5/12,2)</f>
        <v>0.0</v>
      </c>
      <c r="M203" s="19">
        <f>MIN($M$5,K203+L203)</f>
        <v>0.0</v>
      </c>
      <c r="N203" s="19">
        <f>MAX(0,MIN(K203+L203-M203,MonthlyPayment-SUM(H203,M203,R203,W203,AB203,AG203,AL203,AQ203,AV203,BA203)-SUM(I203)))</f>
        <v>0.0</v>
      </c>
      <c r="O203" s="19">
        <f>ROUND(K203+L203-M203-N203,2)</f>
        <v>0.0</v>
      </c>
      <c r="P203" s="19">
        <f>T202</f>
        <v>0.0</v>
      </c>
      <c r="Q203" s="19">
        <f>ROUND(P203*$Q$5/12,2)</f>
        <v>0.0</v>
      </c>
      <c r="R203" s="19">
        <f>MIN($R$5,P203+Q203)</f>
        <v>0.0</v>
      </c>
      <c r="S203" s="19">
        <f>MAX(0,MIN(P203+Q203-R203,MonthlyPayment-SUM(H203,M203,R203,W203,AB203,AG203,AL203,AQ203,AV203,BA203)-SUM(I203,N203)))</f>
        <v>0.0</v>
      </c>
      <c r="T203" s="19">
        <f>ROUND(P203+Q203-R203-S203,2)</f>
        <v>0.0</v>
      </c>
      <c r="U203" s="19">
        <f>Y202</f>
        <v>0.0</v>
      </c>
      <c r="V203" s="19">
        <f>ROUND(U203*$V$5/12,2)</f>
        <v>0.0</v>
      </c>
      <c r="W203" s="19">
        <f>MIN($W$5,U203+V203)</f>
        <v>0.0</v>
      </c>
      <c r="X203" s="19">
        <f>MAX(0,MIN(U203+V203-W203,MonthlyPayment-SUM(H203,M203,R203,W203,AB203,AG203,AL203,AQ203,AV203,BA203)-SUM(I203,N203,S203)))</f>
        <v>0.0</v>
      </c>
      <c r="Y203" s="19">
        <f>ROUND(U203+V203-W203-X203,2)</f>
        <v>0.0</v>
      </c>
      <c r="Z203" s="19">
        <f>AD202</f>
        <v>0.0</v>
      </c>
      <c r="AA203" s="19">
        <f>ROUND(Z203*$AA$5/12,2)</f>
        <v>0.0</v>
      </c>
      <c r="AB203" s="19">
        <f>MIN($AB$5,Z203+AA203)</f>
        <v>0.0</v>
      </c>
      <c r="AC203" s="19">
        <f>MAX(0,MIN(Z203+AA203-AB203,MonthlyPayment-SUM(H203,M203,R203,W203,AB203,AG203,AL203,AQ203,AV203,BA203)-SUM(I203,N203,S203,X203)))</f>
        <v>0.0</v>
      </c>
      <c r="AD203" s="19">
        <f>ROUND(Z203+AA203-AB203-AC203,2)</f>
        <v>0.0</v>
      </c>
      <c r="AE203" s="19">
        <f>AI202</f>
        <v>0.0</v>
      </c>
      <c r="AF203" s="19">
        <f>ROUND(AE203*$AF$5/12,2)</f>
        <v>0.0</v>
      </c>
      <c r="AG203" s="19">
        <f>MIN($AG$5,AE203+AF203)</f>
        <v>0.0</v>
      </c>
      <c r="AH203" s="19">
        <f>MAX(0,MIN(AE203+AF203-AG203,MonthlyPayment-SUM(H203,M203,R203,W203,AB203,AG203,AL203,AQ203,AV203,BA203)-SUM(I203,N203,S203,X203,AC203)))</f>
        <v>0.0</v>
      </c>
      <c r="AI203" s="19">
        <f>ROUND(AE203+AF203-AG203-AH203,2)</f>
        <v>0.0</v>
      </c>
      <c r="AJ203" s="19">
        <f>AN202</f>
        <v>0.0</v>
      </c>
      <c r="AK203" s="19">
        <f>ROUND(AJ203*$AK$5/12,2)</f>
        <v>0.0</v>
      </c>
      <c r="AL203" s="19">
        <f>MIN($AL$5,AJ203+AK203)</f>
        <v>0.0</v>
      </c>
      <c r="AM203" s="19">
        <f>MAX(0,MIN(AJ203+AK203-AL203,MonthlyPayment-SUM(H203,M203,R203,W203,AB203,AG203,AL203,AQ203,AV203,BA203)-SUM(I203,N203,S203,X203,AC203,AH203)))</f>
        <v>0.0</v>
      </c>
      <c r="AN203" s="19">
        <f>ROUND(AJ203+AK203-AL203-AM203,2)</f>
        <v>0.0</v>
      </c>
      <c r="AO203" s="19">
        <f>AS202</f>
        <v>0.0</v>
      </c>
      <c r="AP203" s="19">
        <f>ROUND(AO203*$AP$5/12,2)</f>
        <v>0.0</v>
      </c>
      <c r="AQ203" s="19">
        <f>MIN($AQ$5,AO203+AP203)</f>
        <v>0.0</v>
      </c>
      <c r="AR203" s="19">
        <f>MAX(0,MIN(AO203+AP203-AQ203,MonthlyPayment-SUM(H203,M203,R203,W203,AB203,AG203,AL203,AQ203,AV203,BA203)-SUM(I203,N203,S203,X203,AC203,AH203,AM203)))</f>
        <v>0.0</v>
      </c>
      <c r="AS203" s="19">
        <f>ROUND(AO203+AP203-AQ203-AR203,2)</f>
        <v>0.0</v>
      </c>
      <c r="AT203" s="19">
        <f>AX202</f>
        <v>0.0</v>
      </c>
      <c r="AU203" s="19">
        <f>ROUND(AT203*$AU$5/12,2)</f>
        <v>0.0</v>
      </c>
      <c r="AV203" s="19">
        <f>MIN($AV$5,AT203+AU203)</f>
        <v>0.0</v>
      </c>
      <c r="AW203" s="19">
        <f>MAX(0,MIN(AT203+AU203-AV203,MonthlyPayment-SUM(H203,M203,R203,W203,AB203,AG203,AL203,AQ203,AV203,BA203)-SUM(I203,N203,S203,X203,AC203,AH203,AM203,AR203)))</f>
        <v>0.0</v>
      </c>
      <c r="AX203" s="19">
        <f>ROUND(AT203+AU203-AV203-AW203,2)</f>
        <v>0.0</v>
      </c>
      <c r="AY203" s="19">
        <f>BC202</f>
        <v>0.0</v>
      </c>
      <c r="AZ203" s="19">
        <f>ROUND(AY203*$AZ$5/12,2)</f>
        <v>0.0</v>
      </c>
      <c r="BA203" s="19">
        <f>MIN($BA$5,AY203+AZ203)</f>
        <v>0.0</v>
      </c>
      <c r="BB203" s="19">
        <f>MAX(0,MIN(AY203+AZ203-BA203,MonthlyPayment-SUM(H203,M203,R203,W203,AB203,AG203,AL203,AQ203,AV203,BA203)-SUM(I203,N203,S203,X203,AC203,AH203,AM203,AR203,AW203)))</f>
        <v>0.0</v>
      </c>
      <c r="BC203" s="19">
        <f>ROUND(AY203+AZ203-BA203-BB203,2)</f>
        <v>0.0</v>
      </c>
    </row>
    <row r="204" spans="1:55">
      <c r="A204" s="9">
        <v>198</v>
      </c>
      <c r="B204" s="15">
        <f>IF(FirstPayment="","",EDATE(FirstPayment,A204-1))</f>
        <v/>
      </c>
      <c r="C204" s="19">
        <f>SUM(H204,M204,R204,W204,AB204,AG204,AL204,AQ204,AV204,BA204,I204,N204,S204,X204,AC204,AH204,AM204,AR204,AW204,BB204)</f>
        <v>0.0</v>
      </c>
      <c r="D204" s="19">
        <f>SUM(J204,O204,T204,Y204,AD204,AI204,AN204,AS204,AX204,BC204)</f>
        <v>0.0</v>
      </c>
      <c r="E204" s="19">
        <f>SUM(G204,L204,Q204,V204,AA204,AF204,AK204,AP204,AU204,AZ204)</f>
        <v>0.0</v>
      </c>
      <c r="F204" s="19">
        <f>J203</f>
        <v>0.0</v>
      </c>
      <c r="G204" s="19">
        <f>ROUND(F204*$G$5/12,2)</f>
        <v>0.0</v>
      </c>
      <c r="H204" s="19">
        <f>MIN($H$5,F204+G204)</f>
        <v>0.0</v>
      </c>
      <c r="I204" s="19">
        <f>MAX(0,MIN(F204+G204-H204,MonthlyPayment-SUM(H204,M204,R204,W204,AB204,AG204,AL204,AQ204,AV204,BA204)))</f>
        <v>0.0</v>
      </c>
      <c r="J204" s="19">
        <f>ROUND(F204+G204-H204-I204,2)</f>
        <v>0.0</v>
      </c>
      <c r="K204" s="19">
        <f>O203</f>
        <v>0.0</v>
      </c>
      <c r="L204" s="19">
        <f>ROUND(K204*$L$5/12,2)</f>
        <v>0.0</v>
      </c>
      <c r="M204" s="19">
        <f>MIN($M$5,K204+L204)</f>
        <v>0.0</v>
      </c>
      <c r="N204" s="19">
        <f>MAX(0,MIN(K204+L204-M204,MonthlyPayment-SUM(H204,M204,R204,W204,AB204,AG204,AL204,AQ204,AV204,BA204)-SUM(I204)))</f>
        <v>0.0</v>
      </c>
      <c r="O204" s="19">
        <f>ROUND(K204+L204-M204-N204,2)</f>
        <v>0.0</v>
      </c>
      <c r="P204" s="19">
        <f>T203</f>
        <v>0.0</v>
      </c>
      <c r="Q204" s="19">
        <f>ROUND(P204*$Q$5/12,2)</f>
        <v>0.0</v>
      </c>
      <c r="R204" s="19">
        <f>MIN($R$5,P204+Q204)</f>
        <v>0.0</v>
      </c>
      <c r="S204" s="19">
        <f>MAX(0,MIN(P204+Q204-R204,MonthlyPayment-SUM(H204,M204,R204,W204,AB204,AG204,AL204,AQ204,AV204,BA204)-SUM(I204,N204)))</f>
        <v>0.0</v>
      </c>
      <c r="T204" s="19">
        <f>ROUND(P204+Q204-R204-S204,2)</f>
        <v>0.0</v>
      </c>
      <c r="U204" s="19">
        <f>Y203</f>
        <v>0.0</v>
      </c>
      <c r="V204" s="19">
        <f>ROUND(U204*$V$5/12,2)</f>
        <v>0.0</v>
      </c>
      <c r="W204" s="19">
        <f>MIN($W$5,U204+V204)</f>
        <v>0.0</v>
      </c>
      <c r="X204" s="19">
        <f>MAX(0,MIN(U204+V204-W204,MonthlyPayment-SUM(H204,M204,R204,W204,AB204,AG204,AL204,AQ204,AV204,BA204)-SUM(I204,N204,S204)))</f>
        <v>0.0</v>
      </c>
      <c r="Y204" s="19">
        <f>ROUND(U204+V204-W204-X204,2)</f>
        <v>0.0</v>
      </c>
      <c r="Z204" s="19">
        <f>AD203</f>
        <v>0.0</v>
      </c>
      <c r="AA204" s="19">
        <f>ROUND(Z204*$AA$5/12,2)</f>
        <v>0.0</v>
      </c>
      <c r="AB204" s="19">
        <f>MIN($AB$5,Z204+AA204)</f>
        <v>0.0</v>
      </c>
      <c r="AC204" s="19">
        <f>MAX(0,MIN(Z204+AA204-AB204,MonthlyPayment-SUM(H204,M204,R204,W204,AB204,AG204,AL204,AQ204,AV204,BA204)-SUM(I204,N204,S204,X204)))</f>
        <v>0.0</v>
      </c>
      <c r="AD204" s="19">
        <f>ROUND(Z204+AA204-AB204-AC204,2)</f>
        <v>0.0</v>
      </c>
      <c r="AE204" s="19">
        <f>AI203</f>
        <v>0.0</v>
      </c>
      <c r="AF204" s="19">
        <f>ROUND(AE204*$AF$5/12,2)</f>
        <v>0.0</v>
      </c>
      <c r="AG204" s="19">
        <f>MIN($AG$5,AE204+AF204)</f>
        <v>0.0</v>
      </c>
      <c r="AH204" s="19">
        <f>MAX(0,MIN(AE204+AF204-AG204,MonthlyPayment-SUM(H204,M204,R204,W204,AB204,AG204,AL204,AQ204,AV204,BA204)-SUM(I204,N204,S204,X204,AC204)))</f>
        <v>0.0</v>
      </c>
      <c r="AI204" s="19">
        <f>ROUND(AE204+AF204-AG204-AH204,2)</f>
        <v>0.0</v>
      </c>
      <c r="AJ204" s="19">
        <f>AN203</f>
        <v>0.0</v>
      </c>
      <c r="AK204" s="19">
        <f>ROUND(AJ204*$AK$5/12,2)</f>
        <v>0.0</v>
      </c>
      <c r="AL204" s="19">
        <f>MIN($AL$5,AJ204+AK204)</f>
        <v>0.0</v>
      </c>
      <c r="AM204" s="19">
        <f>MAX(0,MIN(AJ204+AK204-AL204,MonthlyPayment-SUM(H204,M204,R204,W204,AB204,AG204,AL204,AQ204,AV204,BA204)-SUM(I204,N204,S204,X204,AC204,AH204)))</f>
        <v>0.0</v>
      </c>
      <c r="AN204" s="19">
        <f>ROUND(AJ204+AK204-AL204-AM204,2)</f>
        <v>0.0</v>
      </c>
      <c r="AO204" s="19">
        <f>AS203</f>
        <v>0.0</v>
      </c>
      <c r="AP204" s="19">
        <f>ROUND(AO204*$AP$5/12,2)</f>
        <v>0.0</v>
      </c>
      <c r="AQ204" s="19">
        <f>MIN($AQ$5,AO204+AP204)</f>
        <v>0.0</v>
      </c>
      <c r="AR204" s="19">
        <f>MAX(0,MIN(AO204+AP204-AQ204,MonthlyPayment-SUM(H204,M204,R204,W204,AB204,AG204,AL204,AQ204,AV204,BA204)-SUM(I204,N204,S204,X204,AC204,AH204,AM204)))</f>
        <v>0.0</v>
      </c>
      <c r="AS204" s="19">
        <f>ROUND(AO204+AP204-AQ204-AR204,2)</f>
        <v>0.0</v>
      </c>
      <c r="AT204" s="19">
        <f>AX203</f>
        <v>0.0</v>
      </c>
      <c r="AU204" s="19">
        <f>ROUND(AT204*$AU$5/12,2)</f>
        <v>0.0</v>
      </c>
      <c r="AV204" s="19">
        <f>MIN($AV$5,AT204+AU204)</f>
        <v>0.0</v>
      </c>
      <c r="AW204" s="19">
        <f>MAX(0,MIN(AT204+AU204-AV204,MonthlyPayment-SUM(H204,M204,R204,W204,AB204,AG204,AL204,AQ204,AV204,BA204)-SUM(I204,N204,S204,X204,AC204,AH204,AM204,AR204)))</f>
        <v>0.0</v>
      </c>
      <c r="AX204" s="19">
        <f>ROUND(AT204+AU204-AV204-AW204,2)</f>
        <v>0.0</v>
      </c>
      <c r="AY204" s="19">
        <f>BC203</f>
        <v>0.0</v>
      </c>
      <c r="AZ204" s="19">
        <f>ROUND(AY204*$AZ$5/12,2)</f>
        <v>0.0</v>
      </c>
      <c r="BA204" s="19">
        <f>MIN($BA$5,AY204+AZ204)</f>
        <v>0.0</v>
      </c>
      <c r="BB204" s="19">
        <f>MAX(0,MIN(AY204+AZ204-BA204,MonthlyPayment-SUM(H204,M204,R204,W204,AB204,AG204,AL204,AQ204,AV204,BA204)-SUM(I204,N204,S204,X204,AC204,AH204,AM204,AR204,AW204)))</f>
        <v>0.0</v>
      </c>
      <c r="BC204" s="19">
        <f>ROUND(AY204+AZ204-BA204-BB204,2)</f>
        <v>0.0</v>
      </c>
    </row>
    <row r="205" spans="1:55">
      <c r="A205" s="9">
        <v>199</v>
      </c>
      <c r="B205" s="15">
        <f>IF(FirstPayment="","",EDATE(FirstPayment,A205-1))</f>
        <v/>
      </c>
      <c r="C205" s="19">
        <f>SUM(H205,M205,R205,W205,AB205,AG205,AL205,AQ205,AV205,BA205,I205,N205,S205,X205,AC205,AH205,AM205,AR205,AW205,BB205)</f>
        <v>0.0</v>
      </c>
      <c r="D205" s="19">
        <f>SUM(J205,O205,T205,Y205,AD205,AI205,AN205,AS205,AX205,BC205)</f>
        <v>0.0</v>
      </c>
      <c r="E205" s="19">
        <f>SUM(G205,L205,Q205,V205,AA205,AF205,AK205,AP205,AU205,AZ205)</f>
        <v>0.0</v>
      </c>
      <c r="F205" s="19">
        <f>J204</f>
        <v>0.0</v>
      </c>
      <c r="G205" s="19">
        <f>ROUND(F205*$G$5/12,2)</f>
        <v>0.0</v>
      </c>
      <c r="H205" s="19">
        <f>MIN($H$5,F205+G205)</f>
        <v>0.0</v>
      </c>
      <c r="I205" s="19">
        <f>MAX(0,MIN(F205+G205-H205,MonthlyPayment-SUM(H205,M205,R205,W205,AB205,AG205,AL205,AQ205,AV205,BA205)))</f>
        <v>0.0</v>
      </c>
      <c r="J205" s="19">
        <f>ROUND(F205+G205-H205-I205,2)</f>
        <v>0.0</v>
      </c>
      <c r="K205" s="19">
        <f>O204</f>
        <v>0.0</v>
      </c>
      <c r="L205" s="19">
        <f>ROUND(K205*$L$5/12,2)</f>
        <v>0.0</v>
      </c>
      <c r="M205" s="19">
        <f>MIN($M$5,K205+L205)</f>
        <v>0.0</v>
      </c>
      <c r="N205" s="19">
        <f>MAX(0,MIN(K205+L205-M205,MonthlyPayment-SUM(H205,M205,R205,W205,AB205,AG205,AL205,AQ205,AV205,BA205)-SUM(I205)))</f>
        <v>0.0</v>
      </c>
      <c r="O205" s="19">
        <f>ROUND(K205+L205-M205-N205,2)</f>
        <v>0.0</v>
      </c>
      <c r="P205" s="19">
        <f>T204</f>
        <v>0.0</v>
      </c>
      <c r="Q205" s="19">
        <f>ROUND(P205*$Q$5/12,2)</f>
        <v>0.0</v>
      </c>
      <c r="R205" s="19">
        <f>MIN($R$5,P205+Q205)</f>
        <v>0.0</v>
      </c>
      <c r="S205" s="19">
        <f>MAX(0,MIN(P205+Q205-R205,MonthlyPayment-SUM(H205,M205,R205,W205,AB205,AG205,AL205,AQ205,AV205,BA205)-SUM(I205,N205)))</f>
        <v>0.0</v>
      </c>
      <c r="T205" s="19">
        <f>ROUND(P205+Q205-R205-S205,2)</f>
        <v>0.0</v>
      </c>
      <c r="U205" s="19">
        <f>Y204</f>
        <v>0.0</v>
      </c>
      <c r="V205" s="19">
        <f>ROUND(U205*$V$5/12,2)</f>
        <v>0.0</v>
      </c>
      <c r="W205" s="19">
        <f>MIN($W$5,U205+V205)</f>
        <v>0.0</v>
      </c>
      <c r="X205" s="19">
        <f>MAX(0,MIN(U205+V205-W205,MonthlyPayment-SUM(H205,M205,R205,W205,AB205,AG205,AL205,AQ205,AV205,BA205)-SUM(I205,N205,S205)))</f>
        <v>0.0</v>
      </c>
      <c r="Y205" s="19">
        <f>ROUND(U205+V205-W205-X205,2)</f>
        <v>0.0</v>
      </c>
      <c r="Z205" s="19">
        <f>AD204</f>
        <v>0.0</v>
      </c>
      <c r="AA205" s="19">
        <f>ROUND(Z205*$AA$5/12,2)</f>
        <v>0.0</v>
      </c>
      <c r="AB205" s="19">
        <f>MIN($AB$5,Z205+AA205)</f>
        <v>0.0</v>
      </c>
      <c r="AC205" s="19">
        <f>MAX(0,MIN(Z205+AA205-AB205,MonthlyPayment-SUM(H205,M205,R205,W205,AB205,AG205,AL205,AQ205,AV205,BA205)-SUM(I205,N205,S205,X205)))</f>
        <v>0.0</v>
      </c>
      <c r="AD205" s="19">
        <f>ROUND(Z205+AA205-AB205-AC205,2)</f>
        <v>0.0</v>
      </c>
      <c r="AE205" s="19">
        <f>AI204</f>
        <v>0.0</v>
      </c>
      <c r="AF205" s="19">
        <f>ROUND(AE205*$AF$5/12,2)</f>
        <v>0.0</v>
      </c>
      <c r="AG205" s="19">
        <f>MIN($AG$5,AE205+AF205)</f>
        <v>0.0</v>
      </c>
      <c r="AH205" s="19">
        <f>MAX(0,MIN(AE205+AF205-AG205,MonthlyPayment-SUM(H205,M205,R205,W205,AB205,AG205,AL205,AQ205,AV205,BA205)-SUM(I205,N205,S205,X205,AC205)))</f>
        <v>0.0</v>
      </c>
      <c r="AI205" s="19">
        <f>ROUND(AE205+AF205-AG205-AH205,2)</f>
        <v>0.0</v>
      </c>
      <c r="AJ205" s="19">
        <f>AN204</f>
        <v>0.0</v>
      </c>
      <c r="AK205" s="19">
        <f>ROUND(AJ205*$AK$5/12,2)</f>
        <v>0.0</v>
      </c>
      <c r="AL205" s="19">
        <f>MIN($AL$5,AJ205+AK205)</f>
        <v>0.0</v>
      </c>
      <c r="AM205" s="19">
        <f>MAX(0,MIN(AJ205+AK205-AL205,MonthlyPayment-SUM(H205,M205,R205,W205,AB205,AG205,AL205,AQ205,AV205,BA205)-SUM(I205,N205,S205,X205,AC205,AH205)))</f>
        <v>0.0</v>
      </c>
      <c r="AN205" s="19">
        <f>ROUND(AJ205+AK205-AL205-AM205,2)</f>
        <v>0.0</v>
      </c>
      <c r="AO205" s="19">
        <f>AS204</f>
        <v>0.0</v>
      </c>
      <c r="AP205" s="19">
        <f>ROUND(AO205*$AP$5/12,2)</f>
        <v>0.0</v>
      </c>
      <c r="AQ205" s="19">
        <f>MIN($AQ$5,AO205+AP205)</f>
        <v>0.0</v>
      </c>
      <c r="AR205" s="19">
        <f>MAX(0,MIN(AO205+AP205-AQ205,MonthlyPayment-SUM(H205,M205,R205,W205,AB205,AG205,AL205,AQ205,AV205,BA205)-SUM(I205,N205,S205,X205,AC205,AH205,AM205)))</f>
        <v>0.0</v>
      </c>
      <c r="AS205" s="19">
        <f>ROUND(AO205+AP205-AQ205-AR205,2)</f>
        <v>0.0</v>
      </c>
      <c r="AT205" s="19">
        <f>AX204</f>
        <v>0.0</v>
      </c>
      <c r="AU205" s="19">
        <f>ROUND(AT205*$AU$5/12,2)</f>
        <v>0.0</v>
      </c>
      <c r="AV205" s="19">
        <f>MIN($AV$5,AT205+AU205)</f>
        <v>0.0</v>
      </c>
      <c r="AW205" s="19">
        <f>MAX(0,MIN(AT205+AU205-AV205,MonthlyPayment-SUM(H205,M205,R205,W205,AB205,AG205,AL205,AQ205,AV205,BA205)-SUM(I205,N205,S205,X205,AC205,AH205,AM205,AR205)))</f>
        <v>0.0</v>
      </c>
      <c r="AX205" s="19">
        <f>ROUND(AT205+AU205-AV205-AW205,2)</f>
        <v>0.0</v>
      </c>
      <c r="AY205" s="19">
        <f>BC204</f>
        <v>0.0</v>
      </c>
      <c r="AZ205" s="19">
        <f>ROUND(AY205*$AZ$5/12,2)</f>
        <v>0.0</v>
      </c>
      <c r="BA205" s="19">
        <f>MIN($BA$5,AY205+AZ205)</f>
        <v>0.0</v>
      </c>
      <c r="BB205" s="19">
        <f>MAX(0,MIN(AY205+AZ205-BA205,MonthlyPayment-SUM(H205,M205,R205,W205,AB205,AG205,AL205,AQ205,AV205,BA205)-SUM(I205,N205,S205,X205,AC205,AH205,AM205,AR205,AW205)))</f>
        <v>0.0</v>
      </c>
      <c r="BC205" s="19">
        <f>ROUND(AY205+AZ205-BA205-BB205,2)</f>
        <v>0.0</v>
      </c>
    </row>
    <row r="206" spans="1:55">
      <c r="A206" s="9">
        <v>200</v>
      </c>
      <c r="B206" s="15">
        <f>IF(FirstPayment="","",EDATE(FirstPayment,A206-1))</f>
        <v/>
      </c>
      <c r="C206" s="19">
        <f>SUM(H206,M206,R206,W206,AB206,AG206,AL206,AQ206,AV206,BA206,I206,N206,S206,X206,AC206,AH206,AM206,AR206,AW206,BB206)</f>
        <v>0.0</v>
      </c>
      <c r="D206" s="19">
        <f>SUM(J206,O206,T206,Y206,AD206,AI206,AN206,AS206,AX206,BC206)</f>
        <v>0.0</v>
      </c>
      <c r="E206" s="19">
        <f>SUM(G206,L206,Q206,V206,AA206,AF206,AK206,AP206,AU206,AZ206)</f>
        <v>0.0</v>
      </c>
      <c r="F206" s="19">
        <f>J205</f>
        <v>0.0</v>
      </c>
      <c r="G206" s="19">
        <f>ROUND(F206*$G$5/12,2)</f>
        <v>0.0</v>
      </c>
      <c r="H206" s="19">
        <f>MIN($H$5,F206+G206)</f>
        <v>0.0</v>
      </c>
      <c r="I206" s="19">
        <f>MAX(0,MIN(F206+G206-H206,MonthlyPayment-SUM(H206,M206,R206,W206,AB206,AG206,AL206,AQ206,AV206,BA206)))</f>
        <v>0.0</v>
      </c>
      <c r="J206" s="19">
        <f>ROUND(F206+G206-H206-I206,2)</f>
        <v>0.0</v>
      </c>
      <c r="K206" s="19">
        <f>O205</f>
        <v>0.0</v>
      </c>
      <c r="L206" s="19">
        <f>ROUND(K206*$L$5/12,2)</f>
        <v>0.0</v>
      </c>
      <c r="M206" s="19">
        <f>MIN($M$5,K206+L206)</f>
        <v>0.0</v>
      </c>
      <c r="N206" s="19">
        <f>MAX(0,MIN(K206+L206-M206,MonthlyPayment-SUM(H206,M206,R206,W206,AB206,AG206,AL206,AQ206,AV206,BA206)-SUM(I206)))</f>
        <v>0.0</v>
      </c>
      <c r="O206" s="19">
        <f>ROUND(K206+L206-M206-N206,2)</f>
        <v>0.0</v>
      </c>
      <c r="P206" s="19">
        <f>T205</f>
        <v>0.0</v>
      </c>
      <c r="Q206" s="19">
        <f>ROUND(P206*$Q$5/12,2)</f>
        <v>0.0</v>
      </c>
      <c r="R206" s="19">
        <f>MIN($R$5,P206+Q206)</f>
        <v>0.0</v>
      </c>
      <c r="S206" s="19">
        <f>MAX(0,MIN(P206+Q206-R206,MonthlyPayment-SUM(H206,M206,R206,W206,AB206,AG206,AL206,AQ206,AV206,BA206)-SUM(I206,N206)))</f>
        <v>0.0</v>
      </c>
      <c r="T206" s="19">
        <f>ROUND(P206+Q206-R206-S206,2)</f>
        <v>0.0</v>
      </c>
      <c r="U206" s="19">
        <f>Y205</f>
        <v>0.0</v>
      </c>
      <c r="V206" s="19">
        <f>ROUND(U206*$V$5/12,2)</f>
        <v>0.0</v>
      </c>
      <c r="W206" s="19">
        <f>MIN($W$5,U206+V206)</f>
        <v>0.0</v>
      </c>
      <c r="X206" s="19">
        <f>MAX(0,MIN(U206+V206-W206,MonthlyPayment-SUM(H206,M206,R206,W206,AB206,AG206,AL206,AQ206,AV206,BA206)-SUM(I206,N206,S206)))</f>
        <v>0.0</v>
      </c>
      <c r="Y206" s="19">
        <f>ROUND(U206+V206-W206-X206,2)</f>
        <v>0.0</v>
      </c>
      <c r="Z206" s="19">
        <f>AD205</f>
        <v>0.0</v>
      </c>
      <c r="AA206" s="19">
        <f>ROUND(Z206*$AA$5/12,2)</f>
        <v>0.0</v>
      </c>
      <c r="AB206" s="19">
        <f>MIN($AB$5,Z206+AA206)</f>
        <v>0.0</v>
      </c>
      <c r="AC206" s="19">
        <f>MAX(0,MIN(Z206+AA206-AB206,MonthlyPayment-SUM(H206,M206,R206,W206,AB206,AG206,AL206,AQ206,AV206,BA206)-SUM(I206,N206,S206,X206)))</f>
        <v>0.0</v>
      </c>
      <c r="AD206" s="19">
        <f>ROUND(Z206+AA206-AB206-AC206,2)</f>
        <v>0.0</v>
      </c>
      <c r="AE206" s="19">
        <f>AI205</f>
        <v>0.0</v>
      </c>
      <c r="AF206" s="19">
        <f>ROUND(AE206*$AF$5/12,2)</f>
        <v>0.0</v>
      </c>
      <c r="AG206" s="19">
        <f>MIN($AG$5,AE206+AF206)</f>
        <v>0.0</v>
      </c>
      <c r="AH206" s="19">
        <f>MAX(0,MIN(AE206+AF206-AG206,MonthlyPayment-SUM(H206,M206,R206,W206,AB206,AG206,AL206,AQ206,AV206,BA206)-SUM(I206,N206,S206,X206,AC206)))</f>
        <v>0.0</v>
      </c>
      <c r="AI206" s="19">
        <f>ROUND(AE206+AF206-AG206-AH206,2)</f>
        <v>0.0</v>
      </c>
      <c r="AJ206" s="19">
        <f>AN205</f>
        <v>0.0</v>
      </c>
      <c r="AK206" s="19">
        <f>ROUND(AJ206*$AK$5/12,2)</f>
        <v>0.0</v>
      </c>
      <c r="AL206" s="19">
        <f>MIN($AL$5,AJ206+AK206)</f>
        <v>0.0</v>
      </c>
      <c r="AM206" s="19">
        <f>MAX(0,MIN(AJ206+AK206-AL206,MonthlyPayment-SUM(H206,M206,R206,W206,AB206,AG206,AL206,AQ206,AV206,BA206)-SUM(I206,N206,S206,X206,AC206,AH206)))</f>
        <v>0.0</v>
      </c>
      <c r="AN206" s="19">
        <f>ROUND(AJ206+AK206-AL206-AM206,2)</f>
        <v>0.0</v>
      </c>
      <c r="AO206" s="19">
        <f>AS205</f>
        <v>0.0</v>
      </c>
      <c r="AP206" s="19">
        <f>ROUND(AO206*$AP$5/12,2)</f>
        <v>0.0</v>
      </c>
      <c r="AQ206" s="19">
        <f>MIN($AQ$5,AO206+AP206)</f>
        <v>0.0</v>
      </c>
      <c r="AR206" s="19">
        <f>MAX(0,MIN(AO206+AP206-AQ206,MonthlyPayment-SUM(H206,M206,R206,W206,AB206,AG206,AL206,AQ206,AV206,BA206)-SUM(I206,N206,S206,X206,AC206,AH206,AM206)))</f>
        <v>0.0</v>
      </c>
      <c r="AS206" s="19">
        <f>ROUND(AO206+AP206-AQ206-AR206,2)</f>
        <v>0.0</v>
      </c>
      <c r="AT206" s="19">
        <f>AX205</f>
        <v>0.0</v>
      </c>
      <c r="AU206" s="19">
        <f>ROUND(AT206*$AU$5/12,2)</f>
        <v>0.0</v>
      </c>
      <c r="AV206" s="19">
        <f>MIN($AV$5,AT206+AU206)</f>
        <v>0.0</v>
      </c>
      <c r="AW206" s="19">
        <f>MAX(0,MIN(AT206+AU206-AV206,MonthlyPayment-SUM(H206,M206,R206,W206,AB206,AG206,AL206,AQ206,AV206,BA206)-SUM(I206,N206,S206,X206,AC206,AH206,AM206,AR206)))</f>
        <v>0.0</v>
      </c>
      <c r="AX206" s="19">
        <f>ROUND(AT206+AU206-AV206-AW206,2)</f>
        <v>0.0</v>
      </c>
      <c r="AY206" s="19">
        <f>BC205</f>
        <v>0.0</v>
      </c>
      <c r="AZ206" s="19">
        <f>ROUND(AY206*$AZ$5/12,2)</f>
        <v>0.0</v>
      </c>
      <c r="BA206" s="19">
        <f>MIN($BA$5,AY206+AZ206)</f>
        <v>0.0</v>
      </c>
      <c r="BB206" s="19">
        <f>MAX(0,MIN(AY206+AZ206-BA206,MonthlyPayment-SUM(H206,M206,R206,W206,AB206,AG206,AL206,AQ206,AV206,BA206)-SUM(I206,N206,S206,X206,AC206,AH206,AM206,AR206,AW206)))</f>
        <v>0.0</v>
      </c>
      <c r="BC206" s="19">
        <f>ROUND(AY206+AZ206-BA206-BB206,2)</f>
        <v>0.0</v>
      </c>
    </row>
    <row r="207" spans="1:55">
      <c r="A207" s="9">
        <v>201</v>
      </c>
      <c r="B207" s="15">
        <f>IF(FirstPayment="","",EDATE(FirstPayment,A207-1))</f>
        <v/>
      </c>
      <c r="C207" s="19">
        <f>SUM(H207,M207,R207,W207,AB207,AG207,AL207,AQ207,AV207,BA207,I207,N207,S207,X207,AC207,AH207,AM207,AR207,AW207,BB207)</f>
        <v>0.0</v>
      </c>
      <c r="D207" s="19">
        <f>SUM(J207,O207,T207,Y207,AD207,AI207,AN207,AS207,AX207,BC207)</f>
        <v>0.0</v>
      </c>
      <c r="E207" s="19">
        <f>SUM(G207,L207,Q207,V207,AA207,AF207,AK207,AP207,AU207,AZ207)</f>
        <v>0.0</v>
      </c>
      <c r="F207" s="19">
        <f>J206</f>
        <v>0.0</v>
      </c>
      <c r="G207" s="19">
        <f>ROUND(F207*$G$5/12,2)</f>
        <v>0.0</v>
      </c>
      <c r="H207" s="19">
        <f>MIN($H$5,F207+G207)</f>
        <v>0.0</v>
      </c>
      <c r="I207" s="19">
        <f>MAX(0,MIN(F207+G207-H207,MonthlyPayment-SUM(H207,M207,R207,W207,AB207,AG207,AL207,AQ207,AV207,BA207)))</f>
        <v>0.0</v>
      </c>
      <c r="J207" s="19">
        <f>ROUND(F207+G207-H207-I207,2)</f>
        <v>0.0</v>
      </c>
      <c r="K207" s="19">
        <f>O206</f>
        <v>0.0</v>
      </c>
      <c r="L207" s="19">
        <f>ROUND(K207*$L$5/12,2)</f>
        <v>0.0</v>
      </c>
      <c r="M207" s="19">
        <f>MIN($M$5,K207+L207)</f>
        <v>0.0</v>
      </c>
      <c r="N207" s="19">
        <f>MAX(0,MIN(K207+L207-M207,MonthlyPayment-SUM(H207,M207,R207,W207,AB207,AG207,AL207,AQ207,AV207,BA207)-SUM(I207)))</f>
        <v>0.0</v>
      </c>
      <c r="O207" s="19">
        <f>ROUND(K207+L207-M207-N207,2)</f>
        <v>0.0</v>
      </c>
      <c r="P207" s="19">
        <f>T206</f>
        <v>0.0</v>
      </c>
      <c r="Q207" s="19">
        <f>ROUND(P207*$Q$5/12,2)</f>
        <v>0.0</v>
      </c>
      <c r="R207" s="19">
        <f>MIN($R$5,P207+Q207)</f>
        <v>0.0</v>
      </c>
      <c r="S207" s="19">
        <f>MAX(0,MIN(P207+Q207-R207,MonthlyPayment-SUM(H207,M207,R207,W207,AB207,AG207,AL207,AQ207,AV207,BA207)-SUM(I207,N207)))</f>
        <v>0.0</v>
      </c>
      <c r="T207" s="19">
        <f>ROUND(P207+Q207-R207-S207,2)</f>
        <v>0.0</v>
      </c>
      <c r="U207" s="19">
        <f>Y206</f>
        <v>0.0</v>
      </c>
      <c r="V207" s="19">
        <f>ROUND(U207*$V$5/12,2)</f>
        <v>0.0</v>
      </c>
      <c r="W207" s="19">
        <f>MIN($W$5,U207+V207)</f>
        <v>0.0</v>
      </c>
      <c r="X207" s="19">
        <f>MAX(0,MIN(U207+V207-W207,MonthlyPayment-SUM(H207,M207,R207,W207,AB207,AG207,AL207,AQ207,AV207,BA207)-SUM(I207,N207,S207)))</f>
        <v>0.0</v>
      </c>
      <c r="Y207" s="19">
        <f>ROUND(U207+V207-W207-X207,2)</f>
        <v>0.0</v>
      </c>
      <c r="Z207" s="19">
        <f>AD206</f>
        <v>0.0</v>
      </c>
      <c r="AA207" s="19">
        <f>ROUND(Z207*$AA$5/12,2)</f>
        <v>0.0</v>
      </c>
      <c r="AB207" s="19">
        <f>MIN($AB$5,Z207+AA207)</f>
        <v>0.0</v>
      </c>
      <c r="AC207" s="19">
        <f>MAX(0,MIN(Z207+AA207-AB207,MonthlyPayment-SUM(H207,M207,R207,W207,AB207,AG207,AL207,AQ207,AV207,BA207)-SUM(I207,N207,S207,X207)))</f>
        <v>0.0</v>
      </c>
      <c r="AD207" s="19">
        <f>ROUND(Z207+AA207-AB207-AC207,2)</f>
        <v>0.0</v>
      </c>
      <c r="AE207" s="19">
        <f>AI206</f>
        <v>0.0</v>
      </c>
      <c r="AF207" s="19">
        <f>ROUND(AE207*$AF$5/12,2)</f>
        <v>0.0</v>
      </c>
      <c r="AG207" s="19">
        <f>MIN($AG$5,AE207+AF207)</f>
        <v>0.0</v>
      </c>
      <c r="AH207" s="19">
        <f>MAX(0,MIN(AE207+AF207-AG207,MonthlyPayment-SUM(H207,M207,R207,W207,AB207,AG207,AL207,AQ207,AV207,BA207)-SUM(I207,N207,S207,X207,AC207)))</f>
        <v>0.0</v>
      </c>
      <c r="AI207" s="19">
        <f>ROUND(AE207+AF207-AG207-AH207,2)</f>
        <v>0.0</v>
      </c>
      <c r="AJ207" s="19">
        <f>AN206</f>
        <v>0.0</v>
      </c>
      <c r="AK207" s="19">
        <f>ROUND(AJ207*$AK$5/12,2)</f>
        <v>0.0</v>
      </c>
      <c r="AL207" s="19">
        <f>MIN($AL$5,AJ207+AK207)</f>
        <v>0.0</v>
      </c>
      <c r="AM207" s="19">
        <f>MAX(0,MIN(AJ207+AK207-AL207,MonthlyPayment-SUM(H207,M207,R207,W207,AB207,AG207,AL207,AQ207,AV207,BA207)-SUM(I207,N207,S207,X207,AC207,AH207)))</f>
        <v>0.0</v>
      </c>
      <c r="AN207" s="19">
        <f>ROUND(AJ207+AK207-AL207-AM207,2)</f>
        <v>0.0</v>
      </c>
      <c r="AO207" s="19">
        <f>AS206</f>
        <v>0.0</v>
      </c>
      <c r="AP207" s="19">
        <f>ROUND(AO207*$AP$5/12,2)</f>
        <v>0.0</v>
      </c>
      <c r="AQ207" s="19">
        <f>MIN($AQ$5,AO207+AP207)</f>
        <v>0.0</v>
      </c>
      <c r="AR207" s="19">
        <f>MAX(0,MIN(AO207+AP207-AQ207,MonthlyPayment-SUM(H207,M207,R207,W207,AB207,AG207,AL207,AQ207,AV207,BA207)-SUM(I207,N207,S207,X207,AC207,AH207,AM207)))</f>
        <v>0.0</v>
      </c>
      <c r="AS207" s="19">
        <f>ROUND(AO207+AP207-AQ207-AR207,2)</f>
        <v>0.0</v>
      </c>
      <c r="AT207" s="19">
        <f>AX206</f>
        <v>0.0</v>
      </c>
      <c r="AU207" s="19">
        <f>ROUND(AT207*$AU$5/12,2)</f>
        <v>0.0</v>
      </c>
      <c r="AV207" s="19">
        <f>MIN($AV$5,AT207+AU207)</f>
        <v>0.0</v>
      </c>
      <c r="AW207" s="19">
        <f>MAX(0,MIN(AT207+AU207-AV207,MonthlyPayment-SUM(H207,M207,R207,W207,AB207,AG207,AL207,AQ207,AV207,BA207)-SUM(I207,N207,S207,X207,AC207,AH207,AM207,AR207)))</f>
        <v>0.0</v>
      </c>
      <c r="AX207" s="19">
        <f>ROUND(AT207+AU207-AV207-AW207,2)</f>
        <v>0.0</v>
      </c>
      <c r="AY207" s="19">
        <f>BC206</f>
        <v>0.0</v>
      </c>
      <c r="AZ207" s="19">
        <f>ROUND(AY207*$AZ$5/12,2)</f>
        <v>0.0</v>
      </c>
      <c r="BA207" s="19">
        <f>MIN($BA$5,AY207+AZ207)</f>
        <v>0.0</v>
      </c>
      <c r="BB207" s="19">
        <f>MAX(0,MIN(AY207+AZ207-BA207,MonthlyPayment-SUM(H207,M207,R207,W207,AB207,AG207,AL207,AQ207,AV207,BA207)-SUM(I207,N207,S207,X207,AC207,AH207,AM207,AR207,AW207)))</f>
        <v>0.0</v>
      </c>
      <c r="BC207" s="19">
        <f>ROUND(AY207+AZ207-BA207-BB207,2)</f>
        <v>0.0</v>
      </c>
    </row>
    <row r="208" spans="1:55">
      <c r="A208" s="9">
        <v>202</v>
      </c>
      <c r="B208" s="15">
        <f>IF(FirstPayment="","",EDATE(FirstPayment,A208-1))</f>
        <v/>
      </c>
      <c r="C208" s="19">
        <f>SUM(H208,M208,R208,W208,AB208,AG208,AL208,AQ208,AV208,BA208,I208,N208,S208,X208,AC208,AH208,AM208,AR208,AW208,BB208)</f>
        <v>0.0</v>
      </c>
      <c r="D208" s="19">
        <f>SUM(J208,O208,T208,Y208,AD208,AI208,AN208,AS208,AX208,BC208)</f>
        <v>0.0</v>
      </c>
      <c r="E208" s="19">
        <f>SUM(G208,L208,Q208,V208,AA208,AF208,AK208,AP208,AU208,AZ208)</f>
        <v>0.0</v>
      </c>
      <c r="F208" s="19">
        <f>J207</f>
        <v>0.0</v>
      </c>
      <c r="G208" s="19">
        <f>ROUND(F208*$G$5/12,2)</f>
        <v>0.0</v>
      </c>
      <c r="H208" s="19">
        <f>MIN($H$5,F208+G208)</f>
        <v>0.0</v>
      </c>
      <c r="I208" s="19">
        <f>MAX(0,MIN(F208+G208-H208,MonthlyPayment-SUM(H208,M208,R208,W208,AB208,AG208,AL208,AQ208,AV208,BA208)))</f>
        <v>0.0</v>
      </c>
      <c r="J208" s="19">
        <f>ROUND(F208+G208-H208-I208,2)</f>
        <v>0.0</v>
      </c>
      <c r="K208" s="19">
        <f>O207</f>
        <v>0.0</v>
      </c>
      <c r="L208" s="19">
        <f>ROUND(K208*$L$5/12,2)</f>
        <v>0.0</v>
      </c>
      <c r="M208" s="19">
        <f>MIN($M$5,K208+L208)</f>
        <v>0.0</v>
      </c>
      <c r="N208" s="19">
        <f>MAX(0,MIN(K208+L208-M208,MonthlyPayment-SUM(H208,M208,R208,W208,AB208,AG208,AL208,AQ208,AV208,BA208)-SUM(I208)))</f>
        <v>0.0</v>
      </c>
      <c r="O208" s="19">
        <f>ROUND(K208+L208-M208-N208,2)</f>
        <v>0.0</v>
      </c>
      <c r="P208" s="19">
        <f>T207</f>
        <v>0.0</v>
      </c>
      <c r="Q208" s="19">
        <f>ROUND(P208*$Q$5/12,2)</f>
        <v>0.0</v>
      </c>
      <c r="R208" s="19">
        <f>MIN($R$5,P208+Q208)</f>
        <v>0.0</v>
      </c>
      <c r="S208" s="19">
        <f>MAX(0,MIN(P208+Q208-R208,MonthlyPayment-SUM(H208,M208,R208,W208,AB208,AG208,AL208,AQ208,AV208,BA208)-SUM(I208,N208)))</f>
        <v>0.0</v>
      </c>
      <c r="T208" s="19">
        <f>ROUND(P208+Q208-R208-S208,2)</f>
        <v>0.0</v>
      </c>
      <c r="U208" s="19">
        <f>Y207</f>
        <v>0.0</v>
      </c>
      <c r="V208" s="19">
        <f>ROUND(U208*$V$5/12,2)</f>
        <v>0.0</v>
      </c>
      <c r="W208" s="19">
        <f>MIN($W$5,U208+V208)</f>
        <v>0.0</v>
      </c>
      <c r="X208" s="19">
        <f>MAX(0,MIN(U208+V208-W208,MonthlyPayment-SUM(H208,M208,R208,W208,AB208,AG208,AL208,AQ208,AV208,BA208)-SUM(I208,N208,S208)))</f>
        <v>0.0</v>
      </c>
      <c r="Y208" s="19">
        <f>ROUND(U208+V208-W208-X208,2)</f>
        <v>0.0</v>
      </c>
      <c r="Z208" s="19">
        <f>AD207</f>
        <v>0.0</v>
      </c>
      <c r="AA208" s="19">
        <f>ROUND(Z208*$AA$5/12,2)</f>
        <v>0.0</v>
      </c>
      <c r="AB208" s="19">
        <f>MIN($AB$5,Z208+AA208)</f>
        <v>0.0</v>
      </c>
      <c r="AC208" s="19">
        <f>MAX(0,MIN(Z208+AA208-AB208,MonthlyPayment-SUM(H208,M208,R208,W208,AB208,AG208,AL208,AQ208,AV208,BA208)-SUM(I208,N208,S208,X208)))</f>
        <v>0.0</v>
      </c>
      <c r="AD208" s="19">
        <f>ROUND(Z208+AA208-AB208-AC208,2)</f>
        <v>0.0</v>
      </c>
      <c r="AE208" s="19">
        <f>AI207</f>
        <v>0.0</v>
      </c>
      <c r="AF208" s="19">
        <f>ROUND(AE208*$AF$5/12,2)</f>
        <v>0.0</v>
      </c>
      <c r="AG208" s="19">
        <f>MIN($AG$5,AE208+AF208)</f>
        <v>0.0</v>
      </c>
      <c r="AH208" s="19">
        <f>MAX(0,MIN(AE208+AF208-AG208,MonthlyPayment-SUM(H208,M208,R208,W208,AB208,AG208,AL208,AQ208,AV208,BA208)-SUM(I208,N208,S208,X208,AC208)))</f>
        <v>0.0</v>
      </c>
      <c r="AI208" s="19">
        <f>ROUND(AE208+AF208-AG208-AH208,2)</f>
        <v>0.0</v>
      </c>
      <c r="AJ208" s="19">
        <f>AN207</f>
        <v>0.0</v>
      </c>
      <c r="AK208" s="19">
        <f>ROUND(AJ208*$AK$5/12,2)</f>
        <v>0.0</v>
      </c>
      <c r="AL208" s="19">
        <f>MIN($AL$5,AJ208+AK208)</f>
        <v>0.0</v>
      </c>
      <c r="AM208" s="19">
        <f>MAX(0,MIN(AJ208+AK208-AL208,MonthlyPayment-SUM(H208,M208,R208,W208,AB208,AG208,AL208,AQ208,AV208,BA208)-SUM(I208,N208,S208,X208,AC208,AH208)))</f>
        <v>0.0</v>
      </c>
      <c r="AN208" s="19">
        <f>ROUND(AJ208+AK208-AL208-AM208,2)</f>
        <v>0.0</v>
      </c>
      <c r="AO208" s="19">
        <f>AS207</f>
        <v>0.0</v>
      </c>
      <c r="AP208" s="19">
        <f>ROUND(AO208*$AP$5/12,2)</f>
        <v>0.0</v>
      </c>
      <c r="AQ208" s="19">
        <f>MIN($AQ$5,AO208+AP208)</f>
        <v>0.0</v>
      </c>
      <c r="AR208" s="19">
        <f>MAX(0,MIN(AO208+AP208-AQ208,MonthlyPayment-SUM(H208,M208,R208,W208,AB208,AG208,AL208,AQ208,AV208,BA208)-SUM(I208,N208,S208,X208,AC208,AH208,AM208)))</f>
        <v>0.0</v>
      </c>
      <c r="AS208" s="19">
        <f>ROUND(AO208+AP208-AQ208-AR208,2)</f>
        <v>0.0</v>
      </c>
      <c r="AT208" s="19">
        <f>AX207</f>
        <v>0.0</v>
      </c>
      <c r="AU208" s="19">
        <f>ROUND(AT208*$AU$5/12,2)</f>
        <v>0.0</v>
      </c>
      <c r="AV208" s="19">
        <f>MIN($AV$5,AT208+AU208)</f>
        <v>0.0</v>
      </c>
      <c r="AW208" s="19">
        <f>MAX(0,MIN(AT208+AU208-AV208,MonthlyPayment-SUM(H208,M208,R208,W208,AB208,AG208,AL208,AQ208,AV208,BA208)-SUM(I208,N208,S208,X208,AC208,AH208,AM208,AR208)))</f>
        <v>0.0</v>
      </c>
      <c r="AX208" s="19">
        <f>ROUND(AT208+AU208-AV208-AW208,2)</f>
        <v>0.0</v>
      </c>
      <c r="AY208" s="19">
        <f>BC207</f>
        <v>0.0</v>
      </c>
      <c r="AZ208" s="19">
        <f>ROUND(AY208*$AZ$5/12,2)</f>
        <v>0.0</v>
      </c>
      <c r="BA208" s="19">
        <f>MIN($BA$5,AY208+AZ208)</f>
        <v>0.0</v>
      </c>
      <c r="BB208" s="19">
        <f>MAX(0,MIN(AY208+AZ208-BA208,MonthlyPayment-SUM(H208,M208,R208,W208,AB208,AG208,AL208,AQ208,AV208,BA208)-SUM(I208,N208,S208,X208,AC208,AH208,AM208,AR208,AW208)))</f>
        <v>0.0</v>
      </c>
      <c r="BC208" s="19">
        <f>ROUND(AY208+AZ208-BA208-BB208,2)</f>
        <v>0.0</v>
      </c>
    </row>
    <row r="209" spans="1:55">
      <c r="A209" s="9">
        <v>203</v>
      </c>
      <c r="B209" s="15">
        <f>IF(FirstPayment="","",EDATE(FirstPayment,A209-1))</f>
        <v/>
      </c>
      <c r="C209" s="19">
        <f>SUM(H209,M209,R209,W209,AB209,AG209,AL209,AQ209,AV209,BA209,I209,N209,S209,X209,AC209,AH209,AM209,AR209,AW209,BB209)</f>
        <v>0.0</v>
      </c>
      <c r="D209" s="19">
        <f>SUM(J209,O209,T209,Y209,AD209,AI209,AN209,AS209,AX209,BC209)</f>
        <v>0.0</v>
      </c>
      <c r="E209" s="19">
        <f>SUM(G209,L209,Q209,V209,AA209,AF209,AK209,AP209,AU209,AZ209)</f>
        <v>0.0</v>
      </c>
      <c r="F209" s="19">
        <f>J208</f>
        <v>0.0</v>
      </c>
      <c r="G209" s="19">
        <f>ROUND(F209*$G$5/12,2)</f>
        <v>0.0</v>
      </c>
      <c r="H209" s="19">
        <f>MIN($H$5,F209+G209)</f>
        <v>0.0</v>
      </c>
      <c r="I209" s="19">
        <f>MAX(0,MIN(F209+G209-H209,MonthlyPayment-SUM(H209,M209,R209,W209,AB209,AG209,AL209,AQ209,AV209,BA209)))</f>
        <v>0.0</v>
      </c>
      <c r="J209" s="19">
        <f>ROUND(F209+G209-H209-I209,2)</f>
        <v>0.0</v>
      </c>
      <c r="K209" s="19">
        <f>O208</f>
        <v>0.0</v>
      </c>
      <c r="L209" s="19">
        <f>ROUND(K209*$L$5/12,2)</f>
        <v>0.0</v>
      </c>
      <c r="M209" s="19">
        <f>MIN($M$5,K209+L209)</f>
        <v>0.0</v>
      </c>
      <c r="N209" s="19">
        <f>MAX(0,MIN(K209+L209-M209,MonthlyPayment-SUM(H209,M209,R209,W209,AB209,AG209,AL209,AQ209,AV209,BA209)-SUM(I209)))</f>
        <v>0.0</v>
      </c>
      <c r="O209" s="19">
        <f>ROUND(K209+L209-M209-N209,2)</f>
        <v>0.0</v>
      </c>
      <c r="P209" s="19">
        <f>T208</f>
        <v>0.0</v>
      </c>
      <c r="Q209" s="19">
        <f>ROUND(P209*$Q$5/12,2)</f>
        <v>0.0</v>
      </c>
      <c r="R209" s="19">
        <f>MIN($R$5,P209+Q209)</f>
        <v>0.0</v>
      </c>
      <c r="S209" s="19">
        <f>MAX(0,MIN(P209+Q209-R209,MonthlyPayment-SUM(H209,M209,R209,W209,AB209,AG209,AL209,AQ209,AV209,BA209)-SUM(I209,N209)))</f>
        <v>0.0</v>
      </c>
      <c r="T209" s="19">
        <f>ROUND(P209+Q209-R209-S209,2)</f>
        <v>0.0</v>
      </c>
      <c r="U209" s="19">
        <f>Y208</f>
        <v>0.0</v>
      </c>
      <c r="V209" s="19">
        <f>ROUND(U209*$V$5/12,2)</f>
        <v>0.0</v>
      </c>
      <c r="W209" s="19">
        <f>MIN($W$5,U209+V209)</f>
        <v>0.0</v>
      </c>
      <c r="X209" s="19">
        <f>MAX(0,MIN(U209+V209-W209,MonthlyPayment-SUM(H209,M209,R209,W209,AB209,AG209,AL209,AQ209,AV209,BA209)-SUM(I209,N209,S209)))</f>
        <v>0.0</v>
      </c>
      <c r="Y209" s="19">
        <f>ROUND(U209+V209-W209-X209,2)</f>
        <v>0.0</v>
      </c>
      <c r="Z209" s="19">
        <f>AD208</f>
        <v>0.0</v>
      </c>
      <c r="AA209" s="19">
        <f>ROUND(Z209*$AA$5/12,2)</f>
        <v>0.0</v>
      </c>
      <c r="AB209" s="19">
        <f>MIN($AB$5,Z209+AA209)</f>
        <v>0.0</v>
      </c>
      <c r="AC209" s="19">
        <f>MAX(0,MIN(Z209+AA209-AB209,MonthlyPayment-SUM(H209,M209,R209,W209,AB209,AG209,AL209,AQ209,AV209,BA209)-SUM(I209,N209,S209,X209)))</f>
        <v>0.0</v>
      </c>
      <c r="AD209" s="19">
        <f>ROUND(Z209+AA209-AB209-AC209,2)</f>
        <v>0.0</v>
      </c>
      <c r="AE209" s="19">
        <f>AI208</f>
        <v>0.0</v>
      </c>
      <c r="AF209" s="19">
        <f>ROUND(AE209*$AF$5/12,2)</f>
        <v>0.0</v>
      </c>
      <c r="AG209" s="19">
        <f>MIN($AG$5,AE209+AF209)</f>
        <v>0.0</v>
      </c>
      <c r="AH209" s="19">
        <f>MAX(0,MIN(AE209+AF209-AG209,MonthlyPayment-SUM(H209,M209,R209,W209,AB209,AG209,AL209,AQ209,AV209,BA209)-SUM(I209,N209,S209,X209,AC209)))</f>
        <v>0.0</v>
      </c>
      <c r="AI209" s="19">
        <f>ROUND(AE209+AF209-AG209-AH209,2)</f>
        <v>0.0</v>
      </c>
      <c r="AJ209" s="19">
        <f>AN208</f>
        <v>0.0</v>
      </c>
      <c r="AK209" s="19">
        <f>ROUND(AJ209*$AK$5/12,2)</f>
        <v>0.0</v>
      </c>
      <c r="AL209" s="19">
        <f>MIN($AL$5,AJ209+AK209)</f>
        <v>0.0</v>
      </c>
      <c r="AM209" s="19">
        <f>MAX(0,MIN(AJ209+AK209-AL209,MonthlyPayment-SUM(H209,M209,R209,W209,AB209,AG209,AL209,AQ209,AV209,BA209)-SUM(I209,N209,S209,X209,AC209,AH209)))</f>
        <v>0.0</v>
      </c>
      <c r="AN209" s="19">
        <f>ROUND(AJ209+AK209-AL209-AM209,2)</f>
        <v>0.0</v>
      </c>
      <c r="AO209" s="19">
        <f>AS208</f>
        <v>0.0</v>
      </c>
      <c r="AP209" s="19">
        <f>ROUND(AO209*$AP$5/12,2)</f>
        <v>0.0</v>
      </c>
      <c r="AQ209" s="19">
        <f>MIN($AQ$5,AO209+AP209)</f>
        <v>0.0</v>
      </c>
      <c r="AR209" s="19">
        <f>MAX(0,MIN(AO209+AP209-AQ209,MonthlyPayment-SUM(H209,M209,R209,W209,AB209,AG209,AL209,AQ209,AV209,BA209)-SUM(I209,N209,S209,X209,AC209,AH209,AM209)))</f>
        <v>0.0</v>
      </c>
      <c r="AS209" s="19">
        <f>ROUND(AO209+AP209-AQ209-AR209,2)</f>
        <v>0.0</v>
      </c>
      <c r="AT209" s="19">
        <f>AX208</f>
        <v>0.0</v>
      </c>
      <c r="AU209" s="19">
        <f>ROUND(AT209*$AU$5/12,2)</f>
        <v>0.0</v>
      </c>
      <c r="AV209" s="19">
        <f>MIN($AV$5,AT209+AU209)</f>
        <v>0.0</v>
      </c>
      <c r="AW209" s="19">
        <f>MAX(0,MIN(AT209+AU209-AV209,MonthlyPayment-SUM(H209,M209,R209,W209,AB209,AG209,AL209,AQ209,AV209,BA209)-SUM(I209,N209,S209,X209,AC209,AH209,AM209,AR209)))</f>
        <v>0.0</v>
      </c>
      <c r="AX209" s="19">
        <f>ROUND(AT209+AU209-AV209-AW209,2)</f>
        <v>0.0</v>
      </c>
      <c r="AY209" s="19">
        <f>BC208</f>
        <v>0.0</v>
      </c>
      <c r="AZ209" s="19">
        <f>ROUND(AY209*$AZ$5/12,2)</f>
        <v>0.0</v>
      </c>
      <c r="BA209" s="19">
        <f>MIN($BA$5,AY209+AZ209)</f>
        <v>0.0</v>
      </c>
      <c r="BB209" s="19">
        <f>MAX(0,MIN(AY209+AZ209-BA209,MonthlyPayment-SUM(H209,M209,R209,W209,AB209,AG209,AL209,AQ209,AV209,BA209)-SUM(I209,N209,S209,X209,AC209,AH209,AM209,AR209,AW209)))</f>
        <v>0.0</v>
      </c>
      <c r="BC209" s="19">
        <f>ROUND(AY209+AZ209-BA209-BB209,2)</f>
        <v>0.0</v>
      </c>
    </row>
    <row r="210" spans="1:55">
      <c r="A210" s="9">
        <v>204</v>
      </c>
      <c r="B210" s="15">
        <f>IF(FirstPayment="","",EDATE(FirstPayment,A210-1))</f>
        <v/>
      </c>
      <c r="C210" s="19">
        <f>SUM(H210,M210,R210,W210,AB210,AG210,AL210,AQ210,AV210,BA210,I210,N210,S210,X210,AC210,AH210,AM210,AR210,AW210,BB210)</f>
        <v>0.0</v>
      </c>
      <c r="D210" s="19">
        <f>SUM(J210,O210,T210,Y210,AD210,AI210,AN210,AS210,AX210,BC210)</f>
        <v>0.0</v>
      </c>
      <c r="E210" s="19">
        <f>SUM(G210,L210,Q210,V210,AA210,AF210,AK210,AP210,AU210,AZ210)</f>
        <v>0.0</v>
      </c>
      <c r="F210" s="19">
        <f>J209</f>
        <v>0.0</v>
      </c>
      <c r="G210" s="19">
        <f>ROUND(F210*$G$5/12,2)</f>
        <v>0.0</v>
      </c>
      <c r="H210" s="19">
        <f>MIN($H$5,F210+G210)</f>
        <v>0.0</v>
      </c>
      <c r="I210" s="19">
        <f>MAX(0,MIN(F210+G210-H210,MonthlyPayment-SUM(H210,M210,R210,W210,AB210,AG210,AL210,AQ210,AV210,BA210)))</f>
        <v>0.0</v>
      </c>
      <c r="J210" s="19">
        <f>ROUND(F210+G210-H210-I210,2)</f>
        <v>0.0</v>
      </c>
      <c r="K210" s="19">
        <f>O209</f>
        <v>0.0</v>
      </c>
      <c r="L210" s="19">
        <f>ROUND(K210*$L$5/12,2)</f>
        <v>0.0</v>
      </c>
      <c r="M210" s="19">
        <f>MIN($M$5,K210+L210)</f>
        <v>0.0</v>
      </c>
      <c r="N210" s="19">
        <f>MAX(0,MIN(K210+L210-M210,MonthlyPayment-SUM(H210,M210,R210,W210,AB210,AG210,AL210,AQ210,AV210,BA210)-SUM(I210)))</f>
        <v>0.0</v>
      </c>
      <c r="O210" s="19">
        <f>ROUND(K210+L210-M210-N210,2)</f>
        <v>0.0</v>
      </c>
      <c r="P210" s="19">
        <f>T209</f>
        <v>0.0</v>
      </c>
      <c r="Q210" s="19">
        <f>ROUND(P210*$Q$5/12,2)</f>
        <v>0.0</v>
      </c>
      <c r="R210" s="19">
        <f>MIN($R$5,P210+Q210)</f>
        <v>0.0</v>
      </c>
      <c r="S210" s="19">
        <f>MAX(0,MIN(P210+Q210-R210,MonthlyPayment-SUM(H210,M210,R210,W210,AB210,AG210,AL210,AQ210,AV210,BA210)-SUM(I210,N210)))</f>
        <v>0.0</v>
      </c>
      <c r="T210" s="19">
        <f>ROUND(P210+Q210-R210-S210,2)</f>
        <v>0.0</v>
      </c>
      <c r="U210" s="19">
        <f>Y209</f>
        <v>0.0</v>
      </c>
      <c r="V210" s="19">
        <f>ROUND(U210*$V$5/12,2)</f>
        <v>0.0</v>
      </c>
      <c r="W210" s="19">
        <f>MIN($W$5,U210+V210)</f>
        <v>0.0</v>
      </c>
      <c r="X210" s="19">
        <f>MAX(0,MIN(U210+V210-W210,MonthlyPayment-SUM(H210,M210,R210,W210,AB210,AG210,AL210,AQ210,AV210,BA210)-SUM(I210,N210,S210)))</f>
        <v>0.0</v>
      </c>
      <c r="Y210" s="19">
        <f>ROUND(U210+V210-W210-X210,2)</f>
        <v>0.0</v>
      </c>
      <c r="Z210" s="19">
        <f>AD209</f>
        <v>0.0</v>
      </c>
      <c r="AA210" s="19">
        <f>ROUND(Z210*$AA$5/12,2)</f>
        <v>0.0</v>
      </c>
      <c r="AB210" s="19">
        <f>MIN($AB$5,Z210+AA210)</f>
        <v>0.0</v>
      </c>
      <c r="AC210" s="19">
        <f>MAX(0,MIN(Z210+AA210-AB210,MonthlyPayment-SUM(H210,M210,R210,W210,AB210,AG210,AL210,AQ210,AV210,BA210)-SUM(I210,N210,S210,X210)))</f>
        <v>0.0</v>
      </c>
      <c r="AD210" s="19">
        <f>ROUND(Z210+AA210-AB210-AC210,2)</f>
        <v>0.0</v>
      </c>
      <c r="AE210" s="19">
        <f>AI209</f>
        <v>0.0</v>
      </c>
      <c r="AF210" s="19">
        <f>ROUND(AE210*$AF$5/12,2)</f>
        <v>0.0</v>
      </c>
      <c r="AG210" s="19">
        <f>MIN($AG$5,AE210+AF210)</f>
        <v>0.0</v>
      </c>
      <c r="AH210" s="19">
        <f>MAX(0,MIN(AE210+AF210-AG210,MonthlyPayment-SUM(H210,M210,R210,W210,AB210,AG210,AL210,AQ210,AV210,BA210)-SUM(I210,N210,S210,X210,AC210)))</f>
        <v>0.0</v>
      </c>
      <c r="AI210" s="19">
        <f>ROUND(AE210+AF210-AG210-AH210,2)</f>
        <v>0.0</v>
      </c>
      <c r="AJ210" s="19">
        <f>AN209</f>
        <v>0.0</v>
      </c>
      <c r="AK210" s="19">
        <f>ROUND(AJ210*$AK$5/12,2)</f>
        <v>0.0</v>
      </c>
      <c r="AL210" s="19">
        <f>MIN($AL$5,AJ210+AK210)</f>
        <v>0.0</v>
      </c>
      <c r="AM210" s="19">
        <f>MAX(0,MIN(AJ210+AK210-AL210,MonthlyPayment-SUM(H210,M210,R210,W210,AB210,AG210,AL210,AQ210,AV210,BA210)-SUM(I210,N210,S210,X210,AC210,AH210)))</f>
        <v>0.0</v>
      </c>
      <c r="AN210" s="19">
        <f>ROUND(AJ210+AK210-AL210-AM210,2)</f>
        <v>0.0</v>
      </c>
      <c r="AO210" s="19">
        <f>AS209</f>
        <v>0.0</v>
      </c>
      <c r="AP210" s="19">
        <f>ROUND(AO210*$AP$5/12,2)</f>
        <v>0.0</v>
      </c>
      <c r="AQ210" s="19">
        <f>MIN($AQ$5,AO210+AP210)</f>
        <v>0.0</v>
      </c>
      <c r="AR210" s="19">
        <f>MAX(0,MIN(AO210+AP210-AQ210,MonthlyPayment-SUM(H210,M210,R210,W210,AB210,AG210,AL210,AQ210,AV210,BA210)-SUM(I210,N210,S210,X210,AC210,AH210,AM210)))</f>
        <v>0.0</v>
      </c>
      <c r="AS210" s="19">
        <f>ROUND(AO210+AP210-AQ210-AR210,2)</f>
        <v>0.0</v>
      </c>
      <c r="AT210" s="19">
        <f>AX209</f>
        <v>0.0</v>
      </c>
      <c r="AU210" s="19">
        <f>ROUND(AT210*$AU$5/12,2)</f>
        <v>0.0</v>
      </c>
      <c r="AV210" s="19">
        <f>MIN($AV$5,AT210+AU210)</f>
        <v>0.0</v>
      </c>
      <c r="AW210" s="19">
        <f>MAX(0,MIN(AT210+AU210-AV210,MonthlyPayment-SUM(H210,M210,R210,W210,AB210,AG210,AL210,AQ210,AV210,BA210)-SUM(I210,N210,S210,X210,AC210,AH210,AM210,AR210)))</f>
        <v>0.0</v>
      </c>
      <c r="AX210" s="19">
        <f>ROUND(AT210+AU210-AV210-AW210,2)</f>
        <v>0.0</v>
      </c>
      <c r="AY210" s="19">
        <f>BC209</f>
        <v>0.0</v>
      </c>
      <c r="AZ210" s="19">
        <f>ROUND(AY210*$AZ$5/12,2)</f>
        <v>0.0</v>
      </c>
      <c r="BA210" s="19">
        <f>MIN($BA$5,AY210+AZ210)</f>
        <v>0.0</v>
      </c>
      <c r="BB210" s="19">
        <f>MAX(0,MIN(AY210+AZ210-BA210,MonthlyPayment-SUM(H210,M210,R210,W210,AB210,AG210,AL210,AQ210,AV210,BA210)-SUM(I210,N210,S210,X210,AC210,AH210,AM210,AR210,AW210)))</f>
        <v>0.0</v>
      </c>
      <c r="BC210" s="19">
        <f>ROUND(AY210+AZ210-BA210-BB210,2)</f>
        <v>0.0</v>
      </c>
    </row>
    <row r="211" spans="1:55">
      <c r="A211" s="9">
        <v>205</v>
      </c>
      <c r="B211" s="15">
        <f>IF(FirstPayment="","",EDATE(FirstPayment,A211-1))</f>
        <v/>
      </c>
      <c r="C211" s="19">
        <f>SUM(H211,M211,R211,W211,AB211,AG211,AL211,AQ211,AV211,BA211,I211,N211,S211,X211,AC211,AH211,AM211,AR211,AW211,BB211)</f>
        <v>0.0</v>
      </c>
      <c r="D211" s="19">
        <f>SUM(J211,O211,T211,Y211,AD211,AI211,AN211,AS211,AX211,BC211)</f>
        <v>0.0</v>
      </c>
      <c r="E211" s="19">
        <f>SUM(G211,L211,Q211,V211,AA211,AF211,AK211,AP211,AU211,AZ211)</f>
        <v>0.0</v>
      </c>
      <c r="F211" s="19">
        <f>J210</f>
        <v>0.0</v>
      </c>
      <c r="G211" s="19">
        <f>ROUND(F211*$G$5/12,2)</f>
        <v>0.0</v>
      </c>
      <c r="H211" s="19">
        <f>MIN($H$5,F211+G211)</f>
        <v>0.0</v>
      </c>
      <c r="I211" s="19">
        <f>MAX(0,MIN(F211+G211-H211,MonthlyPayment-SUM(H211,M211,R211,W211,AB211,AG211,AL211,AQ211,AV211,BA211)))</f>
        <v>0.0</v>
      </c>
      <c r="J211" s="19">
        <f>ROUND(F211+G211-H211-I211,2)</f>
        <v>0.0</v>
      </c>
      <c r="K211" s="19">
        <f>O210</f>
        <v>0.0</v>
      </c>
      <c r="L211" s="19">
        <f>ROUND(K211*$L$5/12,2)</f>
        <v>0.0</v>
      </c>
      <c r="M211" s="19">
        <f>MIN($M$5,K211+L211)</f>
        <v>0.0</v>
      </c>
      <c r="N211" s="19">
        <f>MAX(0,MIN(K211+L211-M211,MonthlyPayment-SUM(H211,M211,R211,W211,AB211,AG211,AL211,AQ211,AV211,BA211)-SUM(I211)))</f>
        <v>0.0</v>
      </c>
      <c r="O211" s="19">
        <f>ROUND(K211+L211-M211-N211,2)</f>
        <v>0.0</v>
      </c>
      <c r="P211" s="19">
        <f>T210</f>
        <v>0.0</v>
      </c>
      <c r="Q211" s="19">
        <f>ROUND(P211*$Q$5/12,2)</f>
        <v>0.0</v>
      </c>
      <c r="R211" s="19">
        <f>MIN($R$5,P211+Q211)</f>
        <v>0.0</v>
      </c>
      <c r="S211" s="19">
        <f>MAX(0,MIN(P211+Q211-R211,MonthlyPayment-SUM(H211,M211,R211,W211,AB211,AG211,AL211,AQ211,AV211,BA211)-SUM(I211,N211)))</f>
        <v>0.0</v>
      </c>
      <c r="T211" s="19">
        <f>ROUND(P211+Q211-R211-S211,2)</f>
        <v>0.0</v>
      </c>
      <c r="U211" s="19">
        <f>Y210</f>
        <v>0.0</v>
      </c>
      <c r="V211" s="19">
        <f>ROUND(U211*$V$5/12,2)</f>
        <v>0.0</v>
      </c>
      <c r="W211" s="19">
        <f>MIN($W$5,U211+V211)</f>
        <v>0.0</v>
      </c>
      <c r="X211" s="19">
        <f>MAX(0,MIN(U211+V211-W211,MonthlyPayment-SUM(H211,M211,R211,W211,AB211,AG211,AL211,AQ211,AV211,BA211)-SUM(I211,N211,S211)))</f>
        <v>0.0</v>
      </c>
      <c r="Y211" s="19">
        <f>ROUND(U211+V211-W211-X211,2)</f>
        <v>0.0</v>
      </c>
      <c r="Z211" s="19">
        <f>AD210</f>
        <v>0.0</v>
      </c>
      <c r="AA211" s="19">
        <f>ROUND(Z211*$AA$5/12,2)</f>
        <v>0.0</v>
      </c>
      <c r="AB211" s="19">
        <f>MIN($AB$5,Z211+AA211)</f>
        <v>0.0</v>
      </c>
      <c r="AC211" s="19">
        <f>MAX(0,MIN(Z211+AA211-AB211,MonthlyPayment-SUM(H211,M211,R211,W211,AB211,AG211,AL211,AQ211,AV211,BA211)-SUM(I211,N211,S211,X211)))</f>
        <v>0.0</v>
      </c>
      <c r="AD211" s="19">
        <f>ROUND(Z211+AA211-AB211-AC211,2)</f>
        <v>0.0</v>
      </c>
      <c r="AE211" s="19">
        <f>AI210</f>
        <v>0.0</v>
      </c>
      <c r="AF211" s="19">
        <f>ROUND(AE211*$AF$5/12,2)</f>
        <v>0.0</v>
      </c>
      <c r="AG211" s="19">
        <f>MIN($AG$5,AE211+AF211)</f>
        <v>0.0</v>
      </c>
      <c r="AH211" s="19">
        <f>MAX(0,MIN(AE211+AF211-AG211,MonthlyPayment-SUM(H211,M211,R211,W211,AB211,AG211,AL211,AQ211,AV211,BA211)-SUM(I211,N211,S211,X211,AC211)))</f>
        <v>0.0</v>
      </c>
      <c r="AI211" s="19">
        <f>ROUND(AE211+AF211-AG211-AH211,2)</f>
        <v>0.0</v>
      </c>
      <c r="AJ211" s="19">
        <f>AN210</f>
        <v>0.0</v>
      </c>
      <c r="AK211" s="19">
        <f>ROUND(AJ211*$AK$5/12,2)</f>
        <v>0.0</v>
      </c>
      <c r="AL211" s="19">
        <f>MIN($AL$5,AJ211+AK211)</f>
        <v>0.0</v>
      </c>
      <c r="AM211" s="19">
        <f>MAX(0,MIN(AJ211+AK211-AL211,MonthlyPayment-SUM(H211,M211,R211,W211,AB211,AG211,AL211,AQ211,AV211,BA211)-SUM(I211,N211,S211,X211,AC211,AH211)))</f>
        <v>0.0</v>
      </c>
      <c r="AN211" s="19">
        <f>ROUND(AJ211+AK211-AL211-AM211,2)</f>
        <v>0.0</v>
      </c>
      <c r="AO211" s="19">
        <f>AS210</f>
        <v>0.0</v>
      </c>
      <c r="AP211" s="19">
        <f>ROUND(AO211*$AP$5/12,2)</f>
        <v>0.0</v>
      </c>
      <c r="AQ211" s="19">
        <f>MIN($AQ$5,AO211+AP211)</f>
        <v>0.0</v>
      </c>
      <c r="AR211" s="19">
        <f>MAX(0,MIN(AO211+AP211-AQ211,MonthlyPayment-SUM(H211,M211,R211,W211,AB211,AG211,AL211,AQ211,AV211,BA211)-SUM(I211,N211,S211,X211,AC211,AH211,AM211)))</f>
        <v>0.0</v>
      </c>
      <c r="AS211" s="19">
        <f>ROUND(AO211+AP211-AQ211-AR211,2)</f>
        <v>0.0</v>
      </c>
      <c r="AT211" s="19">
        <f>AX210</f>
        <v>0.0</v>
      </c>
      <c r="AU211" s="19">
        <f>ROUND(AT211*$AU$5/12,2)</f>
        <v>0.0</v>
      </c>
      <c r="AV211" s="19">
        <f>MIN($AV$5,AT211+AU211)</f>
        <v>0.0</v>
      </c>
      <c r="AW211" s="19">
        <f>MAX(0,MIN(AT211+AU211-AV211,MonthlyPayment-SUM(H211,M211,R211,W211,AB211,AG211,AL211,AQ211,AV211,BA211)-SUM(I211,N211,S211,X211,AC211,AH211,AM211,AR211)))</f>
        <v>0.0</v>
      </c>
      <c r="AX211" s="19">
        <f>ROUND(AT211+AU211-AV211-AW211,2)</f>
        <v>0.0</v>
      </c>
      <c r="AY211" s="19">
        <f>BC210</f>
        <v>0.0</v>
      </c>
      <c r="AZ211" s="19">
        <f>ROUND(AY211*$AZ$5/12,2)</f>
        <v>0.0</v>
      </c>
      <c r="BA211" s="19">
        <f>MIN($BA$5,AY211+AZ211)</f>
        <v>0.0</v>
      </c>
      <c r="BB211" s="19">
        <f>MAX(0,MIN(AY211+AZ211-BA211,MonthlyPayment-SUM(H211,M211,R211,W211,AB211,AG211,AL211,AQ211,AV211,BA211)-SUM(I211,N211,S211,X211,AC211,AH211,AM211,AR211,AW211)))</f>
        <v>0.0</v>
      </c>
      <c r="BC211" s="19">
        <f>ROUND(AY211+AZ211-BA211-BB211,2)</f>
        <v>0.0</v>
      </c>
    </row>
    <row r="212" spans="1:55">
      <c r="A212" s="9">
        <v>206</v>
      </c>
      <c r="B212" s="15">
        <f>IF(FirstPayment="","",EDATE(FirstPayment,A212-1))</f>
        <v/>
      </c>
      <c r="C212" s="19">
        <f>SUM(H212,M212,R212,W212,AB212,AG212,AL212,AQ212,AV212,BA212,I212,N212,S212,X212,AC212,AH212,AM212,AR212,AW212,BB212)</f>
        <v>0.0</v>
      </c>
      <c r="D212" s="19">
        <f>SUM(J212,O212,T212,Y212,AD212,AI212,AN212,AS212,AX212,BC212)</f>
        <v>0.0</v>
      </c>
      <c r="E212" s="19">
        <f>SUM(G212,L212,Q212,V212,AA212,AF212,AK212,AP212,AU212,AZ212)</f>
        <v>0.0</v>
      </c>
      <c r="F212" s="19">
        <f>J211</f>
        <v>0.0</v>
      </c>
      <c r="G212" s="19">
        <f>ROUND(F212*$G$5/12,2)</f>
        <v>0.0</v>
      </c>
      <c r="H212" s="19">
        <f>MIN($H$5,F212+G212)</f>
        <v>0.0</v>
      </c>
      <c r="I212" s="19">
        <f>MAX(0,MIN(F212+G212-H212,MonthlyPayment-SUM(H212,M212,R212,W212,AB212,AG212,AL212,AQ212,AV212,BA212)))</f>
        <v>0.0</v>
      </c>
      <c r="J212" s="19">
        <f>ROUND(F212+G212-H212-I212,2)</f>
        <v>0.0</v>
      </c>
      <c r="K212" s="19">
        <f>O211</f>
        <v>0.0</v>
      </c>
      <c r="L212" s="19">
        <f>ROUND(K212*$L$5/12,2)</f>
        <v>0.0</v>
      </c>
      <c r="M212" s="19">
        <f>MIN($M$5,K212+L212)</f>
        <v>0.0</v>
      </c>
      <c r="N212" s="19">
        <f>MAX(0,MIN(K212+L212-M212,MonthlyPayment-SUM(H212,M212,R212,W212,AB212,AG212,AL212,AQ212,AV212,BA212)-SUM(I212)))</f>
        <v>0.0</v>
      </c>
      <c r="O212" s="19">
        <f>ROUND(K212+L212-M212-N212,2)</f>
        <v>0.0</v>
      </c>
      <c r="P212" s="19">
        <f>T211</f>
        <v>0.0</v>
      </c>
      <c r="Q212" s="19">
        <f>ROUND(P212*$Q$5/12,2)</f>
        <v>0.0</v>
      </c>
      <c r="R212" s="19">
        <f>MIN($R$5,P212+Q212)</f>
        <v>0.0</v>
      </c>
      <c r="S212" s="19">
        <f>MAX(0,MIN(P212+Q212-R212,MonthlyPayment-SUM(H212,M212,R212,W212,AB212,AG212,AL212,AQ212,AV212,BA212)-SUM(I212,N212)))</f>
        <v>0.0</v>
      </c>
      <c r="T212" s="19">
        <f>ROUND(P212+Q212-R212-S212,2)</f>
        <v>0.0</v>
      </c>
      <c r="U212" s="19">
        <f>Y211</f>
        <v>0.0</v>
      </c>
      <c r="V212" s="19">
        <f>ROUND(U212*$V$5/12,2)</f>
        <v>0.0</v>
      </c>
      <c r="W212" s="19">
        <f>MIN($W$5,U212+V212)</f>
        <v>0.0</v>
      </c>
      <c r="X212" s="19">
        <f>MAX(0,MIN(U212+V212-W212,MonthlyPayment-SUM(H212,M212,R212,W212,AB212,AG212,AL212,AQ212,AV212,BA212)-SUM(I212,N212,S212)))</f>
        <v>0.0</v>
      </c>
      <c r="Y212" s="19">
        <f>ROUND(U212+V212-W212-X212,2)</f>
        <v>0.0</v>
      </c>
      <c r="Z212" s="19">
        <f>AD211</f>
        <v>0.0</v>
      </c>
      <c r="AA212" s="19">
        <f>ROUND(Z212*$AA$5/12,2)</f>
        <v>0.0</v>
      </c>
      <c r="AB212" s="19">
        <f>MIN($AB$5,Z212+AA212)</f>
        <v>0.0</v>
      </c>
      <c r="AC212" s="19">
        <f>MAX(0,MIN(Z212+AA212-AB212,MonthlyPayment-SUM(H212,M212,R212,W212,AB212,AG212,AL212,AQ212,AV212,BA212)-SUM(I212,N212,S212,X212)))</f>
        <v>0.0</v>
      </c>
      <c r="AD212" s="19">
        <f>ROUND(Z212+AA212-AB212-AC212,2)</f>
        <v>0.0</v>
      </c>
      <c r="AE212" s="19">
        <f>AI211</f>
        <v>0.0</v>
      </c>
      <c r="AF212" s="19">
        <f>ROUND(AE212*$AF$5/12,2)</f>
        <v>0.0</v>
      </c>
      <c r="AG212" s="19">
        <f>MIN($AG$5,AE212+AF212)</f>
        <v>0.0</v>
      </c>
      <c r="AH212" s="19">
        <f>MAX(0,MIN(AE212+AF212-AG212,MonthlyPayment-SUM(H212,M212,R212,W212,AB212,AG212,AL212,AQ212,AV212,BA212)-SUM(I212,N212,S212,X212,AC212)))</f>
        <v>0.0</v>
      </c>
      <c r="AI212" s="19">
        <f>ROUND(AE212+AF212-AG212-AH212,2)</f>
        <v>0.0</v>
      </c>
      <c r="AJ212" s="19">
        <f>AN211</f>
        <v>0.0</v>
      </c>
      <c r="AK212" s="19">
        <f>ROUND(AJ212*$AK$5/12,2)</f>
        <v>0.0</v>
      </c>
      <c r="AL212" s="19">
        <f>MIN($AL$5,AJ212+AK212)</f>
        <v>0.0</v>
      </c>
      <c r="AM212" s="19">
        <f>MAX(0,MIN(AJ212+AK212-AL212,MonthlyPayment-SUM(H212,M212,R212,W212,AB212,AG212,AL212,AQ212,AV212,BA212)-SUM(I212,N212,S212,X212,AC212,AH212)))</f>
        <v>0.0</v>
      </c>
      <c r="AN212" s="19">
        <f>ROUND(AJ212+AK212-AL212-AM212,2)</f>
        <v>0.0</v>
      </c>
      <c r="AO212" s="19">
        <f>AS211</f>
        <v>0.0</v>
      </c>
      <c r="AP212" s="19">
        <f>ROUND(AO212*$AP$5/12,2)</f>
        <v>0.0</v>
      </c>
      <c r="AQ212" s="19">
        <f>MIN($AQ$5,AO212+AP212)</f>
        <v>0.0</v>
      </c>
      <c r="AR212" s="19">
        <f>MAX(0,MIN(AO212+AP212-AQ212,MonthlyPayment-SUM(H212,M212,R212,W212,AB212,AG212,AL212,AQ212,AV212,BA212)-SUM(I212,N212,S212,X212,AC212,AH212,AM212)))</f>
        <v>0.0</v>
      </c>
      <c r="AS212" s="19">
        <f>ROUND(AO212+AP212-AQ212-AR212,2)</f>
        <v>0.0</v>
      </c>
      <c r="AT212" s="19">
        <f>AX211</f>
        <v>0.0</v>
      </c>
      <c r="AU212" s="19">
        <f>ROUND(AT212*$AU$5/12,2)</f>
        <v>0.0</v>
      </c>
      <c r="AV212" s="19">
        <f>MIN($AV$5,AT212+AU212)</f>
        <v>0.0</v>
      </c>
      <c r="AW212" s="19">
        <f>MAX(0,MIN(AT212+AU212-AV212,MonthlyPayment-SUM(H212,M212,R212,W212,AB212,AG212,AL212,AQ212,AV212,BA212)-SUM(I212,N212,S212,X212,AC212,AH212,AM212,AR212)))</f>
        <v>0.0</v>
      </c>
      <c r="AX212" s="19">
        <f>ROUND(AT212+AU212-AV212-AW212,2)</f>
        <v>0.0</v>
      </c>
      <c r="AY212" s="19">
        <f>BC211</f>
        <v>0.0</v>
      </c>
      <c r="AZ212" s="19">
        <f>ROUND(AY212*$AZ$5/12,2)</f>
        <v>0.0</v>
      </c>
      <c r="BA212" s="19">
        <f>MIN($BA$5,AY212+AZ212)</f>
        <v>0.0</v>
      </c>
      <c r="BB212" s="19">
        <f>MAX(0,MIN(AY212+AZ212-BA212,MonthlyPayment-SUM(H212,M212,R212,W212,AB212,AG212,AL212,AQ212,AV212,BA212)-SUM(I212,N212,S212,X212,AC212,AH212,AM212,AR212,AW212)))</f>
        <v>0.0</v>
      </c>
      <c r="BC212" s="19">
        <f>ROUND(AY212+AZ212-BA212-BB212,2)</f>
        <v>0.0</v>
      </c>
    </row>
    <row r="213" spans="1:55">
      <c r="A213" s="9">
        <v>207</v>
      </c>
      <c r="B213" s="15">
        <f>IF(FirstPayment="","",EDATE(FirstPayment,A213-1))</f>
        <v/>
      </c>
      <c r="C213" s="19">
        <f>SUM(H213,M213,R213,W213,AB213,AG213,AL213,AQ213,AV213,BA213,I213,N213,S213,X213,AC213,AH213,AM213,AR213,AW213,BB213)</f>
        <v>0.0</v>
      </c>
      <c r="D213" s="19">
        <f>SUM(J213,O213,T213,Y213,AD213,AI213,AN213,AS213,AX213,BC213)</f>
        <v>0.0</v>
      </c>
      <c r="E213" s="19">
        <f>SUM(G213,L213,Q213,V213,AA213,AF213,AK213,AP213,AU213,AZ213)</f>
        <v>0.0</v>
      </c>
      <c r="F213" s="19">
        <f>J212</f>
        <v>0.0</v>
      </c>
      <c r="G213" s="19">
        <f>ROUND(F213*$G$5/12,2)</f>
        <v>0.0</v>
      </c>
      <c r="H213" s="19">
        <f>MIN($H$5,F213+G213)</f>
        <v>0.0</v>
      </c>
      <c r="I213" s="19">
        <f>MAX(0,MIN(F213+G213-H213,MonthlyPayment-SUM(H213,M213,R213,W213,AB213,AG213,AL213,AQ213,AV213,BA213)))</f>
        <v>0.0</v>
      </c>
      <c r="J213" s="19">
        <f>ROUND(F213+G213-H213-I213,2)</f>
        <v>0.0</v>
      </c>
      <c r="K213" s="19">
        <f>O212</f>
        <v>0.0</v>
      </c>
      <c r="L213" s="19">
        <f>ROUND(K213*$L$5/12,2)</f>
        <v>0.0</v>
      </c>
      <c r="M213" s="19">
        <f>MIN($M$5,K213+L213)</f>
        <v>0.0</v>
      </c>
      <c r="N213" s="19">
        <f>MAX(0,MIN(K213+L213-M213,MonthlyPayment-SUM(H213,M213,R213,W213,AB213,AG213,AL213,AQ213,AV213,BA213)-SUM(I213)))</f>
        <v>0.0</v>
      </c>
      <c r="O213" s="19">
        <f>ROUND(K213+L213-M213-N213,2)</f>
        <v>0.0</v>
      </c>
      <c r="P213" s="19">
        <f>T212</f>
        <v>0.0</v>
      </c>
      <c r="Q213" s="19">
        <f>ROUND(P213*$Q$5/12,2)</f>
        <v>0.0</v>
      </c>
      <c r="R213" s="19">
        <f>MIN($R$5,P213+Q213)</f>
        <v>0.0</v>
      </c>
      <c r="S213" s="19">
        <f>MAX(0,MIN(P213+Q213-R213,MonthlyPayment-SUM(H213,M213,R213,W213,AB213,AG213,AL213,AQ213,AV213,BA213)-SUM(I213,N213)))</f>
        <v>0.0</v>
      </c>
      <c r="T213" s="19">
        <f>ROUND(P213+Q213-R213-S213,2)</f>
        <v>0.0</v>
      </c>
      <c r="U213" s="19">
        <f>Y212</f>
        <v>0.0</v>
      </c>
      <c r="V213" s="19">
        <f>ROUND(U213*$V$5/12,2)</f>
        <v>0.0</v>
      </c>
      <c r="W213" s="19">
        <f>MIN($W$5,U213+V213)</f>
        <v>0.0</v>
      </c>
      <c r="X213" s="19">
        <f>MAX(0,MIN(U213+V213-W213,MonthlyPayment-SUM(H213,M213,R213,W213,AB213,AG213,AL213,AQ213,AV213,BA213)-SUM(I213,N213,S213)))</f>
        <v>0.0</v>
      </c>
      <c r="Y213" s="19">
        <f>ROUND(U213+V213-W213-X213,2)</f>
        <v>0.0</v>
      </c>
      <c r="Z213" s="19">
        <f>AD212</f>
        <v>0.0</v>
      </c>
      <c r="AA213" s="19">
        <f>ROUND(Z213*$AA$5/12,2)</f>
        <v>0.0</v>
      </c>
      <c r="AB213" s="19">
        <f>MIN($AB$5,Z213+AA213)</f>
        <v>0.0</v>
      </c>
      <c r="AC213" s="19">
        <f>MAX(0,MIN(Z213+AA213-AB213,MonthlyPayment-SUM(H213,M213,R213,W213,AB213,AG213,AL213,AQ213,AV213,BA213)-SUM(I213,N213,S213,X213)))</f>
        <v>0.0</v>
      </c>
      <c r="AD213" s="19">
        <f>ROUND(Z213+AA213-AB213-AC213,2)</f>
        <v>0.0</v>
      </c>
      <c r="AE213" s="19">
        <f>AI212</f>
        <v>0.0</v>
      </c>
      <c r="AF213" s="19">
        <f>ROUND(AE213*$AF$5/12,2)</f>
        <v>0.0</v>
      </c>
      <c r="AG213" s="19">
        <f>MIN($AG$5,AE213+AF213)</f>
        <v>0.0</v>
      </c>
      <c r="AH213" s="19">
        <f>MAX(0,MIN(AE213+AF213-AG213,MonthlyPayment-SUM(H213,M213,R213,W213,AB213,AG213,AL213,AQ213,AV213,BA213)-SUM(I213,N213,S213,X213,AC213)))</f>
        <v>0.0</v>
      </c>
      <c r="AI213" s="19">
        <f>ROUND(AE213+AF213-AG213-AH213,2)</f>
        <v>0.0</v>
      </c>
      <c r="AJ213" s="19">
        <f>AN212</f>
        <v>0.0</v>
      </c>
      <c r="AK213" s="19">
        <f>ROUND(AJ213*$AK$5/12,2)</f>
        <v>0.0</v>
      </c>
      <c r="AL213" s="19">
        <f>MIN($AL$5,AJ213+AK213)</f>
        <v>0.0</v>
      </c>
      <c r="AM213" s="19">
        <f>MAX(0,MIN(AJ213+AK213-AL213,MonthlyPayment-SUM(H213,M213,R213,W213,AB213,AG213,AL213,AQ213,AV213,BA213)-SUM(I213,N213,S213,X213,AC213,AH213)))</f>
        <v>0.0</v>
      </c>
      <c r="AN213" s="19">
        <f>ROUND(AJ213+AK213-AL213-AM213,2)</f>
        <v>0.0</v>
      </c>
      <c r="AO213" s="19">
        <f>AS212</f>
        <v>0.0</v>
      </c>
      <c r="AP213" s="19">
        <f>ROUND(AO213*$AP$5/12,2)</f>
        <v>0.0</v>
      </c>
      <c r="AQ213" s="19">
        <f>MIN($AQ$5,AO213+AP213)</f>
        <v>0.0</v>
      </c>
      <c r="AR213" s="19">
        <f>MAX(0,MIN(AO213+AP213-AQ213,MonthlyPayment-SUM(H213,M213,R213,W213,AB213,AG213,AL213,AQ213,AV213,BA213)-SUM(I213,N213,S213,X213,AC213,AH213,AM213)))</f>
        <v>0.0</v>
      </c>
      <c r="AS213" s="19">
        <f>ROUND(AO213+AP213-AQ213-AR213,2)</f>
        <v>0.0</v>
      </c>
      <c r="AT213" s="19">
        <f>AX212</f>
        <v>0.0</v>
      </c>
      <c r="AU213" s="19">
        <f>ROUND(AT213*$AU$5/12,2)</f>
        <v>0.0</v>
      </c>
      <c r="AV213" s="19">
        <f>MIN($AV$5,AT213+AU213)</f>
        <v>0.0</v>
      </c>
      <c r="AW213" s="19">
        <f>MAX(0,MIN(AT213+AU213-AV213,MonthlyPayment-SUM(H213,M213,R213,W213,AB213,AG213,AL213,AQ213,AV213,BA213)-SUM(I213,N213,S213,X213,AC213,AH213,AM213,AR213)))</f>
        <v>0.0</v>
      </c>
      <c r="AX213" s="19">
        <f>ROUND(AT213+AU213-AV213-AW213,2)</f>
        <v>0.0</v>
      </c>
      <c r="AY213" s="19">
        <f>BC212</f>
        <v>0.0</v>
      </c>
      <c r="AZ213" s="19">
        <f>ROUND(AY213*$AZ$5/12,2)</f>
        <v>0.0</v>
      </c>
      <c r="BA213" s="19">
        <f>MIN($BA$5,AY213+AZ213)</f>
        <v>0.0</v>
      </c>
      <c r="BB213" s="19">
        <f>MAX(0,MIN(AY213+AZ213-BA213,MonthlyPayment-SUM(H213,M213,R213,W213,AB213,AG213,AL213,AQ213,AV213,BA213)-SUM(I213,N213,S213,X213,AC213,AH213,AM213,AR213,AW213)))</f>
        <v>0.0</v>
      </c>
      <c r="BC213" s="19">
        <f>ROUND(AY213+AZ213-BA213-BB213,2)</f>
        <v>0.0</v>
      </c>
    </row>
    <row r="214" spans="1:55">
      <c r="A214" s="9">
        <v>208</v>
      </c>
      <c r="B214" s="15">
        <f>IF(FirstPayment="","",EDATE(FirstPayment,A214-1))</f>
        <v/>
      </c>
      <c r="C214" s="19">
        <f>SUM(H214,M214,R214,W214,AB214,AG214,AL214,AQ214,AV214,BA214,I214,N214,S214,X214,AC214,AH214,AM214,AR214,AW214,BB214)</f>
        <v>0.0</v>
      </c>
      <c r="D214" s="19">
        <f>SUM(J214,O214,T214,Y214,AD214,AI214,AN214,AS214,AX214,BC214)</f>
        <v>0.0</v>
      </c>
      <c r="E214" s="19">
        <f>SUM(G214,L214,Q214,V214,AA214,AF214,AK214,AP214,AU214,AZ214)</f>
        <v>0.0</v>
      </c>
      <c r="F214" s="19">
        <f>J213</f>
        <v>0.0</v>
      </c>
      <c r="G214" s="19">
        <f>ROUND(F214*$G$5/12,2)</f>
        <v>0.0</v>
      </c>
      <c r="H214" s="19">
        <f>MIN($H$5,F214+G214)</f>
        <v>0.0</v>
      </c>
      <c r="I214" s="19">
        <f>MAX(0,MIN(F214+G214-H214,MonthlyPayment-SUM(H214,M214,R214,W214,AB214,AG214,AL214,AQ214,AV214,BA214)))</f>
        <v>0.0</v>
      </c>
      <c r="J214" s="19">
        <f>ROUND(F214+G214-H214-I214,2)</f>
        <v>0.0</v>
      </c>
      <c r="K214" s="19">
        <f>O213</f>
        <v>0.0</v>
      </c>
      <c r="L214" s="19">
        <f>ROUND(K214*$L$5/12,2)</f>
        <v>0.0</v>
      </c>
      <c r="M214" s="19">
        <f>MIN($M$5,K214+L214)</f>
        <v>0.0</v>
      </c>
      <c r="N214" s="19">
        <f>MAX(0,MIN(K214+L214-M214,MonthlyPayment-SUM(H214,M214,R214,W214,AB214,AG214,AL214,AQ214,AV214,BA214)-SUM(I214)))</f>
        <v>0.0</v>
      </c>
      <c r="O214" s="19">
        <f>ROUND(K214+L214-M214-N214,2)</f>
        <v>0.0</v>
      </c>
      <c r="P214" s="19">
        <f>T213</f>
        <v>0.0</v>
      </c>
      <c r="Q214" s="19">
        <f>ROUND(P214*$Q$5/12,2)</f>
        <v>0.0</v>
      </c>
      <c r="R214" s="19">
        <f>MIN($R$5,P214+Q214)</f>
        <v>0.0</v>
      </c>
      <c r="S214" s="19">
        <f>MAX(0,MIN(P214+Q214-R214,MonthlyPayment-SUM(H214,M214,R214,W214,AB214,AG214,AL214,AQ214,AV214,BA214)-SUM(I214,N214)))</f>
        <v>0.0</v>
      </c>
      <c r="T214" s="19">
        <f>ROUND(P214+Q214-R214-S214,2)</f>
        <v>0.0</v>
      </c>
      <c r="U214" s="19">
        <f>Y213</f>
        <v>0.0</v>
      </c>
      <c r="V214" s="19">
        <f>ROUND(U214*$V$5/12,2)</f>
        <v>0.0</v>
      </c>
      <c r="W214" s="19">
        <f>MIN($W$5,U214+V214)</f>
        <v>0.0</v>
      </c>
      <c r="X214" s="19">
        <f>MAX(0,MIN(U214+V214-W214,MonthlyPayment-SUM(H214,M214,R214,W214,AB214,AG214,AL214,AQ214,AV214,BA214)-SUM(I214,N214,S214)))</f>
        <v>0.0</v>
      </c>
      <c r="Y214" s="19">
        <f>ROUND(U214+V214-W214-X214,2)</f>
        <v>0.0</v>
      </c>
      <c r="Z214" s="19">
        <f>AD213</f>
        <v>0.0</v>
      </c>
      <c r="AA214" s="19">
        <f>ROUND(Z214*$AA$5/12,2)</f>
        <v>0.0</v>
      </c>
      <c r="AB214" s="19">
        <f>MIN($AB$5,Z214+AA214)</f>
        <v>0.0</v>
      </c>
      <c r="AC214" s="19">
        <f>MAX(0,MIN(Z214+AA214-AB214,MonthlyPayment-SUM(H214,M214,R214,W214,AB214,AG214,AL214,AQ214,AV214,BA214)-SUM(I214,N214,S214,X214)))</f>
        <v>0.0</v>
      </c>
      <c r="AD214" s="19">
        <f>ROUND(Z214+AA214-AB214-AC214,2)</f>
        <v>0.0</v>
      </c>
      <c r="AE214" s="19">
        <f>AI213</f>
        <v>0.0</v>
      </c>
      <c r="AF214" s="19">
        <f>ROUND(AE214*$AF$5/12,2)</f>
        <v>0.0</v>
      </c>
      <c r="AG214" s="19">
        <f>MIN($AG$5,AE214+AF214)</f>
        <v>0.0</v>
      </c>
      <c r="AH214" s="19">
        <f>MAX(0,MIN(AE214+AF214-AG214,MonthlyPayment-SUM(H214,M214,R214,W214,AB214,AG214,AL214,AQ214,AV214,BA214)-SUM(I214,N214,S214,X214,AC214)))</f>
        <v>0.0</v>
      </c>
      <c r="AI214" s="19">
        <f>ROUND(AE214+AF214-AG214-AH214,2)</f>
        <v>0.0</v>
      </c>
      <c r="AJ214" s="19">
        <f>AN213</f>
        <v>0.0</v>
      </c>
      <c r="AK214" s="19">
        <f>ROUND(AJ214*$AK$5/12,2)</f>
        <v>0.0</v>
      </c>
      <c r="AL214" s="19">
        <f>MIN($AL$5,AJ214+AK214)</f>
        <v>0.0</v>
      </c>
      <c r="AM214" s="19">
        <f>MAX(0,MIN(AJ214+AK214-AL214,MonthlyPayment-SUM(H214,M214,R214,W214,AB214,AG214,AL214,AQ214,AV214,BA214)-SUM(I214,N214,S214,X214,AC214,AH214)))</f>
        <v>0.0</v>
      </c>
      <c r="AN214" s="19">
        <f>ROUND(AJ214+AK214-AL214-AM214,2)</f>
        <v>0.0</v>
      </c>
      <c r="AO214" s="19">
        <f>AS213</f>
        <v>0.0</v>
      </c>
      <c r="AP214" s="19">
        <f>ROUND(AO214*$AP$5/12,2)</f>
        <v>0.0</v>
      </c>
      <c r="AQ214" s="19">
        <f>MIN($AQ$5,AO214+AP214)</f>
        <v>0.0</v>
      </c>
      <c r="AR214" s="19">
        <f>MAX(0,MIN(AO214+AP214-AQ214,MonthlyPayment-SUM(H214,M214,R214,W214,AB214,AG214,AL214,AQ214,AV214,BA214)-SUM(I214,N214,S214,X214,AC214,AH214,AM214)))</f>
        <v>0.0</v>
      </c>
      <c r="AS214" s="19">
        <f>ROUND(AO214+AP214-AQ214-AR214,2)</f>
        <v>0.0</v>
      </c>
      <c r="AT214" s="19">
        <f>AX213</f>
        <v>0.0</v>
      </c>
      <c r="AU214" s="19">
        <f>ROUND(AT214*$AU$5/12,2)</f>
        <v>0.0</v>
      </c>
      <c r="AV214" s="19">
        <f>MIN($AV$5,AT214+AU214)</f>
        <v>0.0</v>
      </c>
      <c r="AW214" s="19">
        <f>MAX(0,MIN(AT214+AU214-AV214,MonthlyPayment-SUM(H214,M214,R214,W214,AB214,AG214,AL214,AQ214,AV214,BA214)-SUM(I214,N214,S214,X214,AC214,AH214,AM214,AR214)))</f>
        <v>0.0</v>
      </c>
      <c r="AX214" s="19">
        <f>ROUND(AT214+AU214-AV214-AW214,2)</f>
        <v>0.0</v>
      </c>
      <c r="AY214" s="19">
        <f>BC213</f>
        <v>0.0</v>
      </c>
      <c r="AZ214" s="19">
        <f>ROUND(AY214*$AZ$5/12,2)</f>
        <v>0.0</v>
      </c>
      <c r="BA214" s="19">
        <f>MIN($BA$5,AY214+AZ214)</f>
        <v>0.0</v>
      </c>
      <c r="BB214" s="19">
        <f>MAX(0,MIN(AY214+AZ214-BA214,MonthlyPayment-SUM(H214,M214,R214,W214,AB214,AG214,AL214,AQ214,AV214,BA214)-SUM(I214,N214,S214,X214,AC214,AH214,AM214,AR214,AW214)))</f>
        <v>0.0</v>
      </c>
      <c r="BC214" s="19">
        <f>ROUND(AY214+AZ214-BA214-BB214,2)</f>
        <v>0.0</v>
      </c>
    </row>
    <row r="215" spans="1:55">
      <c r="A215" s="9">
        <v>209</v>
      </c>
      <c r="B215" s="15">
        <f>IF(FirstPayment="","",EDATE(FirstPayment,A215-1))</f>
        <v/>
      </c>
      <c r="C215" s="19">
        <f>SUM(H215,M215,R215,W215,AB215,AG215,AL215,AQ215,AV215,BA215,I215,N215,S215,X215,AC215,AH215,AM215,AR215,AW215,BB215)</f>
        <v>0.0</v>
      </c>
      <c r="D215" s="19">
        <f>SUM(J215,O215,T215,Y215,AD215,AI215,AN215,AS215,AX215,BC215)</f>
        <v>0.0</v>
      </c>
      <c r="E215" s="19">
        <f>SUM(G215,L215,Q215,V215,AA215,AF215,AK215,AP215,AU215,AZ215)</f>
        <v>0.0</v>
      </c>
      <c r="F215" s="19">
        <f>J214</f>
        <v>0.0</v>
      </c>
      <c r="G215" s="19">
        <f>ROUND(F215*$G$5/12,2)</f>
        <v>0.0</v>
      </c>
      <c r="H215" s="19">
        <f>MIN($H$5,F215+G215)</f>
        <v>0.0</v>
      </c>
      <c r="I215" s="19">
        <f>MAX(0,MIN(F215+G215-H215,MonthlyPayment-SUM(H215,M215,R215,W215,AB215,AG215,AL215,AQ215,AV215,BA215)))</f>
        <v>0.0</v>
      </c>
      <c r="J215" s="19">
        <f>ROUND(F215+G215-H215-I215,2)</f>
        <v>0.0</v>
      </c>
      <c r="K215" s="19">
        <f>O214</f>
        <v>0.0</v>
      </c>
      <c r="L215" s="19">
        <f>ROUND(K215*$L$5/12,2)</f>
        <v>0.0</v>
      </c>
      <c r="M215" s="19">
        <f>MIN($M$5,K215+L215)</f>
        <v>0.0</v>
      </c>
      <c r="N215" s="19">
        <f>MAX(0,MIN(K215+L215-M215,MonthlyPayment-SUM(H215,M215,R215,W215,AB215,AG215,AL215,AQ215,AV215,BA215)-SUM(I215)))</f>
        <v>0.0</v>
      </c>
      <c r="O215" s="19">
        <f>ROUND(K215+L215-M215-N215,2)</f>
        <v>0.0</v>
      </c>
      <c r="P215" s="19">
        <f>T214</f>
        <v>0.0</v>
      </c>
      <c r="Q215" s="19">
        <f>ROUND(P215*$Q$5/12,2)</f>
        <v>0.0</v>
      </c>
      <c r="R215" s="19">
        <f>MIN($R$5,P215+Q215)</f>
        <v>0.0</v>
      </c>
      <c r="S215" s="19">
        <f>MAX(0,MIN(P215+Q215-R215,MonthlyPayment-SUM(H215,M215,R215,W215,AB215,AG215,AL215,AQ215,AV215,BA215)-SUM(I215,N215)))</f>
        <v>0.0</v>
      </c>
      <c r="T215" s="19">
        <f>ROUND(P215+Q215-R215-S215,2)</f>
        <v>0.0</v>
      </c>
      <c r="U215" s="19">
        <f>Y214</f>
        <v>0.0</v>
      </c>
      <c r="V215" s="19">
        <f>ROUND(U215*$V$5/12,2)</f>
        <v>0.0</v>
      </c>
      <c r="W215" s="19">
        <f>MIN($W$5,U215+V215)</f>
        <v>0.0</v>
      </c>
      <c r="X215" s="19">
        <f>MAX(0,MIN(U215+V215-W215,MonthlyPayment-SUM(H215,M215,R215,W215,AB215,AG215,AL215,AQ215,AV215,BA215)-SUM(I215,N215,S215)))</f>
        <v>0.0</v>
      </c>
      <c r="Y215" s="19">
        <f>ROUND(U215+V215-W215-X215,2)</f>
        <v>0.0</v>
      </c>
      <c r="Z215" s="19">
        <f>AD214</f>
        <v>0.0</v>
      </c>
      <c r="AA215" s="19">
        <f>ROUND(Z215*$AA$5/12,2)</f>
        <v>0.0</v>
      </c>
      <c r="AB215" s="19">
        <f>MIN($AB$5,Z215+AA215)</f>
        <v>0.0</v>
      </c>
      <c r="AC215" s="19">
        <f>MAX(0,MIN(Z215+AA215-AB215,MonthlyPayment-SUM(H215,M215,R215,W215,AB215,AG215,AL215,AQ215,AV215,BA215)-SUM(I215,N215,S215,X215)))</f>
        <v>0.0</v>
      </c>
      <c r="AD215" s="19">
        <f>ROUND(Z215+AA215-AB215-AC215,2)</f>
        <v>0.0</v>
      </c>
      <c r="AE215" s="19">
        <f>AI214</f>
        <v>0.0</v>
      </c>
      <c r="AF215" s="19">
        <f>ROUND(AE215*$AF$5/12,2)</f>
        <v>0.0</v>
      </c>
      <c r="AG215" s="19">
        <f>MIN($AG$5,AE215+AF215)</f>
        <v>0.0</v>
      </c>
      <c r="AH215" s="19">
        <f>MAX(0,MIN(AE215+AF215-AG215,MonthlyPayment-SUM(H215,M215,R215,W215,AB215,AG215,AL215,AQ215,AV215,BA215)-SUM(I215,N215,S215,X215,AC215)))</f>
        <v>0.0</v>
      </c>
      <c r="AI215" s="19">
        <f>ROUND(AE215+AF215-AG215-AH215,2)</f>
        <v>0.0</v>
      </c>
      <c r="AJ215" s="19">
        <f>AN214</f>
        <v>0.0</v>
      </c>
      <c r="AK215" s="19">
        <f>ROUND(AJ215*$AK$5/12,2)</f>
        <v>0.0</v>
      </c>
      <c r="AL215" s="19">
        <f>MIN($AL$5,AJ215+AK215)</f>
        <v>0.0</v>
      </c>
      <c r="AM215" s="19">
        <f>MAX(0,MIN(AJ215+AK215-AL215,MonthlyPayment-SUM(H215,M215,R215,W215,AB215,AG215,AL215,AQ215,AV215,BA215)-SUM(I215,N215,S215,X215,AC215,AH215)))</f>
        <v>0.0</v>
      </c>
      <c r="AN215" s="19">
        <f>ROUND(AJ215+AK215-AL215-AM215,2)</f>
        <v>0.0</v>
      </c>
      <c r="AO215" s="19">
        <f>AS214</f>
        <v>0.0</v>
      </c>
      <c r="AP215" s="19">
        <f>ROUND(AO215*$AP$5/12,2)</f>
        <v>0.0</v>
      </c>
      <c r="AQ215" s="19">
        <f>MIN($AQ$5,AO215+AP215)</f>
        <v>0.0</v>
      </c>
      <c r="AR215" s="19">
        <f>MAX(0,MIN(AO215+AP215-AQ215,MonthlyPayment-SUM(H215,M215,R215,W215,AB215,AG215,AL215,AQ215,AV215,BA215)-SUM(I215,N215,S215,X215,AC215,AH215,AM215)))</f>
        <v>0.0</v>
      </c>
      <c r="AS215" s="19">
        <f>ROUND(AO215+AP215-AQ215-AR215,2)</f>
        <v>0.0</v>
      </c>
      <c r="AT215" s="19">
        <f>AX214</f>
        <v>0.0</v>
      </c>
      <c r="AU215" s="19">
        <f>ROUND(AT215*$AU$5/12,2)</f>
        <v>0.0</v>
      </c>
      <c r="AV215" s="19">
        <f>MIN($AV$5,AT215+AU215)</f>
        <v>0.0</v>
      </c>
      <c r="AW215" s="19">
        <f>MAX(0,MIN(AT215+AU215-AV215,MonthlyPayment-SUM(H215,M215,R215,W215,AB215,AG215,AL215,AQ215,AV215,BA215)-SUM(I215,N215,S215,X215,AC215,AH215,AM215,AR215)))</f>
        <v>0.0</v>
      </c>
      <c r="AX215" s="19">
        <f>ROUND(AT215+AU215-AV215-AW215,2)</f>
        <v>0.0</v>
      </c>
      <c r="AY215" s="19">
        <f>BC214</f>
        <v>0.0</v>
      </c>
      <c r="AZ215" s="19">
        <f>ROUND(AY215*$AZ$5/12,2)</f>
        <v>0.0</v>
      </c>
      <c r="BA215" s="19">
        <f>MIN($BA$5,AY215+AZ215)</f>
        <v>0.0</v>
      </c>
      <c r="BB215" s="19">
        <f>MAX(0,MIN(AY215+AZ215-BA215,MonthlyPayment-SUM(H215,M215,R215,W215,AB215,AG215,AL215,AQ215,AV215,BA215)-SUM(I215,N215,S215,X215,AC215,AH215,AM215,AR215,AW215)))</f>
        <v>0.0</v>
      </c>
      <c r="BC215" s="19">
        <f>ROUND(AY215+AZ215-BA215-BB215,2)</f>
        <v>0.0</v>
      </c>
    </row>
    <row r="216" spans="1:55">
      <c r="A216" s="9">
        <v>210</v>
      </c>
      <c r="B216" s="15">
        <f>IF(FirstPayment="","",EDATE(FirstPayment,A216-1))</f>
        <v/>
      </c>
      <c r="C216" s="19">
        <f>SUM(H216,M216,R216,W216,AB216,AG216,AL216,AQ216,AV216,BA216,I216,N216,S216,X216,AC216,AH216,AM216,AR216,AW216,BB216)</f>
        <v>0.0</v>
      </c>
      <c r="D216" s="19">
        <f>SUM(J216,O216,T216,Y216,AD216,AI216,AN216,AS216,AX216,BC216)</f>
        <v>0.0</v>
      </c>
      <c r="E216" s="19">
        <f>SUM(G216,L216,Q216,V216,AA216,AF216,AK216,AP216,AU216,AZ216)</f>
        <v>0.0</v>
      </c>
      <c r="F216" s="19">
        <f>J215</f>
        <v>0.0</v>
      </c>
      <c r="G216" s="19">
        <f>ROUND(F216*$G$5/12,2)</f>
        <v>0.0</v>
      </c>
      <c r="H216" s="19">
        <f>MIN($H$5,F216+G216)</f>
        <v>0.0</v>
      </c>
      <c r="I216" s="19">
        <f>MAX(0,MIN(F216+G216-H216,MonthlyPayment-SUM(H216,M216,R216,W216,AB216,AG216,AL216,AQ216,AV216,BA216)))</f>
        <v>0.0</v>
      </c>
      <c r="J216" s="19">
        <f>ROUND(F216+G216-H216-I216,2)</f>
        <v>0.0</v>
      </c>
      <c r="K216" s="19">
        <f>O215</f>
        <v>0.0</v>
      </c>
      <c r="L216" s="19">
        <f>ROUND(K216*$L$5/12,2)</f>
        <v>0.0</v>
      </c>
      <c r="M216" s="19">
        <f>MIN($M$5,K216+L216)</f>
        <v>0.0</v>
      </c>
      <c r="N216" s="19">
        <f>MAX(0,MIN(K216+L216-M216,MonthlyPayment-SUM(H216,M216,R216,W216,AB216,AG216,AL216,AQ216,AV216,BA216)-SUM(I216)))</f>
        <v>0.0</v>
      </c>
      <c r="O216" s="19">
        <f>ROUND(K216+L216-M216-N216,2)</f>
        <v>0.0</v>
      </c>
      <c r="P216" s="19">
        <f>T215</f>
        <v>0.0</v>
      </c>
      <c r="Q216" s="19">
        <f>ROUND(P216*$Q$5/12,2)</f>
        <v>0.0</v>
      </c>
      <c r="R216" s="19">
        <f>MIN($R$5,P216+Q216)</f>
        <v>0.0</v>
      </c>
      <c r="S216" s="19">
        <f>MAX(0,MIN(P216+Q216-R216,MonthlyPayment-SUM(H216,M216,R216,W216,AB216,AG216,AL216,AQ216,AV216,BA216)-SUM(I216,N216)))</f>
        <v>0.0</v>
      </c>
      <c r="T216" s="19">
        <f>ROUND(P216+Q216-R216-S216,2)</f>
        <v>0.0</v>
      </c>
      <c r="U216" s="19">
        <f>Y215</f>
        <v>0.0</v>
      </c>
      <c r="V216" s="19">
        <f>ROUND(U216*$V$5/12,2)</f>
        <v>0.0</v>
      </c>
      <c r="W216" s="19">
        <f>MIN($W$5,U216+V216)</f>
        <v>0.0</v>
      </c>
      <c r="X216" s="19">
        <f>MAX(0,MIN(U216+V216-W216,MonthlyPayment-SUM(H216,M216,R216,W216,AB216,AG216,AL216,AQ216,AV216,BA216)-SUM(I216,N216,S216)))</f>
        <v>0.0</v>
      </c>
      <c r="Y216" s="19">
        <f>ROUND(U216+V216-W216-X216,2)</f>
        <v>0.0</v>
      </c>
      <c r="Z216" s="19">
        <f>AD215</f>
        <v>0.0</v>
      </c>
      <c r="AA216" s="19">
        <f>ROUND(Z216*$AA$5/12,2)</f>
        <v>0.0</v>
      </c>
      <c r="AB216" s="19">
        <f>MIN($AB$5,Z216+AA216)</f>
        <v>0.0</v>
      </c>
      <c r="AC216" s="19">
        <f>MAX(0,MIN(Z216+AA216-AB216,MonthlyPayment-SUM(H216,M216,R216,W216,AB216,AG216,AL216,AQ216,AV216,BA216)-SUM(I216,N216,S216,X216)))</f>
        <v>0.0</v>
      </c>
      <c r="AD216" s="19">
        <f>ROUND(Z216+AA216-AB216-AC216,2)</f>
        <v>0.0</v>
      </c>
      <c r="AE216" s="19">
        <f>AI215</f>
        <v>0.0</v>
      </c>
      <c r="AF216" s="19">
        <f>ROUND(AE216*$AF$5/12,2)</f>
        <v>0.0</v>
      </c>
      <c r="AG216" s="19">
        <f>MIN($AG$5,AE216+AF216)</f>
        <v>0.0</v>
      </c>
      <c r="AH216" s="19">
        <f>MAX(0,MIN(AE216+AF216-AG216,MonthlyPayment-SUM(H216,M216,R216,W216,AB216,AG216,AL216,AQ216,AV216,BA216)-SUM(I216,N216,S216,X216,AC216)))</f>
        <v>0.0</v>
      </c>
      <c r="AI216" s="19">
        <f>ROUND(AE216+AF216-AG216-AH216,2)</f>
        <v>0.0</v>
      </c>
      <c r="AJ216" s="19">
        <f>AN215</f>
        <v>0.0</v>
      </c>
      <c r="AK216" s="19">
        <f>ROUND(AJ216*$AK$5/12,2)</f>
        <v>0.0</v>
      </c>
      <c r="AL216" s="19">
        <f>MIN($AL$5,AJ216+AK216)</f>
        <v>0.0</v>
      </c>
      <c r="AM216" s="19">
        <f>MAX(0,MIN(AJ216+AK216-AL216,MonthlyPayment-SUM(H216,M216,R216,W216,AB216,AG216,AL216,AQ216,AV216,BA216)-SUM(I216,N216,S216,X216,AC216,AH216)))</f>
        <v>0.0</v>
      </c>
      <c r="AN216" s="19">
        <f>ROUND(AJ216+AK216-AL216-AM216,2)</f>
        <v>0.0</v>
      </c>
      <c r="AO216" s="19">
        <f>AS215</f>
        <v>0.0</v>
      </c>
      <c r="AP216" s="19">
        <f>ROUND(AO216*$AP$5/12,2)</f>
        <v>0.0</v>
      </c>
      <c r="AQ216" s="19">
        <f>MIN($AQ$5,AO216+AP216)</f>
        <v>0.0</v>
      </c>
      <c r="AR216" s="19">
        <f>MAX(0,MIN(AO216+AP216-AQ216,MonthlyPayment-SUM(H216,M216,R216,W216,AB216,AG216,AL216,AQ216,AV216,BA216)-SUM(I216,N216,S216,X216,AC216,AH216,AM216)))</f>
        <v>0.0</v>
      </c>
      <c r="AS216" s="19">
        <f>ROUND(AO216+AP216-AQ216-AR216,2)</f>
        <v>0.0</v>
      </c>
      <c r="AT216" s="19">
        <f>AX215</f>
        <v>0.0</v>
      </c>
      <c r="AU216" s="19">
        <f>ROUND(AT216*$AU$5/12,2)</f>
        <v>0.0</v>
      </c>
      <c r="AV216" s="19">
        <f>MIN($AV$5,AT216+AU216)</f>
        <v>0.0</v>
      </c>
      <c r="AW216" s="19">
        <f>MAX(0,MIN(AT216+AU216-AV216,MonthlyPayment-SUM(H216,M216,R216,W216,AB216,AG216,AL216,AQ216,AV216,BA216)-SUM(I216,N216,S216,X216,AC216,AH216,AM216,AR216)))</f>
        <v>0.0</v>
      </c>
      <c r="AX216" s="19">
        <f>ROUND(AT216+AU216-AV216-AW216,2)</f>
        <v>0.0</v>
      </c>
      <c r="AY216" s="19">
        <f>BC215</f>
        <v>0.0</v>
      </c>
      <c r="AZ216" s="19">
        <f>ROUND(AY216*$AZ$5/12,2)</f>
        <v>0.0</v>
      </c>
      <c r="BA216" s="19">
        <f>MIN($BA$5,AY216+AZ216)</f>
        <v>0.0</v>
      </c>
      <c r="BB216" s="19">
        <f>MAX(0,MIN(AY216+AZ216-BA216,MonthlyPayment-SUM(H216,M216,R216,W216,AB216,AG216,AL216,AQ216,AV216,BA216)-SUM(I216,N216,S216,X216,AC216,AH216,AM216,AR216,AW216)))</f>
        <v>0.0</v>
      </c>
      <c r="BC216" s="19">
        <f>ROUND(AY216+AZ216-BA216-BB216,2)</f>
        <v>0.0</v>
      </c>
    </row>
    <row r="217" spans="1:55">
      <c r="A217" s="9">
        <v>211</v>
      </c>
      <c r="B217" s="15">
        <f>IF(FirstPayment="","",EDATE(FirstPayment,A217-1))</f>
        <v/>
      </c>
      <c r="C217" s="19">
        <f>SUM(H217,M217,R217,W217,AB217,AG217,AL217,AQ217,AV217,BA217,I217,N217,S217,X217,AC217,AH217,AM217,AR217,AW217,BB217)</f>
        <v>0.0</v>
      </c>
      <c r="D217" s="19">
        <f>SUM(J217,O217,T217,Y217,AD217,AI217,AN217,AS217,AX217,BC217)</f>
        <v>0.0</v>
      </c>
      <c r="E217" s="19">
        <f>SUM(G217,L217,Q217,V217,AA217,AF217,AK217,AP217,AU217,AZ217)</f>
        <v>0.0</v>
      </c>
      <c r="F217" s="19">
        <f>J216</f>
        <v>0.0</v>
      </c>
      <c r="G217" s="19">
        <f>ROUND(F217*$G$5/12,2)</f>
        <v>0.0</v>
      </c>
      <c r="H217" s="19">
        <f>MIN($H$5,F217+G217)</f>
        <v>0.0</v>
      </c>
      <c r="I217" s="19">
        <f>MAX(0,MIN(F217+G217-H217,MonthlyPayment-SUM(H217,M217,R217,W217,AB217,AG217,AL217,AQ217,AV217,BA217)))</f>
        <v>0.0</v>
      </c>
      <c r="J217" s="19">
        <f>ROUND(F217+G217-H217-I217,2)</f>
        <v>0.0</v>
      </c>
      <c r="K217" s="19">
        <f>O216</f>
        <v>0.0</v>
      </c>
      <c r="L217" s="19">
        <f>ROUND(K217*$L$5/12,2)</f>
        <v>0.0</v>
      </c>
      <c r="M217" s="19">
        <f>MIN($M$5,K217+L217)</f>
        <v>0.0</v>
      </c>
      <c r="N217" s="19">
        <f>MAX(0,MIN(K217+L217-M217,MonthlyPayment-SUM(H217,M217,R217,W217,AB217,AG217,AL217,AQ217,AV217,BA217)-SUM(I217)))</f>
        <v>0.0</v>
      </c>
      <c r="O217" s="19">
        <f>ROUND(K217+L217-M217-N217,2)</f>
        <v>0.0</v>
      </c>
      <c r="P217" s="19">
        <f>T216</f>
        <v>0.0</v>
      </c>
      <c r="Q217" s="19">
        <f>ROUND(P217*$Q$5/12,2)</f>
        <v>0.0</v>
      </c>
      <c r="R217" s="19">
        <f>MIN($R$5,P217+Q217)</f>
        <v>0.0</v>
      </c>
      <c r="S217" s="19">
        <f>MAX(0,MIN(P217+Q217-R217,MonthlyPayment-SUM(H217,M217,R217,W217,AB217,AG217,AL217,AQ217,AV217,BA217)-SUM(I217,N217)))</f>
        <v>0.0</v>
      </c>
      <c r="T217" s="19">
        <f>ROUND(P217+Q217-R217-S217,2)</f>
        <v>0.0</v>
      </c>
      <c r="U217" s="19">
        <f>Y216</f>
        <v>0.0</v>
      </c>
      <c r="V217" s="19">
        <f>ROUND(U217*$V$5/12,2)</f>
        <v>0.0</v>
      </c>
      <c r="W217" s="19">
        <f>MIN($W$5,U217+V217)</f>
        <v>0.0</v>
      </c>
      <c r="X217" s="19">
        <f>MAX(0,MIN(U217+V217-W217,MonthlyPayment-SUM(H217,M217,R217,W217,AB217,AG217,AL217,AQ217,AV217,BA217)-SUM(I217,N217,S217)))</f>
        <v>0.0</v>
      </c>
      <c r="Y217" s="19">
        <f>ROUND(U217+V217-W217-X217,2)</f>
        <v>0.0</v>
      </c>
      <c r="Z217" s="19">
        <f>AD216</f>
        <v>0.0</v>
      </c>
      <c r="AA217" s="19">
        <f>ROUND(Z217*$AA$5/12,2)</f>
        <v>0.0</v>
      </c>
      <c r="AB217" s="19">
        <f>MIN($AB$5,Z217+AA217)</f>
        <v>0.0</v>
      </c>
      <c r="AC217" s="19">
        <f>MAX(0,MIN(Z217+AA217-AB217,MonthlyPayment-SUM(H217,M217,R217,W217,AB217,AG217,AL217,AQ217,AV217,BA217)-SUM(I217,N217,S217,X217)))</f>
        <v>0.0</v>
      </c>
      <c r="AD217" s="19">
        <f>ROUND(Z217+AA217-AB217-AC217,2)</f>
        <v>0.0</v>
      </c>
      <c r="AE217" s="19">
        <f>AI216</f>
        <v>0.0</v>
      </c>
      <c r="AF217" s="19">
        <f>ROUND(AE217*$AF$5/12,2)</f>
        <v>0.0</v>
      </c>
      <c r="AG217" s="19">
        <f>MIN($AG$5,AE217+AF217)</f>
        <v>0.0</v>
      </c>
      <c r="AH217" s="19">
        <f>MAX(0,MIN(AE217+AF217-AG217,MonthlyPayment-SUM(H217,M217,R217,W217,AB217,AG217,AL217,AQ217,AV217,BA217)-SUM(I217,N217,S217,X217,AC217)))</f>
        <v>0.0</v>
      </c>
      <c r="AI217" s="19">
        <f>ROUND(AE217+AF217-AG217-AH217,2)</f>
        <v>0.0</v>
      </c>
      <c r="AJ217" s="19">
        <f>AN216</f>
        <v>0.0</v>
      </c>
      <c r="AK217" s="19">
        <f>ROUND(AJ217*$AK$5/12,2)</f>
        <v>0.0</v>
      </c>
      <c r="AL217" s="19">
        <f>MIN($AL$5,AJ217+AK217)</f>
        <v>0.0</v>
      </c>
      <c r="AM217" s="19">
        <f>MAX(0,MIN(AJ217+AK217-AL217,MonthlyPayment-SUM(H217,M217,R217,W217,AB217,AG217,AL217,AQ217,AV217,BA217)-SUM(I217,N217,S217,X217,AC217,AH217)))</f>
        <v>0.0</v>
      </c>
      <c r="AN217" s="19">
        <f>ROUND(AJ217+AK217-AL217-AM217,2)</f>
        <v>0.0</v>
      </c>
      <c r="AO217" s="19">
        <f>AS216</f>
        <v>0.0</v>
      </c>
      <c r="AP217" s="19">
        <f>ROUND(AO217*$AP$5/12,2)</f>
        <v>0.0</v>
      </c>
      <c r="AQ217" s="19">
        <f>MIN($AQ$5,AO217+AP217)</f>
        <v>0.0</v>
      </c>
      <c r="AR217" s="19">
        <f>MAX(0,MIN(AO217+AP217-AQ217,MonthlyPayment-SUM(H217,M217,R217,W217,AB217,AG217,AL217,AQ217,AV217,BA217)-SUM(I217,N217,S217,X217,AC217,AH217,AM217)))</f>
        <v>0.0</v>
      </c>
      <c r="AS217" s="19">
        <f>ROUND(AO217+AP217-AQ217-AR217,2)</f>
        <v>0.0</v>
      </c>
      <c r="AT217" s="19">
        <f>AX216</f>
        <v>0.0</v>
      </c>
      <c r="AU217" s="19">
        <f>ROUND(AT217*$AU$5/12,2)</f>
        <v>0.0</v>
      </c>
      <c r="AV217" s="19">
        <f>MIN($AV$5,AT217+AU217)</f>
        <v>0.0</v>
      </c>
      <c r="AW217" s="19">
        <f>MAX(0,MIN(AT217+AU217-AV217,MonthlyPayment-SUM(H217,M217,R217,W217,AB217,AG217,AL217,AQ217,AV217,BA217)-SUM(I217,N217,S217,X217,AC217,AH217,AM217,AR217)))</f>
        <v>0.0</v>
      </c>
      <c r="AX217" s="19">
        <f>ROUND(AT217+AU217-AV217-AW217,2)</f>
        <v>0.0</v>
      </c>
      <c r="AY217" s="19">
        <f>BC216</f>
        <v>0.0</v>
      </c>
      <c r="AZ217" s="19">
        <f>ROUND(AY217*$AZ$5/12,2)</f>
        <v>0.0</v>
      </c>
      <c r="BA217" s="19">
        <f>MIN($BA$5,AY217+AZ217)</f>
        <v>0.0</v>
      </c>
      <c r="BB217" s="19">
        <f>MAX(0,MIN(AY217+AZ217-BA217,MonthlyPayment-SUM(H217,M217,R217,W217,AB217,AG217,AL217,AQ217,AV217,BA217)-SUM(I217,N217,S217,X217,AC217,AH217,AM217,AR217,AW217)))</f>
        <v>0.0</v>
      </c>
      <c r="BC217" s="19">
        <f>ROUND(AY217+AZ217-BA217-BB217,2)</f>
        <v>0.0</v>
      </c>
    </row>
    <row r="218" spans="1:55">
      <c r="A218" s="9">
        <v>212</v>
      </c>
      <c r="B218" s="15">
        <f>IF(FirstPayment="","",EDATE(FirstPayment,A218-1))</f>
        <v/>
      </c>
      <c r="C218" s="19">
        <f>SUM(H218,M218,R218,W218,AB218,AG218,AL218,AQ218,AV218,BA218,I218,N218,S218,X218,AC218,AH218,AM218,AR218,AW218,BB218)</f>
        <v>0.0</v>
      </c>
      <c r="D218" s="19">
        <f>SUM(J218,O218,T218,Y218,AD218,AI218,AN218,AS218,AX218,BC218)</f>
        <v>0.0</v>
      </c>
      <c r="E218" s="19">
        <f>SUM(G218,L218,Q218,V218,AA218,AF218,AK218,AP218,AU218,AZ218)</f>
        <v>0.0</v>
      </c>
      <c r="F218" s="19">
        <f>J217</f>
        <v>0.0</v>
      </c>
      <c r="G218" s="19">
        <f>ROUND(F218*$G$5/12,2)</f>
        <v>0.0</v>
      </c>
      <c r="H218" s="19">
        <f>MIN($H$5,F218+G218)</f>
        <v>0.0</v>
      </c>
      <c r="I218" s="19">
        <f>MAX(0,MIN(F218+G218-H218,MonthlyPayment-SUM(H218,M218,R218,W218,AB218,AG218,AL218,AQ218,AV218,BA218)))</f>
        <v>0.0</v>
      </c>
      <c r="J218" s="19">
        <f>ROUND(F218+G218-H218-I218,2)</f>
        <v>0.0</v>
      </c>
      <c r="K218" s="19">
        <f>O217</f>
        <v>0.0</v>
      </c>
      <c r="L218" s="19">
        <f>ROUND(K218*$L$5/12,2)</f>
        <v>0.0</v>
      </c>
      <c r="M218" s="19">
        <f>MIN($M$5,K218+L218)</f>
        <v>0.0</v>
      </c>
      <c r="N218" s="19">
        <f>MAX(0,MIN(K218+L218-M218,MonthlyPayment-SUM(H218,M218,R218,W218,AB218,AG218,AL218,AQ218,AV218,BA218)-SUM(I218)))</f>
        <v>0.0</v>
      </c>
      <c r="O218" s="19">
        <f>ROUND(K218+L218-M218-N218,2)</f>
        <v>0.0</v>
      </c>
      <c r="P218" s="19">
        <f>T217</f>
        <v>0.0</v>
      </c>
      <c r="Q218" s="19">
        <f>ROUND(P218*$Q$5/12,2)</f>
        <v>0.0</v>
      </c>
      <c r="R218" s="19">
        <f>MIN($R$5,P218+Q218)</f>
        <v>0.0</v>
      </c>
      <c r="S218" s="19">
        <f>MAX(0,MIN(P218+Q218-R218,MonthlyPayment-SUM(H218,M218,R218,W218,AB218,AG218,AL218,AQ218,AV218,BA218)-SUM(I218,N218)))</f>
        <v>0.0</v>
      </c>
      <c r="T218" s="19">
        <f>ROUND(P218+Q218-R218-S218,2)</f>
        <v>0.0</v>
      </c>
      <c r="U218" s="19">
        <f>Y217</f>
        <v>0.0</v>
      </c>
      <c r="V218" s="19">
        <f>ROUND(U218*$V$5/12,2)</f>
        <v>0.0</v>
      </c>
      <c r="W218" s="19">
        <f>MIN($W$5,U218+V218)</f>
        <v>0.0</v>
      </c>
      <c r="X218" s="19">
        <f>MAX(0,MIN(U218+V218-W218,MonthlyPayment-SUM(H218,M218,R218,W218,AB218,AG218,AL218,AQ218,AV218,BA218)-SUM(I218,N218,S218)))</f>
        <v>0.0</v>
      </c>
      <c r="Y218" s="19">
        <f>ROUND(U218+V218-W218-X218,2)</f>
        <v>0.0</v>
      </c>
      <c r="Z218" s="19">
        <f>AD217</f>
        <v>0.0</v>
      </c>
      <c r="AA218" s="19">
        <f>ROUND(Z218*$AA$5/12,2)</f>
        <v>0.0</v>
      </c>
      <c r="AB218" s="19">
        <f>MIN($AB$5,Z218+AA218)</f>
        <v>0.0</v>
      </c>
      <c r="AC218" s="19">
        <f>MAX(0,MIN(Z218+AA218-AB218,MonthlyPayment-SUM(H218,M218,R218,W218,AB218,AG218,AL218,AQ218,AV218,BA218)-SUM(I218,N218,S218,X218)))</f>
        <v>0.0</v>
      </c>
      <c r="AD218" s="19">
        <f>ROUND(Z218+AA218-AB218-AC218,2)</f>
        <v>0.0</v>
      </c>
      <c r="AE218" s="19">
        <f>AI217</f>
        <v>0.0</v>
      </c>
      <c r="AF218" s="19">
        <f>ROUND(AE218*$AF$5/12,2)</f>
        <v>0.0</v>
      </c>
      <c r="AG218" s="19">
        <f>MIN($AG$5,AE218+AF218)</f>
        <v>0.0</v>
      </c>
      <c r="AH218" s="19">
        <f>MAX(0,MIN(AE218+AF218-AG218,MonthlyPayment-SUM(H218,M218,R218,W218,AB218,AG218,AL218,AQ218,AV218,BA218)-SUM(I218,N218,S218,X218,AC218)))</f>
        <v>0.0</v>
      </c>
      <c r="AI218" s="19">
        <f>ROUND(AE218+AF218-AG218-AH218,2)</f>
        <v>0.0</v>
      </c>
      <c r="AJ218" s="19">
        <f>AN217</f>
        <v>0.0</v>
      </c>
      <c r="AK218" s="19">
        <f>ROUND(AJ218*$AK$5/12,2)</f>
        <v>0.0</v>
      </c>
      <c r="AL218" s="19">
        <f>MIN($AL$5,AJ218+AK218)</f>
        <v>0.0</v>
      </c>
      <c r="AM218" s="19">
        <f>MAX(0,MIN(AJ218+AK218-AL218,MonthlyPayment-SUM(H218,M218,R218,W218,AB218,AG218,AL218,AQ218,AV218,BA218)-SUM(I218,N218,S218,X218,AC218,AH218)))</f>
        <v>0.0</v>
      </c>
      <c r="AN218" s="19">
        <f>ROUND(AJ218+AK218-AL218-AM218,2)</f>
        <v>0.0</v>
      </c>
      <c r="AO218" s="19">
        <f>AS217</f>
        <v>0.0</v>
      </c>
      <c r="AP218" s="19">
        <f>ROUND(AO218*$AP$5/12,2)</f>
        <v>0.0</v>
      </c>
      <c r="AQ218" s="19">
        <f>MIN($AQ$5,AO218+AP218)</f>
        <v>0.0</v>
      </c>
      <c r="AR218" s="19">
        <f>MAX(0,MIN(AO218+AP218-AQ218,MonthlyPayment-SUM(H218,M218,R218,W218,AB218,AG218,AL218,AQ218,AV218,BA218)-SUM(I218,N218,S218,X218,AC218,AH218,AM218)))</f>
        <v>0.0</v>
      </c>
      <c r="AS218" s="19">
        <f>ROUND(AO218+AP218-AQ218-AR218,2)</f>
        <v>0.0</v>
      </c>
      <c r="AT218" s="19">
        <f>AX217</f>
        <v>0.0</v>
      </c>
      <c r="AU218" s="19">
        <f>ROUND(AT218*$AU$5/12,2)</f>
        <v>0.0</v>
      </c>
      <c r="AV218" s="19">
        <f>MIN($AV$5,AT218+AU218)</f>
        <v>0.0</v>
      </c>
      <c r="AW218" s="19">
        <f>MAX(0,MIN(AT218+AU218-AV218,MonthlyPayment-SUM(H218,M218,R218,W218,AB218,AG218,AL218,AQ218,AV218,BA218)-SUM(I218,N218,S218,X218,AC218,AH218,AM218,AR218)))</f>
        <v>0.0</v>
      </c>
      <c r="AX218" s="19">
        <f>ROUND(AT218+AU218-AV218-AW218,2)</f>
        <v>0.0</v>
      </c>
      <c r="AY218" s="19">
        <f>BC217</f>
        <v>0.0</v>
      </c>
      <c r="AZ218" s="19">
        <f>ROUND(AY218*$AZ$5/12,2)</f>
        <v>0.0</v>
      </c>
      <c r="BA218" s="19">
        <f>MIN($BA$5,AY218+AZ218)</f>
        <v>0.0</v>
      </c>
      <c r="BB218" s="19">
        <f>MAX(0,MIN(AY218+AZ218-BA218,MonthlyPayment-SUM(H218,M218,R218,W218,AB218,AG218,AL218,AQ218,AV218,BA218)-SUM(I218,N218,S218,X218,AC218,AH218,AM218,AR218,AW218)))</f>
        <v>0.0</v>
      </c>
      <c r="BC218" s="19">
        <f>ROUND(AY218+AZ218-BA218-BB218,2)</f>
        <v>0.0</v>
      </c>
    </row>
    <row r="219" spans="1:55">
      <c r="A219" s="9">
        <v>213</v>
      </c>
      <c r="B219" s="15">
        <f>IF(FirstPayment="","",EDATE(FirstPayment,A219-1))</f>
        <v/>
      </c>
      <c r="C219" s="19">
        <f>SUM(H219,M219,R219,W219,AB219,AG219,AL219,AQ219,AV219,BA219,I219,N219,S219,X219,AC219,AH219,AM219,AR219,AW219,BB219)</f>
        <v>0.0</v>
      </c>
      <c r="D219" s="19">
        <f>SUM(J219,O219,T219,Y219,AD219,AI219,AN219,AS219,AX219,BC219)</f>
        <v>0.0</v>
      </c>
      <c r="E219" s="19">
        <f>SUM(G219,L219,Q219,V219,AA219,AF219,AK219,AP219,AU219,AZ219)</f>
        <v>0.0</v>
      </c>
      <c r="F219" s="19">
        <f>J218</f>
        <v>0.0</v>
      </c>
      <c r="G219" s="19">
        <f>ROUND(F219*$G$5/12,2)</f>
        <v>0.0</v>
      </c>
      <c r="H219" s="19">
        <f>MIN($H$5,F219+G219)</f>
        <v>0.0</v>
      </c>
      <c r="I219" s="19">
        <f>MAX(0,MIN(F219+G219-H219,MonthlyPayment-SUM(H219,M219,R219,W219,AB219,AG219,AL219,AQ219,AV219,BA219)))</f>
        <v>0.0</v>
      </c>
      <c r="J219" s="19">
        <f>ROUND(F219+G219-H219-I219,2)</f>
        <v>0.0</v>
      </c>
      <c r="K219" s="19">
        <f>O218</f>
        <v>0.0</v>
      </c>
      <c r="L219" s="19">
        <f>ROUND(K219*$L$5/12,2)</f>
        <v>0.0</v>
      </c>
      <c r="M219" s="19">
        <f>MIN($M$5,K219+L219)</f>
        <v>0.0</v>
      </c>
      <c r="N219" s="19">
        <f>MAX(0,MIN(K219+L219-M219,MonthlyPayment-SUM(H219,M219,R219,W219,AB219,AG219,AL219,AQ219,AV219,BA219)-SUM(I219)))</f>
        <v>0.0</v>
      </c>
      <c r="O219" s="19">
        <f>ROUND(K219+L219-M219-N219,2)</f>
        <v>0.0</v>
      </c>
      <c r="P219" s="19">
        <f>T218</f>
        <v>0.0</v>
      </c>
      <c r="Q219" s="19">
        <f>ROUND(P219*$Q$5/12,2)</f>
        <v>0.0</v>
      </c>
      <c r="R219" s="19">
        <f>MIN($R$5,P219+Q219)</f>
        <v>0.0</v>
      </c>
      <c r="S219" s="19">
        <f>MAX(0,MIN(P219+Q219-R219,MonthlyPayment-SUM(H219,M219,R219,W219,AB219,AG219,AL219,AQ219,AV219,BA219)-SUM(I219,N219)))</f>
        <v>0.0</v>
      </c>
      <c r="T219" s="19">
        <f>ROUND(P219+Q219-R219-S219,2)</f>
        <v>0.0</v>
      </c>
      <c r="U219" s="19">
        <f>Y218</f>
        <v>0.0</v>
      </c>
      <c r="V219" s="19">
        <f>ROUND(U219*$V$5/12,2)</f>
        <v>0.0</v>
      </c>
      <c r="W219" s="19">
        <f>MIN($W$5,U219+V219)</f>
        <v>0.0</v>
      </c>
      <c r="X219" s="19">
        <f>MAX(0,MIN(U219+V219-W219,MonthlyPayment-SUM(H219,M219,R219,W219,AB219,AG219,AL219,AQ219,AV219,BA219)-SUM(I219,N219,S219)))</f>
        <v>0.0</v>
      </c>
      <c r="Y219" s="19">
        <f>ROUND(U219+V219-W219-X219,2)</f>
        <v>0.0</v>
      </c>
      <c r="Z219" s="19">
        <f>AD218</f>
        <v>0.0</v>
      </c>
      <c r="AA219" s="19">
        <f>ROUND(Z219*$AA$5/12,2)</f>
        <v>0.0</v>
      </c>
      <c r="AB219" s="19">
        <f>MIN($AB$5,Z219+AA219)</f>
        <v>0.0</v>
      </c>
      <c r="AC219" s="19">
        <f>MAX(0,MIN(Z219+AA219-AB219,MonthlyPayment-SUM(H219,M219,R219,W219,AB219,AG219,AL219,AQ219,AV219,BA219)-SUM(I219,N219,S219,X219)))</f>
        <v>0.0</v>
      </c>
      <c r="AD219" s="19">
        <f>ROUND(Z219+AA219-AB219-AC219,2)</f>
        <v>0.0</v>
      </c>
      <c r="AE219" s="19">
        <f>AI218</f>
        <v>0.0</v>
      </c>
      <c r="AF219" s="19">
        <f>ROUND(AE219*$AF$5/12,2)</f>
        <v>0.0</v>
      </c>
      <c r="AG219" s="19">
        <f>MIN($AG$5,AE219+AF219)</f>
        <v>0.0</v>
      </c>
      <c r="AH219" s="19">
        <f>MAX(0,MIN(AE219+AF219-AG219,MonthlyPayment-SUM(H219,M219,R219,W219,AB219,AG219,AL219,AQ219,AV219,BA219)-SUM(I219,N219,S219,X219,AC219)))</f>
        <v>0.0</v>
      </c>
      <c r="AI219" s="19">
        <f>ROUND(AE219+AF219-AG219-AH219,2)</f>
        <v>0.0</v>
      </c>
      <c r="AJ219" s="19">
        <f>AN218</f>
        <v>0.0</v>
      </c>
      <c r="AK219" s="19">
        <f>ROUND(AJ219*$AK$5/12,2)</f>
        <v>0.0</v>
      </c>
      <c r="AL219" s="19">
        <f>MIN($AL$5,AJ219+AK219)</f>
        <v>0.0</v>
      </c>
      <c r="AM219" s="19">
        <f>MAX(0,MIN(AJ219+AK219-AL219,MonthlyPayment-SUM(H219,M219,R219,W219,AB219,AG219,AL219,AQ219,AV219,BA219)-SUM(I219,N219,S219,X219,AC219,AH219)))</f>
        <v>0.0</v>
      </c>
      <c r="AN219" s="19">
        <f>ROUND(AJ219+AK219-AL219-AM219,2)</f>
        <v>0.0</v>
      </c>
      <c r="AO219" s="19">
        <f>AS218</f>
        <v>0.0</v>
      </c>
      <c r="AP219" s="19">
        <f>ROUND(AO219*$AP$5/12,2)</f>
        <v>0.0</v>
      </c>
      <c r="AQ219" s="19">
        <f>MIN($AQ$5,AO219+AP219)</f>
        <v>0.0</v>
      </c>
      <c r="AR219" s="19">
        <f>MAX(0,MIN(AO219+AP219-AQ219,MonthlyPayment-SUM(H219,M219,R219,W219,AB219,AG219,AL219,AQ219,AV219,BA219)-SUM(I219,N219,S219,X219,AC219,AH219,AM219)))</f>
        <v>0.0</v>
      </c>
      <c r="AS219" s="19">
        <f>ROUND(AO219+AP219-AQ219-AR219,2)</f>
        <v>0.0</v>
      </c>
      <c r="AT219" s="19">
        <f>AX218</f>
        <v>0.0</v>
      </c>
      <c r="AU219" s="19">
        <f>ROUND(AT219*$AU$5/12,2)</f>
        <v>0.0</v>
      </c>
      <c r="AV219" s="19">
        <f>MIN($AV$5,AT219+AU219)</f>
        <v>0.0</v>
      </c>
      <c r="AW219" s="19">
        <f>MAX(0,MIN(AT219+AU219-AV219,MonthlyPayment-SUM(H219,M219,R219,W219,AB219,AG219,AL219,AQ219,AV219,BA219)-SUM(I219,N219,S219,X219,AC219,AH219,AM219,AR219)))</f>
        <v>0.0</v>
      </c>
      <c r="AX219" s="19">
        <f>ROUND(AT219+AU219-AV219-AW219,2)</f>
        <v>0.0</v>
      </c>
      <c r="AY219" s="19">
        <f>BC218</f>
        <v>0.0</v>
      </c>
      <c r="AZ219" s="19">
        <f>ROUND(AY219*$AZ$5/12,2)</f>
        <v>0.0</v>
      </c>
      <c r="BA219" s="19">
        <f>MIN($BA$5,AY219+AZ219)</f>
        <v>0.0</v>
      </c>
      <c r="BB219" s="19">
        <f>MAX(0,MIN(AY219+AZ219-BA219,MonthlyPayment-SUM(H219,M219,R219,W219,AB219,AG219,AL219,AQ219,AV219,BA219)-SUM(I219,N219,S219,X219,AC219,AH219,AM219,AR219,AW219)))</f>
        <v>0.0</v>
      </c>
      <c r="BC219" s="19">
        <f>ROUND(AY219+AZ219-BA219-BB219,2)</f>
        <v>0.0</v>
      </c>
    </row>
    <row r="220" spans="1:55">
      <c r="A220" s="9">
        <v>214</v>
      </c>
      <c r="B220" s="15">
        <f>IF(FirstPayment="","",EDATE(FirstPayment,A220-1))</f>
        <v/>
      </c>
      <c r="C220" s="19">
        <f>SUM(H220,M220,R220,W220,AB220,AG220,AL220,AQ220,AV220,BA220,I220,N220,S220,X220,AC220,AH220,AM220,AR220,AW220,BB220)</f>
        <v>0.0</v>
      </c>
      <c r="D220" s="19">
        <f>SUM(J220,O220,T220,Y220,AD220,AI220,AN220,AS220,AX220,BC220)</f>
        <v>0.0</v>
      </c>
      <c r="E220" s="19">
        <f>SUM(G220,L220,Q220,V220,AA220,AF220,AK220,AP220,AU220,AZ220)</f>
        <v>0.0</v>
      </c>
      <c r="F220" s="19">
        <f>J219</f>
        <v>0.0</v>
      </c>
      <c r="G220" s="19">
        <f>ROUND(F220*$G$5/12,2)</f>
        <v>0.0</v>
      </c>
      <c r="H220" s="19">
        <f>MIN($H$5,F220+G220)</f>
        <v>0.0</v>
      </c>
      <c r="I220" s="19">
        <f>MAX(0,MIN(F220+G220-H220,MonthlyPayment-SUM(H220,M220,R220,W220,AB220,AG220,AL220,AQ220,AV220,BA220)))</f>
        <v>0.0</v>
      </c>
      <c r="J220" s="19">
        <f>ROUND(F220+G220-H220-I220,2)</f>
        <v>0.0</v>
      </c>
      <c r="K220" s="19">
        <f>O219</f>
        <v>0.0</v>
      </c>
      <c r="L220" s="19">
        <f>ROUND(K220*$L$5/12,2)</f>
        <v>0.0</v>
      </c>
      <c r="M220" s="19">
        <f>MIN($M$5,K220+L220)</f>
        <v>0.0</v>
      </c>
      <c r="N220" s="19">
        <f>MAX(0,MIN(K220+L220-M220,MonthlyPayment-SUM(H220,M220,R220,W220,AB220,AG220,AL220,AQ220,AV220,BA220)-SUM(I220)))</f>
        <v>0.0</v>
      </c>
      <c r="O220" s="19">
        <f>ROUND(K220+L220-M220-N220,2)</f>
        <v>0.0</v>
      </c>
      <c r="P220" s="19">
        <f>T219</f>
        <v>0.0</v>
      </c>
      <c r="Q220" s="19">
        <f>ROUND(P220*$Q$5/12,2)</f>
        <v>0.0</v>
      </c>
      <c r="R220" s="19">
        <f>MIN($R$5,P220+Q220)</f>
        <v>0.0</v>
      </c>
      <c r="S220" s="19">
        <f>MAX(0,MIN(P220+Q220-R220,MonthlyPayment-SUM(H220,M220,R220,W220,AB220,AG220,AL220,AQ220,AV220,BA220)-SUM(I220,N220)))</f>
        <v>0.0</v>
      </c>
      <c r="T220" s="19">
        <f>ROUND(P220+Q220-R220-S220,2)</f>
        <v>0.0</v>
      </c>
      <c r="U220" s="19">
        <f>Y219</f>
        <v>0.0</v>
      </c>
      <c r="V220" s="19">
        <f>ROUND(U220*$V$5/12,2)</f>
        <v>0.0</v>
      </c>
      <c r="W220" s="19">
        <f>MIN($W$5,U220+V220)</f>
        <v>0.0</v>
      </c>
      <c r="X220" s="19">
        <f>MAX(0,MIN(U220+V220-W220,MonthlyPayment-SUM(H220,M220,R220,W220,AB220,AG220,AL220,AQ220,AV220,BA220)-SUM(I220,N220,S220)))</f>
        <v>0.0</v>
      </c>
      <c r="Y220" s="19">
        <f>ROUND(U220+V220-W220-X220,2)</f>
        <v>0.0</v>
      </c>
      <c r="Z220" s="19">
        <f>AD219</f>
        <v>0.0</v>
      </c>
      <c r="AA220" s="19">
        <f>ROUND(Z220*$AA$5/12,2)</f>
        <v>0.0</v>
      </c>
      <c r="AB220" s="19">
        <f>MIN($AB$5,Z220+AA220)</f>
        <v>0.0</v>
      </c>
      <c r="AC220" s="19">
        <f>MAX(0,MIN(Z220+AA220-AB220,MonthlyPayment-SUM(H220,M220,R220,W220,AB220,AG220,AL220,AQ220,AV220,BA220)-SUM(I220,N220,S220,X220)))</f>
        <v>0.0</v>
      </c>
      <c r="AD220" s="19">
        <f>ROUND(Z220+AA220-AB220-AC220,2)</f>
        <v>0.0</v>
      </c>
      <c r="AE220" s="19">
        <f>AI219</f>
        <v>0.0</v>
      </c>
      <c r="AF220" s="19">
        <f>ROUND(AE220*$AF$5/12,2)</f>
        <v>0.0</v>
      </c>
      <c r="AG220" s="19">
        <f>MIN($AG$5,AE220+AF220)</f>
        <v>0.0</v>
      </c>
      <c r="AH220" s="19">
        <f>MAX(0,MIN(AE220+AF220-AG220,MonthlyPayment-SUM(H220,M220,R220,W220,AB220,AG220,AL220,AQ220,AV220,BA220)-SUM(I220,N220,S220,X220,AC220)))</f>
        <v>0.0</v>
      </c>
      <c r="AI220" s="19">
        <f>ROUND(AE220+AF220-AG220-AH220,2)</f>
        <v>0.0</v>
      </c>
      <c r="AJ220" s="19">
        <f>AN219</f>
        <v>0.0</v>
      </c>
      <c r="AK220" s="19">
        <f>ROUND(AJ220*$AK$5/12,2)</f>
        <v>0.0</v>
      </c>
      <c r="AL220" s="19">
        <f>MIN($AL$5,AJ220+AK220)</f>
        <v>0.0</v>
      </c>
      <c r="AM220" s="19">
        <f>MAX(0,MIN(AJ220+AK220-AL220,MonthlyPayment-SUM(H220,M220,R220,W220,AB220,AG220,AL220,AQ220,AV220,BA220)-SUM(I220,N220,S220,X220,AC220,AH220)))</f>
        <v>0.0</v>
      </c>
      <c r="AN220" s="19">
        <f>ROUND(AJ220+AK220-AL220-AM220,2)</f>
        <v>0.0</v>
      </c>
      <c r="AO220" s="19">
        <f>AS219</f>
        <v>0.0</v>
      </c>
      <c r="AP220" s="19">
        <f>ROUND(AO220*$AP$5/12,2)</f>
        <v>0.0</v>
      </c>
      <c r="AQ220" s="19">
        <f>MIN($AQ$5,AO220+AP220)</f>
        <v>0.0</v>
      </c>
      <c r="AR220" s="19">
        <f>MAX(0,MIN(AO220+AP220-AQ220,MonthlyPayment-SUM(H220,M220,R220,W220,AB220,AG220,AL220,AQ220,AV220,BA220)-SUM(I220,N220,S220,X220,AC220,AH220,AM220)))</f>
        <v>0.0</v>
      </c>
      <c r="AS220" s="19">
        <f>ROUND(AO220+AP220-AQ220-AR220,2)</f>
        <v>0.0</v>
      </c>
      <c r="AT220" s="19">
        <f>AX219</f>
        <v>0.0</v>
      </c>
      <c r="AU220" s="19">
        <f>ROUND(AT220*$AU$5/12,2)</f>
        <v>0.0</v>
      </c>
      <c r="AV220" s="19">
        <f>MIN($AV$5,AT220+AU220)</f>
        <v>0.0</v>
      </c>
      <c r="AW220" s="19">
        <f>MAX(0,MIN(AT220+AU220-AV220,MonthlyPayment-SUM(H220,M220,R220,W220,AB220,AG220,AL220,AQ220,AV220,BA220)-SUM(I220,N220,S220,X220,AC220,AH220,AM220,AR220)))</f>
        <v>0.0</v>
      </c>
      <c r="AX220" s="19">
        <f>ROUND(AT220+AU220-AV220-AW220,2)</f>
        <v>0.0</v>
      </c>
      <c r="AY220" s="19">
        <f>BC219</f>
        <v>0.0</v>
      </c>
      <c r="AZ220" s="19">
        <f>ROUND(AY220*$AZ$5/12,2)</f>
        <v>0.0</v>
      </c>
      <c r="BA220" s="19">
        <f>MIN($BA$5,AY220+AZ220)</f>
        <v>0.0</v>
      </c>
      <c r="BB220" s="19">
        <f>MAX(0,MIN(AY220+AZ220-BA220,MonthlyPayment-SUM(H220,M220,R220,W220,AB220,AG220,AL220,AQ220,AV220,BA220)-SUM(I220,N220,S220,X220,AC220,AH220,AM220,AR220,AW220)))</f>
        <v>0.0</v>
      </c>
      <c r="BC220" s="19">
        <f>ROUND(AY220+AZ220-BA220-BB220,2)</f>
        <v>0.0</v>
      </c>
    </row>
    <row r="221" spans="1:55">
      <c r="A221" s="9">
        <v>215</v>
      </c>
      <c r="B221" s="15">
        <f>IF(FirstPayment="","",EDATE(FirstPayment,A221-1))</f>
        <v/>
      </c>
      <c r="C221" s="19">
        <f>SUM(H221,M221,R221,W221,AB221,AG221,AL221,AQ221,AV221,BA221,I221,N221,S221,X221,AC221,AH221,AM221,AR221,AW221,BB221)</f>
        <v>0.0</v>
      </c>
      <c r="D221" s="19">
        <f>SUM(J221,O221,T221,Y221,AD221,AI221,AN221,AS221,AX221,BC221)</f>
        <v>0.0</v>
      </c>
      <c r="E221" s="19">
        <f>SUM(G221,L221,Q221,V221,AA221,AF221,AK221,AP221,AU221,AZ221)</f>
        <v>0.0</v>
      </c>
      <c r="F221" s="19">
        <f>J220</f>
        <v>0.0</v>
      </c>
      <c r="G221" s="19">
        <f>ROUND(F221*$G$5/12,2)</f>
        <v>0.0</v>
      </c>
      <c r="H221" s="19">
        <f>MIN($H$5,F221+G221)</f>
        <v>0.0</v>
      </c>
      <c r="I221" s="19">
        <f>MAX(0,MIN(F221+G221-H221,MonthlyPayment-SUM(H221,M221,R221,W221,AB221,AG221,AL221,AQ221,AV221,BA221)))</f>
        <v>0.0</v>
      </c>
      <c r="J221" s="19">
        <f>ROUND(F221+G221-H221-I221,2)</f>
        <v>0.0</v>
      </c>
      <c r="K221" s="19">
        <f>O220</f>
        <v>0.0</v>
      </c>
      <c r="L221" s="19">
        <f>ROUND(K221*$L$5/12,2)</f>
        <v>0.0</v>
      </c>
      <c r="M221" s="19">
        <f>MIN($M$5,K221+L221)</f>
        <v>0.0</v>
      </c>
      <c r="N221" s="19">
        <f>MAX(0,MIN(K221+L221-M221,MonthlyPayment-SUM(H221,M221,R221,W221,AB221,AG221,AL221,AQ221,AV221,BA221)-SUM(I221)))</f>
        <v>0.0</v>
      </c>
      <c r="O221" s="19">
        <f>ROUND(K221+L221-M221-N221,2)</f>
        <v>0.0</v>
      </c>
      <c r="P221" s="19">
        <f>T220</f>
        <v>0.0</v>
      </c>
      <c r="Q221" s="19">
        <f>ROUND(P221*$Q$5/12,2)</f>
        <v>0.0</v>
      </c>
      <c r="R221" s="19">
        <f>MIN($R$5,P221+Q221)</f>
        <v>0.0</v>
      </c>
      <c r="S221" s="19">
        <f>MAX(0,MIN(P221+Q221-R221,MonthlyPayment-SUM(H221,M221,R221,W221,AB221,AG221,AL221,AQ221,AV221,BA221)-SUM(I221,N221)))</f>
        <v>0.0</v>
      </c>
      <c r="T221" s="19">
        <f>ROUND(P221+Q221-R221-S221,2)</f>
        <v>0.0</v>
      </c>
      <c r="U221" s="19">
        <f>Y220</f>
        <v>0.0</v>
      </c>
      <c r="V221" s="19">
        <f>ROUND(U221*$V$5/12,2)</f>
        <v>0.0</v>
      </c>
      <c r="W221" s="19">
        <f>MIN($W$5,U221+V221)</f>
        <v>0.0</v>
      </c>
      <c r="X221" s="19">
        <f>MAX(0,MIN(U221+V221-W221,MonthlyPayment-SUM(H221,M221,R221,W221,AB221,AG221,AL221,AQ221,AV221,BA221)-SUM(I221,N221,S221)))</f>
        <v>0.0</v>
      </c>
      <c r="Y221" s="19">
        <f>ROUND(U221+V221-W221-X221,2)</f>
        <v>0.0</v>
      </c>
      <c r="Z221" s="19">
        <f>AD220</f>
        <v>0.0</v>
      </c>
      <c r="AA221" s="19">
        <f>ROUND(Z221*$AA$5/12,2)</f>
        <v>0.0</v>
      </c>
      <c r="AB221" s="19">
        <f>MIN($AB$5,Z221+AA221)</f>
        <v>0.0</v>
      </c>
      <c r="AC221" s="19">
        <f>MAX(0,MIN(Z221+AA221-AB221,MonthlyPayment-SUM(H221,M221,R221,W221,AB221,AG221,AL221,AQ221,AV221,BA221)-SUM(I221,N221,S221,X221)))</f>
        <v>0.0</v>
      </c>
      <c r="AD221" s="19">
        <f>ROUND(Z221+AA221-AB221-AC221,2)</f>
        <v>0.0</v>
      </c>
      <c r="AE221" s="19">
        <f>AI220</f>
        <v>0.0</v>
      </c>
      <c r="AF221" s="19">
        <f>ROUND(AE221*$AF$5/12,2)</f>
        <v>0.0</v>
      </c>
      <c r="AG221" s="19">
        <f>MIN($AG$5,AE221+AF221)</f>
        <v>0.0</v>
      </c>
      <c r="AH221" s="19">
        <f>MAX(0,MIN(AE221+AF221-AG221,MonthlyPayment-SUM(H221,M221,R221,W221,AB221,AG221,AL221,AQ221,AV221,BA221)-SUM(I221,N221,S221,X221,AC221)))</f>
        <v>0.0</v>
      </c>
      <c r="AI221" s="19">
        <f>ROUND(AE221+AF221-AG221-AH221,2)</f>
        <v>0.0</v>
      </c>
      <c r="AJ221" s="19">
        <f>AN220</f>
        <v>0.0</v>
      </c>
      <c r="AK221" s="19">
        <f>ROUND(AJ221*$AK$5/12,2)</f>
        <v>0.0</v>
      </c>
      <c r="AL221" s="19">
        <f>MIN($AL$5,AJ221+AK221)</f>
        <v>0.0</v>
      </c>
      <c r="AM221" s="19">
        <f>MAX(0,MIN(AJ221+AK221-AL221,MonthlyPayment-SUM(H221,M221,R221,W221,AB221,AG221,AL221,AQ221,AV221,BA221)-SUM(I221,N221,S221,X221,AC221,AH221)))</f>
        <v>0.0</v>
      </c>
      <c r="AN221" s="19">
        <f>ROUND(AJ221+AK221-AL221-AM221,2)</f>
        <v>0.0</v>
      </c>
      <c r="AO221" s="19">
        <f>AS220</f>
        <v>0.0</v>
      </c>
      <c r="AP221" s="19">
        <f>ROUND(AO221*$AP$5/12,2)</f>
        <v>0.0</v>
      </c>
      <c r="AQ221" s="19">
        <f>MIN($AQ$5,AO221+AP221)</f>
        <v>0.0</v>
      </c>
      <c r="AR221" s="19">
        <f>MAX(0,MIN(AO221+AP221-AQ221,MonthlyPayment-SUM(H221,M221,R221,W221,AB221,AG221,AL221,AQ221,AV221,BA221)-SUM(I221,N221,S221,X221,AC221,AH221,AM221)))</f>
        <v>0.0</v>
      </c>
      <c r="AS221" s="19">
        <f>ROUND(AO221+AP221-AQ221-AR221,2)</f>
        <v>0.0</v>
      </c>
      <c r="AT221" s="19">
        <f>AX220</f>
        <v>0.0</v>
      </c>
      <c r="AU221" s="19">
        <f>ROUND(AT221*$AU$5/12,2)</f>
        <v>0.0</v>
      </c>
      <c r="AV221" s="19">
        <f>MIN($AV$5,AT221+AU221)</f>
        <v>0.0</v>
      </c>
      <c r="AW221" s="19">
        <f>MAX(0,MIN(AT221+AU221-AV221,MonthlyPayment-SUM(H221,M221,R221,W221,AB221,AG221,AL221,AQ221,AV221,BA221)-SUM(I221,N221,S221,X221,AC221,AH221,AM221,AR221)))</f>
        <v>0.0</v>
      </c>
      <c r="AX221" s="19">
        <f>ROUND(AT221+AU221-AV221-AW221,2)</f>
        <v>0.0</v>
      </c>
      <c r="AY221" s="19">
        <f>BC220</f>
        <v>0.0</v>
      </c>
      <c r="AZ221" s="19">
        <f>ROUND(AY221*$AZ$5/12,2)</f>
        <v>0.0</v>
      </c>
      <c r="BA221" s="19">
        <f>MIN($BA$5,AY221+AZ221)</f>
        <v>0.0</v>
      </c>
      <c r="BB221" s="19">
        <f>MAX(0,MIN(AY221+AZ221-BA221,MonthlyPayment-SUM(H221,M221,R221,W221,AB221,AG221,AL221,AQ221,AV221,BA221)-SUM(I221,N221,S221,X221,AC221,AH221,AM221,AR221,AW221)))</f>
        <v>0.0</v>
      </c>
      <c r="BC221" s="19">
        <f>ROUND(AY221+AZ221-BA221-BB221,2)</f>
        <v>0.0</v>
      </c>
    </row>
    <row r="222" spans="1:55">
      <c r="A222" s="9">
        <v>216</v>
      </c>
      <c r="B222" s="15">
        <f>IF(FirstPayment="","",EDATE(FirstPayment,A222-1))</f>
        <v/>
      </c>
      <c r="C222" s="19">
        <f>SUM(H222,M222,R222,W222,AB222,AG222,AL222,AQ222,AV222,BA222,I222,N222,S222,X222,AC222,AH222,AM222,AR222,AW222,BB222)</f>
        <v>0.0</v>
      </c>
      <c r="D222" s="19">
        <f>SUM(J222,O222,T222,Y222,AD222,AI222,AN222,AS222,AX222,BC222)</f>
        <v>0.0</v>
      </c>
      <c r="E222" s="19">
        <f>SUM(G222,L222,Q222,V222,AA222,AF222,AK222,AP222,AU222,AZ222)</f>
        <v>0.0</v>
      </c>
      <c r="F222" s="19">
        <f>J221</f>
        <v>0.0</v>
      </c>
      <c r="G222" s="19">
        <f>ROUND(F222*$G$5/12,2)</f>
        <v>0.0</v>
      </c>
      <c r="H222" s="19">
        <f>MIN($H$5,F222+G222)</f>
        <v>0.0</v>
      </c>
      <c r="I222" s="19">
        <f>MAX(0,MIN(F222+G222-H222,MonthlyPayment-SUM(H222,M222,R222,W222,AB222,AG222,AL222,AQ222,AV222,BA222)))</f>
        <v>0.0</v>
      </c>
      <c r="J222" s="19">
        <f>ROUND(F222+G222-H222-I222,2)</f>
        <v>0.0</v>
      </c>
      <c r="K222" s="19">
        <f>O221</f>
        <v>0.0</v>
      </c>
      <c r="L222" s="19">
        <f>ROUND(K222*$L$5/12,2)</f>
        <v>0.0</v>
      </c>
      <c r="M222" s="19">
        <f>MIN($M$5,K222+L222)</f>
        <v>0.0</v>
      </c>
      <c r="N222" s="19">
        <f>MAX(0,MIN(K222+L222-M222,MonthlyPayment-SUM(H222,M222,R222,W222,AB222,AG222,AL222,AQ222,AV222,BA222)-SUM(I222)))</f>
        <v>0.0</v>
      </c>
      <c r="O222" s="19">
        <f>ROUND(K222+L222-M222-N222,2)</f>
        <v>0.0</v>
      </c>
      <c r="P222" s="19">
        <f>T221</f>
        <v>0.0</v>
      </c>
      <c r="Q222" s="19">
        <f>ROUND(P222*$Q$5/12,2)</f>
        <v>0.0</v>
      </c>
      <c r="R222" s="19">
        <f>MIN($R$5,P222+Q222)</f>
        <v>0.0</v>
      </c>
      <c r="S222" s="19">
        <f>MAX(0,MIN(P222+Q222-R222,MonthlyPayment-SUM(H222,M222,R222,W222,AB222,AG222,AL222,AQ222,AV222,BA222)-SUM(I222,N222)))</f>
        <v>0.0</v>
      </c>
      <c r="T222" s="19">
        <f>ROUND(P222+Q222-R222-S222,2)</f>
        <v>0.0</v>
      </c>
      <c r="U222" s="19">
        <f>Y221</f>
        <v>0.0</v>
      </c>
      <c r="V222" s="19">
        <f>ROUND(U222*$V$5/12,2)</f>
        <v>0.0</v>
      </c>
      <c r="W222" s="19">
        <f>MIN($W$5,U222+V222)</f>
        <v>0.0</v>
      </c>
      <c r="X222" s="19">
        <f>MAX(0,MIN(U222+V222-W222,MonthlyPayment-SUM(H222,M222,R222,W222,AB222,AG222,AL222,AQ222,AV222,BA222)-SUM(I222,N222,S222)))</f>
        <v>0.0</v>
      </c>
      <c r="Y222" s="19">
        <f>ROUND(U222+V222-W222-X222,2)</f>
        <v>0.0</v>
      </c>
      <c r="Z222" s="19">
        <f>AD221</f>
        <v>0.0</v>
      </c>
      <c r="AA222" s="19">
        <f>ROUND(Z222*$AA$5/12,2)</f>
        <v>0.0</v>
      </c>
      <c r="AB222" s="19">
        <f>MIN($AB$5,Z222+AA222)</f>
        <v>0.0</v>
      </c>
      <c r="AC222" s="19">
        <f>MAX(0,MIN(Z222+AA222-AB222,MonthlyPayment-SUM(H222,M222,R222,W222,AB222,AG222,AL222,AQ222,AV222,BA222)-SUM(I222,N222,S222,X222)))</f>
        <v>0.0</v>
      </c>
      <c r="AD222" s="19">
        <f>ROUND(Z222+AA222-AB222-AC222,2)</f>
        <v>0.0</v>
      </c>
      <c r="AE222" s="19">
        <f>AI221</f>
        <v>0.0</v>
      </c>
      <c r="AF222" s="19">
        <f>ROUND(AE222*$AF$5/12,2)</f>
        <v>0.0</v>
      </c>
      <c r="AG222" s="19">
        <f>MIN($AG$5,AE222+AF222)</f>
        <v>0.0</v>
      </c>
      <c r="AH222" s="19">
        <f>MAX(0,MIN(AE222+AF222-AG222,MonthlyPayment-SUM(H222,M222,R222,W222,AB222,AG222,AL222,AQ222,AV222,BA222)-SUM(I222,N222,S222,X222,AC222)))</f>
        <v>0.0</v>
      </c>
      <c r="AI222" s="19">
        <f>ROUND(AE222+AF222-AG222-AH222,2)</f>
        <v>0.0</v>
      </c>
      <c r="AJ222" s="19">
        <f>AN221</f>
        <v>0.0</v>
      </c>
      <c r="AK222" s="19">
        <f>ROUND(AJ222*$AK$5/12,2)</f>
        <v>0.0</v>
      </c>
      <c r="AL222" s="19">
        <f>MIN($AL$5,AJ222+AK222)</f>
        <v>0.0</v>
      </c>
      <c r="AM222" s="19">
        <f>MAX(0,MIN(AJ222+AK222-AL222,MonthlyPayment-SUM(H222,M222,R222,W222,AB222,AG222,AL222,AQ222,AV222,BA222)-SUM(I222,N222,S222,X222,AC222,AH222)))</f>
        <v>0.0</v>
      </c>
      <c r="AN222" s="19">
        <f>ROUND(AJ222+AK222-AL222-AM222,2)</f>
        <v>0.0</v>
      </c>
      <c r="AO222" s="19">
        <f>AS221</f>
        <v>0.0</v>
      </c>
      <c r="AP222" s="19">
        <f>ROUND(AO222*$AP$5/12,2)</f>
        <v>0.0</v>
      </c>
      <c r="AQ222" s="19">
        <f>MIN($AQ$5,AO222+AP222)</f>
        <v>0.0</v>
      </c>
      <c r="AR222" s="19">
        <f>MAX(0,MIN(AO222+AP222-AQ222,MonthlyPayment-SUM(H222,M222,R222,W222,AB222,AG222,AL222,AQ222,AV222,BA222)-SUM(I222,N222,S222,X222,AC222,AH222,AM222)))</f>
        <v>0.0</v>
      </c>
      <c r="AS222" s="19">
        <f>ROUND(AO222+AP222-AQ222-AR222,2)</f>
        <v>0.0</v>
      </c>
      <c r="AT222" s="19">
        <f>AX221</f>
        <v>0.0</v>
      </c>
      <c r="AU222" s="19">
        <f>ROUND(AT222*$AU$5/12,2)</f>
        <v>0.0</v>
      </c>
      <c r="AV222" s="19">
        <f>MIN($AV$5,AT222+AU222)</f>
        <v>0.0</v>
      </c>
      <c r="AW222" s="19">
        <f>MAX(0,MIN(AT222+AU222-AV222,MonthlyPayment-SUM(H222,M222,R222,W222,AB222,AG222,AL222,AQ222,AV222,BA222)-SUM(I222,N222,S222,X222,AC222,AH222,AM222,AR222)))</f>
        <v>0.0</v>
      </c>
      <c r="AX222" s="19">
        <f>ROUND(AT222+AU222-AV222-AW222,2)</f>
        <v>0.0</v>
      </c>
      <c r="AY222" s="19">
        <f>BC221</f>
        <v>0.0</v>
      </c>
      <c r="AZ222" s="19">
        <f>ROUND(AY222*$AZ$5/12,2)</f>
        <v>0.0</v>
      </c>
      <c r="BA222" s="19">
        <f>MIN($BA$5,AY222+AZ222)</f>
        <v>0.0</v>
      </c>
      <c r="BB222" s="19">
        <f>MAX(0,MIN(AY222+AZ222-BA222,MonthlyPayment-SUM(H222,M222,R222,W222,AB222,AG222,AL222,AQ222,AV222,BA222)-SUM(I222,N222,S222,X222,AC222,AH222,AM222,AR222,AW222)))</f>
        <v>0.0</v>
      </c>
      <c r="BC222" s="19">
        <f>ROUND(AY222+AZ222-BA222-BB222,2)</f>
        <v>0.0</v>
      </c>
    </row>
    <row r="223" spans="1:55">
      <c r="A223" s="9">
        <v>217</v>
      </c>
      <c r="B223" s="15">
        <f>IF(FirstPayment="","",EDATE(FirstPayment,A223-1))</f>
        <v/>
      </c>
      <c r="C223" s="19">
        <f>SUM(H223,M223,R223,W223,AB223,AG223,AL223,AQ223,AV223,BA223,I223,N223,S223,X223,AC223,AH223,AM223,AR223,AW223,BB223)</f>
        <v>0.0</v>
      </c>
      <c r="D223" s="19">
        <f>SUM(J223,O223,T223,Y223,AD223,AI223,AN223,AS223,AX223,BC223)</f>
        <v>0.0</v>
      </c>
      <c r="E223" s="19">
        <f>SUM(G223,L223,Q223,V223,AA223,AF223,AK223,AP223,AU223,AZ223)</f>
        <v>0.0</v>
      </c>
      <c r="F223" s="19">
        <f>J222</f>
        <v>0.0</v>
      </c>
      <c r="G223" s="19">
        <f>ROUND(F223*$G$5/12,2)</f>
        <v>0.0</v>
      </c>
      <c r="H223" s="19">
        <f>MIN($H$5,F223+G223)</f>
        <v>0.0</v>
      </c>
      <c r="I223" s="19">
        <f>MAX(0,MIN(F223+G223-H223,MonthlyPayment-SUM(H223,M223,R223,W223,AB223,AG223,AL223,AQ223,AV223,BA223)))</f>
        <v>0.0</v>
      </c>
      <c r="J223" s="19">
        <f>ROUND(F223+G223-H223-I223,2)</f>
        <v>0.0</v>
      </c>
      <c r="K223" s="19">
        <f>O222</f>
        <v>0.0</v>
      </c>
      <c r="L223" s="19">
        <f>ROUND(K223*$L$5/12,2)</f>
        <v>0.0</v>
      </c>
      <c r="M223" s="19">
        <f>MIN($M$5,K223+L223)</f>
        <v>0.0</v>
      </c>
      <c r="N223" s="19">
        <f>MAX(0,MIN(K223+L223-M223,MonthlyPayment-SUM(H223,M223,R223,W223,AB223,AG223,AL223,AQ223,AV223,BA223)-SUM(I223)))</f>
        <v>0.0</v>
      </c>
      <c r="O223" s="19">
        <f>ROUND(K223+L223-M223-N223,2)</f>
        <v>0.0</v>
      </c>
      <c r="P223" s="19">
        <f>T222</f>
        <v>0.0</v>
      </c>
      <c r="Q223" s="19">
        <f>ROUND(P223*$Q$5/12,2)</f>
        <v>0.0</v>
      </c>
      <c r="R223" s="19">
        <f>MIN($R$5,P223+Q223)</f>
        <v>0.0</v>
      </c>
      <c r="S223" s="19">
        <f>MAX(0,MIN(P223+Q223-R223,MonthlyPayment-SUM(H223,M223,R223,W223,AB223,AG223,AL223,AQ223,AV223,BA223)-SUM(I223,N223)))</f>
        <v>0.0</v>
      </c>
      <c r="T223" s="19">
        <f>ROUND(P223+Q223-R223-S223,2)</f>
        <v>0.0</v>
      </c>
      <c r="U223" s="19">
        <f>Y222</f>
        <v>0.0</v>
      </c>
      <c r="V223" s="19">
        <f>ROUND(U223*$V$5/12,2)</f>
        <v>0.0</v>
      </c>
      <c r="W223" s="19">
        <f>MIN($W$5,U223+V223)</f>
        <v>0.0</v>
      </c>
      <c r="X223" s="19">
        <f>MAX(0,MIN(U223+V223-W223,MonthlyPayment-SUM(H223,M223,R223,W223,AB223,AG223,AL223,AQ223,AV223,BA223)-SUM(I223,N223,S223)))</f>
        <v>0.0</v>
      </c>
      <c r="Y223" s="19">
        <f>ROUND(U223+V223-W223-X223,2)</f>
        <v>0.0</v>
      </c>
      <c r="Z223" s="19">
        <f>AD222</f>
        <v>0.0</v>
      </c>
      <c r="AA223" s="19">
        <f>ROUND(Z223*$AA$5/12,2)</f>
        <v>0.0</v>
      </c>
      <c r="AB223" s="19">
        <f>MIN($AB$5,Z223+AA223)</f>
        <v>0.0</v>
      </c>
      <c r="AC223" s="19">
        <f>MAX(0,MIN(Z223+AA223-AB223,MonthlyPayment-SUM(H223,M223,R223,W223,AB223,AG223,AL223,AQ223,AV223,BA223)-SUM(I223,N223,S223,X223)))</f>
        <v>0.0</v>
      </c>
      <c r="AD223" s="19">
        <f>ROUND(Z223+AA223-AB223-AC223,2)</f>
        <v>0.0</v>
      </c>
      <c r="AE223" s="19">
        <f>AI222</f>
        <v>0.0</v>
      </c>
      <c r="AF223" s="19">
        <f>ROUND(AE223*$AF$5/12,2)</f>
        <v>0.0</v>
      </c>
      <c r="AG223" s="19">
        <f>MIN($AG$5,AE223+AF223)</f>
        <v>0.0</v>
      </c>
      <c r="AH223" s="19">
        <f>MAX(0,MIN(AE223+AF223-AG223,MonthlyPayment-SUM(H223,M223,R223,W223,AB223,AG223,AL223,AQ223,AV223,BA223)-SUM(I223,N223,S223,X223,AC223)))</f>
        <v>0.0</v>
      </c>
      <c r="AI223" s="19">
        <f>ROUND(AE223+AF223-AG223-AH223,2)</f>
        <v>0.0</v>
      </c>
      <c r="AJ223" s="19">
        <f>AN222</f>
        <v>0.0</v>
      </c>
      <c r="AK223" s="19">
        <f>ROUND(AJ223*$AK$5/12,2)</f>
        <v>0.0</v>
      </c>
      <c r="AL223" s="19">
        <f>MIN($AL$5,AJ223+AK223)</f>
        <v>0.0</v>
      </c>
      <c r="AM223" s="19">
        <f>MAX(0,MIN(AJ223+AK223-AL223,MonthlyPayment-SUM(H223,M223,R223,W223,AB223,AG223,AL223,AQ223,AV223,BA223)-SUM(I223,N223,S223,X223,AC223,AH223)))</f>
        <v>0.0</v>
      </c>
      <c r="AN223" s="19">
        <f>ROUND(AJ223+AK223-AL223-AM223,2)</f>
        <v>0.0</v>
      </c>
      <c r="AO223" s="19">
        <f>AS222</f>
        <v>0.0</v>
      </c>
      <c r="AP223" s="19">
        <f>ROUND(AO223*$AP$5/12,2)</f>
        <v>0.0</v>
      </c>
      <c r="AQ223" s="19">
        <f>MIN($AQ$5,AO223+AP223)</f>
        <v>0.0</v>
      </c>
      <c r="AR223" s="19">
        <f>MAX(0,MIN(AO223+AP223-AQ223,MonthlyPayment-SUM(H223,M223,R223,W223,AB223,AG223,AL223,AQ223,AV223,BA223)-SUM(I223,N223,S223,X223,AC223,AH223,AM223)))</f>
        <v>0.0</v>
      </c>
      <c r="AS223" s="19">
        <f>ROUND(AO223+AP223-AQ223-AR223,2)</f>
        <v>0.0</v>
      </c>
      <c r="AT223" s="19">
        <f>AX222</f>
        <v>0.0</v>
      </c>
      <c r="AU223" s="19">
        <f>ROUND(AT223*$AU$5/12,2)</f>
        <v>0.0</v>
      </c>
      <c r="AV223" s="19">
        <f>MIN($AV$5,AT223+AU223)</f>
        <v>0.0</v>
      </c>
      <c r="AW223" s="19">
        <f>MAX(0,MIN(AT223+AU223-AV223,MonthlyPayment-SUM(H223,M223,R223,W223,AB223,AG223,AL223,AQ223,AV223,BA223)-SUM(I223,N223,S223,X223,AC223,AH223,AM223,AR223)))</f>
        <v>0.0</v>
      </c>
      <c r="AX223" s="19">
        <f>ROUND(AT223+AU223-AV223-AW223,2)</f>
        <v>0.0</v>
      </c>
      <c r="AY223" s="19">
        <f>BC222</f>
        <v>0.0</v>
      </c>
      <c r="AZ223" s="19">
        <f>ROUND(AY223*$AZ$5/12,2)</f>
        <v>0.0</v>
      </c>
      <c r="BA223" s="19">
        <f>MIN($BA$5,AY223+AZ223)</f>
        <v>0.0</v>
      </c>
      <c r="BB223" s="19">
        <f>MAX(0,MIN(AY223+AZ223-BA223,MonthlyPayment-SUM(H223,M223,R223,W223,AB223,AG223,AL223,AQ223,AV223,BA223)-SUM(I223,N223,S223,X223,AC223,AH223,AM223,AR223,AW223)))</f>
        <v>0.0</v>
      </c>
      <c r="BC223" s="19">
        <f>ROUND(AY223+AZ223-BA223-BB223,2)</f>
        <v>0.0</v>
      </c>
    </row>
    <row r="224" spans="1:55">
      <c r="A224" s="9">
        <v>218</v>
      </c>
      <c r="B224" s="15">
        <f>IF(FirstPayment="","",EDATE(FirstPayment,A224-1))</f>
        <v/>
      </c>
      <c r="C224" s="19">
        <f>SUM(H224,M224,R224,W224,AB224,AG224,AL224,AQ224,AV224,BA224,I224,N224,S224,X224,AC224,AH224,AM224,AR224,AW224,BB224)</f>
        <v>0.0</v>
      </c>
      <c r="D224" s="19">
        <f>SUM(J224,O224,T224,Y224,AD224,AI224,AN224,AS224,AX224,BC224)</f>
        <v>0.0</v>
      </c>
      <c r="E224" s="19">
        <f>SUM(G224,L224,Q224,V224,AA224,AF224,AK224,AP224,AU224,AZ224)</f>
        <v>0.0</v>
      </c>
      <c r="F224" s="19">
        <f>J223</f>
        <v>0.0</v>
      </c>
      <c r="G224" s="19">
        <f>ROUND(F224*$G$5/12,2)</f>
        <v>0.0</v>
      </c>
      <c r="H224" s="19">
        <f>MIN($H$5,F224+G224)</f>
        <v>0.0</v>
      </c>
      <c r="I224" s="19">
        <f>MAX(0,MIN(F224+G224-H224,MonthlyPayment-SUM(H224,M224,R224,W224,AB224,AG224,AL224,AQ224,AV224,BA224)))</f>
        <v>0.0</v>
      </c>
      <c r="J224" s="19">
        <f>ROUND(F224+G224-H224-I224,2)</f>
        <v>0.0</v>
      </c>
      <c r="K224" s="19">
        <f>O223</f>
        <v>0.0</v>
      </c>
      <c r="L224" s="19">
        <f>ROUND(K224*$L$5/12,2)</f>
        <v>0.0</v>
      </c>
      <c r="M224" s="19">
        <f>MIN($M$5,K224+L224)</f>
        <v>0.0</v>
      </c>
      <c r="N224" s="19">
        <f>MAX(0,MIN(K224+L224-M224,MonthlyPayment-SUM(H224,M224,R224,W224,AB224,AG224,AL224,AQ224,AV224,BA224)-SUM(I224)))</f>
        <v>0.0</v>
      </c>
      <c r="O224" s="19">
        <f>ROUND(K224+L224-M224-N224,2)</f>
        <v>0.0</v>
      </c>
      <c r="P224" s="19">
        <f>T223</f>
        <v>0.0</v>
      </c>
      <c r="Q224" s="19">
        <f>ROUND(P224*$Q$5/12,2)</f>
        <v>0.0</v>
      </c>
      <c r="R224" s="19">
        <f>MIN($R$5,P224+Q224)</f>
        <v>0.0</v>
      </c>
      <c r="S224" s="19">
        <f>MAX(0,MIN(P224+Q224-R224,MonthlyPayment-SUM(H224,M224,R224,W224,AB224,AG224,AL224,AQ224,AV224,BA224)-SUM(I224,N224)))</f>
        <v>0.0</v>
      </c>
      <c r="T224" s="19">
        <f>ROUND(P224+Q224-R224-S224,2)</f>
        <v>0.0</v>
      </c>
      <c r="U224" s="19">
        <f>Y223</f>
        <v>0.0</v>
      </c>
      <c r="V224" s="19">
        <f>ROUND(U224*$V$5/12,2)</f>
        <v>0.0</v>
      </c>
      <c r="W224" s="19">
        <f>MIN($W$5,U224+V224)</f>
        <v>0.0</v>
      </c>
      <c r="X224" s="19">
        <f>MAX(0,MIN(U224+V224-W224,MonthlyPayment-SUM(H224,M224,R224,W224,AB224,AG224,AL224,AQ224,AV224,BA224)-SUM(I224,N224,S224)))</f>
        <v>0.0</v>
      </c>
      <c r="Y224" s="19">
        <f>ROUND(U224+V224-W224-X224,2)</f>
        <v>0.0</v>
      </c>
      <c r="Z224" s="19">
        <f>AD223</f>
        <v>0.0</v>
      </c>
      <c r="AA224" s="19">
        <f>ROUND(Z224*$AA$5/12,2)</f>
        <v>0.0</v>
      </c>
      <c r="AB224" s="19">
        <f>MIN($AB$5,Z224+AA224)</f>
        <v>0.0</v>
      </c>
      <c r="AC224" s="19">
        <f>MAX(0,MIN(Z224+AA224-AB224,MonthlyPayment-SUM(H224,M224,R224,W224,AB224,AG224,AL224,AQ224,AV224,BA224)-SUM(I224,N224,S224,X224)))</f>
        <v>0.0</v>
      </c>
      <c r="AD224" s="19">
        <f>ROUND(Z224+AA224-AB224-AC224,2)</f>
        <v>0.0</v>
      </c>
      <c r="AE224" s="19">
        <f>AI223</f>
        <v>0.0</v>
      </c>
      <c r="AF224" s="19">
        <f>ROUND(AE224*$AF$5/12,2)</f>
        <v>0.0</v>
      </c>
      <c r="AG224" s="19">
        <f>MIN($AG$5,AE224+AF224)</f>
        <v>0.0</v>
      </c>
      <c r="AH224" s="19">
        <f>MAX(0,MIN(AE224+AF224-AG224,MonthlyPayment-SUM(H224,M224,R224,W224,AB224,AG224,AL224,AQ224,AV224,BA224)-SUM(I224,N224,S224,X224,AC224)))</f>
        <v>0.0</v>
      </c>
      <c r="AI224" s="19">
        <f>ROUND(AE224+AF224-AG224-AH224,2)</f>
        <v>0.0</v>
      </c>
      <c r="AJ224" s="19">
        <f>AN223</f>
        <v>0.0</v>
      </c>
      <c r="AK224" s="19">
        <f>ROUND(AJ224*$AK$5/12,2)</f>
        <v>0.0</v>
      </c>
      <c r="AL224" s="19">
        <f>MIN($AL$5,AJ224+AK224)</f>
        <v>0.0</v>
      </c>
      <c r="AM224" s="19">
        <f>MAX(0,MIN(AJ224+AK224-AL224,MonthlyPayment-SUM(H224,M224,R224,W224,AB224,AG224,AL224,AQ224,AV224,BA224)-SUM(I224,N224,S224,X224,AC224,AH224)))</f>
        <v>0.0</v>
      </c>
      <c r="AN224" s="19">
        <f>ROUND(AJ224+AK224-AL224-AM224,2)</f>
        <v>0.0</v>
      </c>
      <c r="AO224" s="19">
        <f>AS223</f>
        <v>0.0</v>
      </c>
      <c r="AP224" s="19">
        <f>ROUND(AO224*$AP$5/12,2)</f>
        <v>0.0</v>
      </c>
      <c r="AQ224" s="19">
        <f>MIN($AQ$5,AO224+AP224)</f>
        <v>0.0</v>
      </c>
      <c r="AR224" s="19">
        <f>MAX(0,MIN(AO224+AP224-AQ224,MonthlyPayment-SUM(H224,M224,R224,W224,AB224,AG224,AL224,AQ224,AV224,BA224)-SUM(I224,N224,S224,X224,AC224,AH224,AM224)))</f>
        <v>0.0</v>
      </c>
      <c r="AS224" s="19">
        <f>ROUND(AO224+AP224-AQ224-AR224,2)</f>
        <v>0.0</v>
      </c>
      <c r="AT224" s="19">
        <f>AX223</f>
        <v>0.0</v>
      </c>
      <c r="AU224" s="19">
        <f>ROUND(AT224*$AU$5/12,2)</f>
        <v>0.0</v>
      </c>
      <c r="AV224" s="19">
        <f>MIN($AV$5,AT224+AU224)</f>
        <v>0.0</v>
      </c>
      <c r="AW224" s="19">
        <f>MAX(0,MIN(AT224+AU224-AV224,MonthlyPayment-SUM(H224,M224,R224,W224,AB224,AG224,AL224,AQ224,AV224,BA224)-SUM(I224,N224,S224,X224,AC224,AH224,AM224,AR224)))</f>
        <v>0.0</v>
      </c>
      <c r="AX224" s="19">
        <f>ROUND(AT224+AU224-AV224-AW224,2)</f>
        <v>0.0</v>
      </c>
      <c r="AY224" s="19">
        <f>BC223</f>
        <v>0.0</v>
      </c>
      <c r="AZ224" s="19">
        <f>ROUND(AY224*$AZ$5/12,2)</f>
        <v>0.0</v>
      </c>
      <c r="BA224" s="19">
        <f>MIN($BA$5,AY224+AZ224)</f>
        <v>0.0</v>
      </c>
      <c r="BB224" s="19">
        <f>MAX(0,MIN(AY224+AZ224-BA224,MonthlyPayment-SUM(H224,M224,R224,W224,AB224,AG224,AL224,AQ224,AV224,BA224)-SUM(I224,N224,S224,X224,AC224,AH224,AM224,AR224,AW224)))</f>
        <v>0.0</v>
      </c>
      <c r="BC224" s="19">
        <f>ROUND(AY224+AZ224-BA224-BB224,2)</f>
        <v>0.0</v>
      </c>
    </row>
    <row r="225" spans="1:55">
      <c r="A225" s="9">
        <v>219</v>
      </c>
      <c r="B225" s="15">
        <f>IF(FirstPayment="","",EDATE(FirstPayment,A225-1))</f>
        <v/>
      </c>
      <c r="C225" s="19">
        <f>SUM(H225,M225,R225,W225,AB225,AG225,AL225,AQ225,AV225,BA225,I225,N225,S225,X225,AC225,AH225,AM225,AR225,AW225,BB225)</f>
        <v>0.0</v>
      </c>
      <c r="D225" s="19">
        <f>SUM(J225,O225,T225,Y225,AD225,AI225,AN225,AS225,AX225,BC225)</f>
        <v>0.0</v>
      </c>
      <c r="E225" s="19">
        <f>SUM(G225,L225,Q225,V225,AA225,AF225,AK225,AP225,AU225,AZ225)</f>
        <v>0.0</v>
      </c>
      <c r="F225" s="19">
        <f>J224</f>
        <v>0.0</v>
      </c>
      <c r="G225" s="19">
        <f>ROUND(F225*$G$5/12,2)</f>
        <v>0.0</v>
      </c>
      <c r="H225" s="19">
        <f>MIN($H$5,F225+G225)</f>
        <v>0.0</v>
      </c>
      <c r="I225" s="19">
        <f>MAX(0,MIN(F225+G225-H225,MonthlyPayment-SUM(H225,M225,R225,W225,AB225,AG225,AL225,AQ225,AV225,BA225)))</f>
        <v>0.0</v>
      </c>
      <c r="J225" s="19">
        <f>ROUND(F225+G225-H225-I225,2)</f>
        <v>0.0</v>
      </c>
      <c r="K225" s="19">
        <f>O224</f>
        <v>0.0</v>
      </c>
      <c r="L225" s="19">
        <f>ROUND(K225*$L$5/12,2)</f>
        <v>0.0</v>
      </c>
      <c r="M225" s="19">
        <f>MIN($M$5,K225+L225)</f>
        <v>0.0</v>
      </c>
      <c r="N225" s="19">
        <f>MAX(0,MIN(K225+L225-M225,MonthlyPayment-SUM(H225,M225,R225,W225,AB225,AG225,AL225,AQ225,AV225,BA225)-SUM(I225)))</f>
        <v>0.0</v>
      </c>
      <c r="O225" s="19">
        <f>ROUND(K225+L225-M225-N225,2)</f>
        <v>0.0</v>
      </c>
      <c r="P225" s="19">
        <f>T224</f>
        <v>0.0</v>
      </c>
      <c r="Q225" s="19">
        <f>ROUND(P225*$Q$5/12,2)</f>
        <v>0.0</v>
      </c>
      <c r="R225" s="19">
        <f>MIN($R$5,P225+Q225)</f>
        <v>0.0</v>
      </c>
      <c r="S225" s="19">
        <f>MAX(0,MIN(P225+Q225-R225,MonthlyPayment-SUM(H225,M225,R225,W225,AB225,AG225,AL225,AQ225,AV225,BA225)-SUM(I225,N225)))</f>
        <v>0.0</v>
      </c>
      <c r="T225" s="19">
        <f>ROUND(P225+Q225-R225-S225,2)</f>
        <v>0.0</v>
      </c>
      <c r="U225" s="19">
        <f>Y224</f>
        <v>0.0</v>
      </c>
      <c r="V225" s="19">
        <f>ROUND(U225*$V$5/12,2)</f>
        <v>0.0</v>
      </c>
      <c r="W225" s="19">
        <f>MIN($W$5,U225+V225)</f>
        <v>0.0</v>
      </c>
      <c r="X225" s="19">
        <f>MAX(0,MIN(U225+V225-W225,MonthlyPayment-SUM(H225,M225,R225,W225,AB225,AG225,AL225,AQ225,AV225,BA225)-SUM(I225,N225,S225)))</f>
        <v>0.0</v>
      </c>
      <c r="Y225" s="19">
        <f>ROUND(U225+V225-W225-X225,2)</f>
        <v>0.0</v>
      </c>
      <c r="Z225" s="19">
        <f>AD224</f>
        <v>0.0</v>
      </c>
      <c r="AA225" s="19">
        <f>ROUND(Z225*$AA$5/12,2)</f>
        <v>0.0</v>
      </c>
      <c r="AB225" s="19">
        <f>MIN($AB$5,Z225+AA225)</f>
        <v>0.0</v>
      </c>
      <c r="AC225" s="19">
        <f>MAX(0,MIN(Z225+AA225-AB225,MonthlyPayment-SUM(H225,M225,R225,W225,AB225,AG225,AL225,AQ225,AV225,BA225)-SUM(I225,N225,S225,X225)))</f>
        <v>0.0</v>
      </c>
      <c r="AD225" s="19">
        <f>ROUND(Z225+AA225-AB225-AC225,2)</f>
        <v>0.0</v>
      </c>
      <c r="AE225" s="19">
        <f>AI224</f>
        <v>0.0</v>
      </c>
      <c r="AF225" s="19">
        <f>ROUND(AE225*$AF$5/12,2)</f>
        <v>0.0</v>
      </c>
      <c r="AG225" s="19">
        <f>MIN($AG$5,AE225+AF225)</f>
        <v>0.0</v>
      </c>
      <c r="AH225" s="19">
        <f>MAX(0,MIN(AE225+AF225-AG225,MonthlyPayment-SUM(H225,M225,R225,W225,AB225,AG225,AL225,AQ225,AV225,BA225)-SUM(I225,N225,S225,X225,AC225)))</f>
        <v>0.0</v>
      </c>
      <c r="AI225" s="19">
        <f>ROUND(AE225+AF225-AG225-AH225,2)</f>
        <v>0.0</v>
      </c>
      <c r="AJ225" s="19">
        <f>AN224</f>
        <v>0.0</v>
      </c>
      <c r="AK225" s="19">
        <f>ROUND(AJ225*$AK$5/12,2)</f>
        <v>0.0</v>
      </c>
      <c r="AL225" s="19">
        <f>MIN($AL$5,AJ225+AK225)</f>
        <v>0.0</v>
      </c>
      <c r="AM225" s="19">
        <f>MAX(0,MIN(AJ225+AK225-AL225,MonthlyPayment-SUM(H225,M225,R225,W225,AB225,AG225,AL225,AQ225,AV225,BA225)-SUM(I225,N225,S225,X225,AC225,AH225)))</f>
        <v>0.0</v>
      </c>
      <c r="AN225" s="19">
        <f>ROUND(AJ225+AK225-AL225-AM225,2)</f>
        <v>0.0</v>
      </c>
      <c r="AO225" s="19">
        <f>AS224</f>
        <v>0.0</v>
      </c>
      <c r="AP225" s="19">
        <f>ROUND(AO225*$AP$5/12,2)</f>
        <v>0.0</v>
      </c>
      <c r="AQ225" s="19">
        <f>MIN($AQ$5,AO225+AP225)</f>
        <v>0.0</v>
      </c>
      <c r="AR225" s="19">
        <f>MAX(0,MIN(AO225+AP225-AQ225,MonthlyPayment-SUM(H225,M225,R225,W225,AB225,AG225,AL225,AQ225,AV225,BA225)-SUM(I225,N225,S225,X225,AC225,AH225,AM225)))</f>
        <v>0.0</v>
      </c>
      <c r="AS225" s="19">
        <f>ROUND(AO225+AP225-AQ225-AR225,2)</f>
        <v>0.0</v>
      </c>
      <c r="AT225" s="19">
        <f>AX224</f>
        <v>0.0</v>
      </c>
      <c r="AU225" s="19">
        <f>ROUND(AT225*$AU$5/12,2)</f>
        <v>0.0</v>
      </c>
      <c r="AV225" s="19">
        <f>MIN($AV$5,AT225+AU225)</f>
        <v>0.0</v>
      </c>
      <c r="AW225" s="19">
        <f>MAX(0,MIN(AT225+AU225-AV225,MonthlyPayment-SUM(H225,M225,R225,W225,AB225,AG225,AL225,AQ225,AV225,BA225)-SUM(I225,N225,S225,X225,AC225,AH225,AM225,AR225)))</f>
        <v>0.0</v>
      </c>
      <c r="AX225" s="19">
        <f>ROUND(AT225+AU225-AV225-AW225,2)</f>
        <v>0.0</v>
      </c>
      <c r="AY225" s="19">
        <f>BC224</f>
        <v>0.0</v>
      </c>
      <c r="AZ225" s="19">
        <f>ROUND(AY225*$AZ$5/12,2)</f>
        <v>0.0</v>
      </c>
      <c r="BA225" s="19">
        <f>MIN($BA$5,AY225+AZ225)</f>
        <v>0.0</v>
      </c>
      <c r="BB225" s="19">
        <f>MAX(0,MIN(AY225+AZ225-BA225,MonthlyPayment-SUM(H225,M225,R225,W225,AB225,AG225,AL225,AQ225,AV225,BA225)-SUM(I225,N225,S225,X225,AC225,AH225,AM225,AR225,AW225)))</f>
        <v>0.0</v>
      </c>
      <c r="BC225" s="19">
        <f>ROUND(AY225+AZ225-BA225-BB225,2)</f>
        <v>0.0</v>
      </c>
    </row>
    <row r="226" spans="1:55">
      <c r="A226" s="9">
        <v>220</v>
      </c>
      <c r="B226" s="15">
        <f>IF(FirstPayment="","",EDATE(FirstPayment,A226-1))</f>
        <v/>
      </c>
      <c r="C226" s="19">
        <f>SUM(H226,M226,R226,W226,AB226,AG226,AL226,AQ226,AV226,BA226,I226,N226,S226,X226,AC226,AH226,AM226,AR226,AW226,BB226)</f>
        <v>0.0</v>
      </c>
      <c r="D226" s="19">
        <f>SUM(J226,O226,T226,Y226,AD226,AI226,AN226,AS226,AX226,BC226)</f>
        <v>0.0</v>
      </c>
      <c r="E226" s="19">
        <f>SUM(G226,L226,Q226,V226,AA226,AF226,AK226,AP226,AU226,AZ226)</f>
        <v>0.0</v>
      </c>
      <c r="F226" s="19">
        <f>J225</f>
        <v>0.0</v>
      </c>
      <c r="G226" s="19">
        <f>ROUND(F226*$G$5/12,2)</f>
        <v>0.0</v>
      </c>
      <c r="H226" s="19">
        <f>MIN($H$5,F226+G226)</f>
        <v>0.0</v>
      </c>
      <c r="I226" s="19">
        <f>MAX(0,MIN(F226+G226-H226,MonthlyPayment-SUM(H226,M226,R226,W226,AB226,AG226,AL226,AQ226,AV226,BA226)))</f>
        <v>0.0</v>
      </c>
      <c r="J226" s="19">
        <f>ROUND(F226+G226-H226-I226,2)</f>
        <v>0.0</v>
      </c>
      <c r="K226" s="19">
        <f>O225</f>
        <v>0.0</v>
      </c>
      <c r="L226" s="19">
        <f>ROUND(K226*$L$5/12,2)</f>
        <v>0.0</v>
      </c>
      <c r="M226" s="19">
        <f>MIN($M$5,K226+L226)</f>
        <v>0.0</v>
      </c>
      <c r="N226" s="19">
        <f>MAX(0,MIN(K226+L226-M226,MonthlyPayment-SUM(H226,M226,R226,W226,AB226,AG226,AL226,AQ226,AV226,BA226)-SUM(I226)))</f>
        <v>0.0</v>
      </c>
      <c r="O226" s="19">
        <f>ROUND(K226+L226-M226-N226,2)</f>
        <v>0.0</v>
      </c>
      <c r="P226" s="19">
        <f>T225</f>
        <v>0.0</v>
      </c>
      <c r="Q226" s="19">
        <f>ROUND(P226*$Q$5/12,2)</f>
        <v>0.0</v>
      </c>
      <c r="R226" s="19">
        <f>MIN($R$5,P226+Q226)</f>
        <v>0.0</v>
      </c>
      <c r="S226" s="19">
        <f>MAX(0,MIN(P226+Q226-R226,MonthlyPayment-SUM(H226,M226,R226,W226,AB226,AG226,AL226,AQ226,AV226,BA226)-SUM(I226,N226)))</f>
        <v>0.0</v>
      </c>
      <c r="T226" s="19">
        <f>ROUND(P226+Q226-R226-S226,2)</f>
        <v>0.0</v>
      </c>
      <c r="U226" s="19">
        <f>Y225</f>
        <v>0.0</v>
      </c>
      <c r="V226" s="19">
        <f>ROUND(U226*$V$5/12,2)</f>
        <v>0.0</v>
      </c>
      <c r="W226" s="19">
        <f>MIN($W$5,U226+V226)</f>
        <v>0.0</v>
      </c>
      <c r="X226" s="19">
        <f>MAX(0,MIN(U226+V226-W226,MonthlyPayment-SUM(H226,M226,R226,W226,AB226,AG226,AL226,AQ226,AV226,BA226)-SUM(I226,N226,S226)))</f>
        <v>0.0</v>
      </c>
      <c r="Y226" s="19">
        <f>ROUND(U226+V226-W226-X226,2)</f>
        <v>0.0</v>
      </c>
      <c r="Z226" s="19">
        <f>AD225</f>
        <v>0.0</v>
      </c>
      <c r="AA226" s="19">
        <f>ROUND(Z226*$AA$5/12,2)</f>
        <v>0.0</v>
      </c>
      <c r="AB226" s="19">
        <f>MIN($AB$5,Z226+AA226)</f>
        <v>0.0</v>
      </c>
      <c r="AC226" s="19">
        <f>MAX(0,MIN(Z226+AA226-AB226,MonthlyPayment-SUM(H226,M226,R226,W226,AB226,AG226,AL226,AQ226,AV226,BA226)-SUM(I226,N226,S226,X226)))</f>
        <v>0.0</v>
      </c>
      <c r="AD226" s="19">
        <f>ROUND(Z226+AA226-AB226-AC226,2)</f>
        <v>0.0</v>
      </c>
      <c r="AE226" s="19">
        <f>AI225</f>
        <v>0.0</v>
      </c>
      <c r="AF226" s="19">
        <f>ROUND(AE226*$AF$5/12,2)</f>
        <v>0.0</v>
      </c>
      <c r="AG226" s="19">
        <f>MIN($AG$5,AE226+AF226)</f>
        <v>0.0</v>
      </c>
      <c r="AH226" s="19">
        <f>MAX(0,MIN(AE226+AF226-AG226,MonthlyPayment-SUM(H226,M226,R226,W226,AB226,AG226,AL226,AQ226,AV226,BA226)-SUM(I226,N226,S226,X226,AC226)))</f>
        <v>0.0</v>
      </c>
      <c r="AI226" s="19">
        <f>ROUND(AE226+AF226-AG226-AH226,2)</f>
        <v>0.0</v>
      </c>
      <c r="AJ226" s="19">
        <f>AN225</f>
        <v>0.0</v>
      </c>
      <c r="AK226" s="19">
        <f>ROUND(AJ226*$AK$5/12,2)</f>
        <v>0.0</v>
      </c>
      <c r="AL226" s="19">
        <f>MIN($AL$5,AJ226+AK226)</f>
        <v>0.0</v>
      </c>
      <c r="AM226" s="19">
        <f>MAX(0,MIN(AJ226+AK226-AL226,MonthlyPayment-SUM(H226,M226,R226,W226,AB226,AG226,AL226,AQ226,AV226,BA226)-SUM(I226,N226,S226,X226,AC226,AH226)))</f>
        <v>0.0</v>
      </c>
      <c r="AN226" s="19">
        <f>ROUND(AJ226+AK226-AL226-AM226,2)</f>
        <v>0.0</v>
      </c>
      <c r="AO226" s="19">
        <f>AS225</f>
        <v>0.0</v>
      </c>
      <c r="AP226" s="19">
        <f>ROUND(AO226*$AP$5/12,2)</f>
        <v>0.0</v>
      </c>
      <c r="AQ226" s="19">
        <f>MIN($AQ$5,AO226+AP226)</f>
        <v>0.0</v>
      </c>
      <c r="AR226" s="19">
        <f>MAX(0,MIN(AO226+AP226-AQ226,MonthlyPayment-SUM(H226,M226,R226,W226,AB226,AG226,AL226,AQ226,AV226,BA226)-SUM(I226,N226,S226,X226,AC226,AH226,AM226)))</f>
        <v>0.0</v>
      </c>
      <c r="AS226" s="19">
        <f>ROUND(AO226+AP226-AQ226-AR226,2)</f>
        <v>0.0</v>
      </c>
      <c r="AT226" s="19">
        <f>AX225</f>
        <v>0.0</v>
      </c>
      <c r="AU226" s="19">
        <f>ROUND(AT226*$AU$5/12,2)</f>
        <v>0.0</v>
      </c>
      <c r="AV226" s="19">
        <f>MIN($AV$5,AT226+AU226)</f>
        <v>0.0</v>
      </c>
      <c r="AW226" s="19">
        <f>MAX(0,MIN(AT226+AU226-AV226,MonthlyPayment-SUM(H226,M226,R226,W226,AB226,AG226,AL226,AQ226,AV226,BA226)-SUM(I226,N226,S226,X226,AC226,AH226,AM226,AR226)))</f>
        <v>0.0</v>
      </c>
      <c r="AX226" s="19">
        <f>ROUND(AT226+AU226-AV226-AW226,2)</f>
        <v>0.0</v>
      </c>
      <c r="AY226" s="19">
        <f>BC225</f>
        <v>0.0</v>
      </c>
      <c r="AZ226" s="19">
        <f>ROUND(AY226*$AZ$5/12,2)</f>
        <v>0.0</v>
      </c>
      <c r="BA226" s="19">
        <f>MIN($BA$5,AY226+AZ226)</f>
        <v>0.0</v>
      </c>
      <c r="BB226" s="19">
        <f>MAX(0,MIN(AY226+AZ226-BA226,MonthlyPayment-SUM(H226,M226,R226,W226,AB226,AG226,AL226,AQ226,AV226,BA226)-SUM(I226,N226,S226,X226,AC226,AH226,AM226,AR226,AW226)))</f>
        <v>0.0</v>
      </c>
      <c r="BC226" s="19">
        <f>ROUND(AY226+AZ226-BA226-BB226,2)</f>
        <v>0.0</v>
      </c>
    </row>
    <row r="227" spans="1:55">
      <c r="A227" s="9">
        <v>221</v>
      </c>
      <c r="B227" s="15">
        <f>IF(FirstPayment="","",EDATE(FirstPayment,A227-1))</f>
        <v/>
      </c>
      <c r="C227" s="19">
        <f>SUM(H227,M227,R227,W227,AB227,AG227,AL227,AQ227,AV227,BA227,I227,N227,S227,X227,AC227,AH227,AM227,AR227,AW227,BB227)</f>
        <v>0.0</v>
      </c>
      <c r="D227" s="19">
        <f>SUM(J227,O227,T227,Y227,AD227,AI227,AN227,AS227,AX227,BC227)</f>
        <v>0.0</v>
      </c>
      <c r="E227" s="19">
        <f>SUM(G227,L227,Q227,V227,AA227,AF227,AK227,AP227,AU227,AZ227)</f>
        <v>0.0</v>
      </c>
      <c r="F227" s="19">
        <f>J226</f>
        <v>0.0</v>
      </c>
      <c r="G227" s="19">
        <f>ROUND(F227*$G$5/12,2)</f>
        <v>0.0</v>
      </c>
      <c r="H227" s="19">
        <f>MIN($H$5,F227+G227)</f>
        <v>0.0</v>
      </c>
      <c r="I227" s="19">
        <f>MAX(0,MIN(F227+G227-H227,MonthlyPayment-SUM(H227,M227,R227,W227,AB227,AG227,AL227,AQ227,AV227,BA227)))</f>
        <v>0.0</v>
      </c>
      <c r="J227" s="19">
        <f>ROUND(F227+G227-H227-I227,2)</f>
        <v>0.0</v>
      </c>
      <c r="K227" s="19">
        <f>O226</f>
        <v>0.0</v>
      </c>
      <c r="L227" s="19">
        <f>ROUND(K227*$L$5/12,2)</f>
        <v>0.0</v>
      </c>
      <c r="M227" s="19">
        <f>MIN($M$5,K227+L227)</f>
        <v>0.0</v>
      </c>
      <c r="N227" s="19">
        <f>MAX(0,MIN(K227+L227-M227,MonthlyPayment-SUM(H227,M227,R227,W227,AB227,AG227,AL227,AQ227,AV227,BA227)-SUM(I227)))</f>
        <v>0.0</v>
      </c>
      <c r="O227" s="19">
        <f>ROUND(K227+L227-M227-N227,2)</f>
        <v>0.0</v>
      </c>
      <c r="P227" s="19">
        <f>T226</f>
        <v>0.0</v>
      </c>
      <c r="Q227" s="19">
        <f>ROUND(P227*$Q$5/12,2)</f>
        <v>0.0</v>
      </c>
      <c r="R227" s="19">
        <f>MIN($R$5,P227+Q227)</f>
        <v>0.0</v>
      </c>
      <c r="S227" s="19">
        <f>MAX(0,MIN(P227+Q227-R227,MonthlyPayment-SUM(H227,M227,R227,W227,AB227,AG227,AL227,AQ227,AV227,BA227)-SUM(I227,N227)))</f>
        <v>0.0</v>
      </c>
      <c r="T227" s="19">
        <f>ROUND(P227+Q227-R227-S227,2)</f>
        <v>0.0</v>
      </c>
      <c r="U227" s="19">
        <f>Y226</f>
        <v>0.0</v>
      </c>
      <c r="V227" s="19">
        <f>ROUND(U227*$V$5/12,2)</f>
        <v>0.0</v>
      </c>
      <c r="W227" s="19">
        <f>MIN($W$5,U227+V227)</f>
        <v>0.0</v>
      </c>
      <c r="X227" s="19">
        <f>MAX(0,MIN(U227+V227-W227,MonthlyPayment-SUM(H227,M227,R227,W227,AB227,AG227,AL227,AQ227,AV227,BA227)-SUM(I227,N227,S227)))</f>
        <v>0.0</v>
      </c>
      <c r="Y227" s="19">
        <f>ROUND(U227+V227-W227-X227,2)</f>
        <v>0.0</v>
      </c>
      <c r="Z227" s="19">
        <f>AD226</f>
        <v>0.0</v>
      </c>
      <c r="AA227" s="19">
        <f>ROUND(Z227*$AA$5/12,2)</f>
        <v>0.0</v>
      </c>
      <c r="AB227" s="19">
        <f>MIN($AB$5,Z227+AA227)</f>
        <v>0.0</v>
      </c>
      <c r="AC227" s="19">
        <f>MAX(0,MIN(Z227+AA227-AB227,MonthlyPayment-SUM(H227,M227,R227,W227,AB227,AG227,AL227,AQ227,AV227,BA227)-SUM(I227,N227,S227,X227)))</f>
        <v>0.0</v>
      </c>
      <c r="AD227" s="19">
        <f>ROUND(Z227+AA227-AB227-AC227,2)</f>
        <v>0.0</v>
      </c>
      <c r="AE227" s="19">
        <f>AI226</f>
        <v>0.0</v>
      </c>
      <c r="AF227" s="19">
        <f>ROUND(AE227*$AF$5/12,2)</f>
        <v>0.0</v>
      </c>
      <c r="AG227" s="19">
        <f>MIN($AG$5,AE227+AF227)</f>
        <v>0.0</v>
      </c>
      <c r="AH227" s="19">
        <f>MAX(0,MIN(AE227+AF227-AG227,MonthlyPayment-SUM(H227,M227,R227,W227,AB227,AG227,AL227,AQ227,AV227,BA227)-SUM(I227,N227,S227,X227,AC227)))</f>
        <v>0.0</v>
      </c>
      <c r="AI227" s="19">
        <f>ROUND(AE227+AF227-AG227-AH227,2)</f>
        <v>0.0</v>
      </c>
      <c r="AJ227" s="19">
        <f>AN226</f>
        <v>0.0</v>
      </c>
      <c r="AK227" s="19">
        <f>ROUND(AJ227*$AK$5/12,2)</f>
        <v>0.0</v>
      </c>
      <c r="AL227" s="19">
        <f>MIN($AL$5,AJ227+AK227)</f>
        <v>0.0</v>
      </c>
      <c r="AM227" s="19">
        <f>MAX(0,MIN(AJ227+AK227-AL227,MonthlyPayment-SUM(H227,M227,R227,W227,AB227,AG227,AL227,AQ227,AV227,BA227)-SUM(I227,N227,S227,X227,AC227,AH227)))</f>
        <v>0.0</v>
      </c>
      <c r="AN227" s="19">
        <f>ROUND(AJ227+AK227-AL227-AM227,2)</f>
        <v>0.0</v>
      </c>
      <c r="AO227" s="19">
        <f>AS226</f>
        <v>0.0</v>
      </c>
      <c r="AP227" s="19">
        <f>ROUND(AO227*$AP$5/12,2)</f>
        <v>0.0</v>
      </c>
      <c r="AQ227" s="19">
        <f>MIN($AQ$5,AO227+AP227)</f>
        <v>0.0</v>
      </c>
      <c r="AR227" s="19">
        <f>MAX(0,MIN(AO227+AP227-AQ227,MonthlyPayment-SUM(H227,M227,R227,W227,AB227,AG227,AL227,AQ227,AV227,BA227)-SUM(I227,N227,S227,X227,AC227,AH227,AM227)))</f>
        <v>0.0</v>
      </c>
      <c r="AS227" s="19">
        <f>ROUND(AO227+AP227-AQ227-AR227,2)</f>
        <v>0.0</v>
      </c>
      <c r="AT227" s="19">
        <f>AX226</f>
        <v>0.0</v>
      </c>
      <c r="AU227" s="19">
        <f>ROUND(AT227*$AU$5/12,2)</f>
        <v>0.0</v>
      </c>
      <c r="AV227" s="19">
        <f>MIN($AV$5,AT227+AU227)</f>
        <v>0.0</v>
      </c>
      <c r="AW227" s="19">
        <f>MAX(0,MIN(AT227+AU227-AV227,MonthlyPayment-SUM(H227,M227,R227,W227,AB227,AG227,AL227,AQ227,AV227,BA227)-SUM(I227,N227,S227,X227,AC227,AH227,AM227,AR227)))</f>
        <v>0.0</v>
      </c>
      <c r="AX227" s="19">
        <f>ROUND(AT227+AU227-AV227-AW227,2)</f>
        <v>0.0</v>
      </c>
      <c r="AY227" s="19">
        <f>BC226</f>
        <v>0.0</v>
      </c>
      <c r="AZ227" s="19">
        <f>ROUND(AY227*$AZ$5/12,2)</f>
        <v>0.0</v>
      </c>
      <c r="BA227" s="19">
        <f>MIN($BA$5,AY227+AZ227)</f>
        <v>0.0</v>
      </c>
      <c r="BB227" s="19">
        <f>MAX(0,MIN(AY227+AZ227-BA227,MonthlyPayment-SUM(H227,M227,R227,W227,AB227,AG227,AL227,AQ227,AV227,BA227)-SUM(I227,N227,S227,X227,AC227,AH227,AM227,AR227,AW227)))</f>
        <v>0.0</v>
      </c>
      <c r="BC227" s="19">
        <f>ROUND(AY227+AZ227-BA227-BB227,2)</f>
        <v>0.0</v>
      </c>
    </row>
    <row r="228" spans="1:55">
      <c r="A228" s="9">
        <v>222</v>
      </c>
      <c r="B228" s="15">
        <f>IF(FirstPayment="","",EDATE(FirstPayment,A228-1))</f>
        <v/>
      </c>
      <c r="C228" s="19">
        <f>SUM(H228,M228,R228,W228,AB228,AG228,AL228,AQ228,AV228,BA228,I228,N228,S228,X228,AC228,AH228,AM228,AR228,AW228,BB228)</f>
        <v>0.0</v>
      </c>
      <c r="D228" s="19">
        <f>SUM(J228,O228,T228,Y228,AD228,AI228,AN228,AS228,AX228,BC228)</f>
        <v>0.0</v>
      </c>
      <c r="E228" s="19">
        <f>SUM(G228,L228,Q228,V228,AA228,AF228,AK228,AP228,AU228,AZ228)</f>
        <v>0.0</v>
      </c>
      <c r="F228" s="19">
        <f>J227</f>
        <v>0.0</v>
      </c>
      <c r="G228" s="19">
        <f>ROUND(F228*$G$5/12,2)</f>
        <v>0.0</v>
      </c>
      <c r="H228" s="19">
        <f>MIN($H$5,F228+G228)</f>
        <v>0.0</v>
      </c>
      <c r="I228" s="19">
        <f>MAX(0,MIN(F228+G228-H228,MonthlyPayment-SUM(H228,M228,R228,W228,AB228,AG228,AL228,AQ228,AV228,BA228)))</f>
        <v>0.0</v>
      </c>
      <c r="J228" s="19">
        <f>ROUND(F228+G228-H228-I228,2)</f>
        <v>0.0</v>
      </c>
      <c r="K228" s="19">
        <f>O227</f>
        <v>0.0</v>
      </c>
      <c r="L228" s="19">
        <f>ROUND(K228*$L$5/12,2)</f>
        <v>0.0</v>
      </c>
      <c r="M228" s="19">
        <f>MIN($M$5,K228+L228)</f>
        <v>0.0</v>
      </c>
      <c r="N228" s="19">
        <f>MAX(0,MIN(K228+L228-M228,MonthlyPayment-SUM(H228,M228,R228,W228,AB228,AG228,AL228,AQ228,AV228,BA228)-SUM(I228)))</f>
        <v>0.0</v>
      </c>
      <c r="O228" s="19">
        <f>ROUND(K228+L228-M228-N228,2)</f>
        <v>0.0</v>
      </c>
      <c r="P228" s="19">
        <f>T227</f>
        <v>0.0</v>
      </c>
      <c r="Q228" s="19">
        <f>ROUND(P228*$Q$5/12,2)</f>
        <v>0.0</v>
      </c>
      <c r="R228" s="19">
        <f>MIN($R$5,P228+Q228)</f>
        <v>0.0</v>
      </c>
      <c r="S228" s="19">
        <f>MAX(0,MIN(P228+Q228-R228,MonthlyPayment-SUM(H228,M228,R228,W228,AB228,AG228,AL228,AQ228,AV228,BA228)-SUM(I228,N228)))</f>
        <v>0.0</v>
      </c>
      <c r="T228" s="19">
        <f>ROUND(P228+Q228-R228-S228,2)</f>
        <v>0.0</v>
      </c>
      <c r="U228" s="19">
        <f>Y227</f>
        <v>0.0</v>
      </c>
      <c r="V228" s="19">
        <f>ROUND(U228*$V$5/12,2)</f>
        <v>0.0</v>
      </c>
      <c r="W228" s="19">
        <f>MIN($W$5,U228+V228)</f>
        <v>0.0</v>
      </c>
      <c r="X228" s="19">
        <f>MAX(0,MIN(U228+V228-W228,MonthlyPayment-SUM(H228,M228,R228,W228,AB228,AG228,AL228,AQ228,AV228,BA228)-SUM(I228,N228,S228)))</f>
        <v>0.0</v>
      </c>
      <c r="Y228" s="19">
        <f>ROUND(U228+V228-W228-X228,2)</f>
        <v>0.0</v>
      </c>
      <c r="Z228" s="19">
        <f>AD227</f>
        <v>0.0</v>
      </c>
      <c r="AA228" s="19">
        <f>ROUND(Z228*$AA$5/12,2)</f>
        <v>0.0</v>
      </c>
      <c r="AB228" s="19">
        <f>MIN($AB$5,Z228+AA228)</f>
        <v>0.0</v>
      </c>
      <c r="AC228" s="19">
        <f>MAX(0,MIN(Z228+AA228-AB228,MonthlyPayment-SUM(H228,M228,R228,W228,AB228,AG228,AL228,AQ228,AV228,BA228)-SUM(I228,N228,S228,X228)))</f>
        <v>0.0</v>
      </c>
      <c r="AD228" s="19">
        <f>ROUND(Z228+AA228-AB228-AC228,2)</f>
        <v>0.0</v>
      </c>
      <c r="AE228" s="19">
        <f>AI227</f>
        <v>0.0</v>
      </c>
      <c r="AF228" s="19">
        <f>ROUND(AE228*$AF$5/12,2)</f>
        <v>0.0</v>
      </c>
      <c r="AG228" s="19">
        <f>MIN($AG$5,AE228+AF228)</f>
        <v>0.0</v>
      </c>
      <c r="AH228" s="19">
        <f>MAX(0,MIN(AE228+AF228-AG228,MonthlyPayment-SUM(H228,M228,R228,W228,AB228,AG228,AL228,AQ228,AV228,BA228)-SUM(I228,N228,S228,X228,AC228)))</f>
        <v>0.0</v>
      </c>
      <c r="AI228" s="19">
        <f>ROUND(AE228+AF228-AG228-AH228,2)</f>
        <v>0.0</v>
      </c>
      <c r="AJ228" s="19">
        <f>AN227</f>
        <v>0.0</v>
      </c>
      <c r="AK228" s="19">
        <f>ROUND(AJ228*$AK$5/12,2)</f>
        <v>0.0</v>
      </c>
      <c r="AL228" s="19">
        <f>MIN($AL$5,AJ228+AK228)</f>
        <v>0.0</v>
      </c>
      <c r="AM228" s="19">
        <f>MAX(0,MIN(AJ228+AK228-AL228,MonthlyPayment-SUM(H228,M228,R228,W228,AB228,AG228,AL228,AQ228,AV228,BA228)-SUM(I228,N228,S228,X228,AC228,AH228)))</f>
        <v>0.0</v>
      </c>
      <c r="AN228" s="19">
        <f>ROUND(AJ228+AK228-AL228-AM228,2)</f>
        <v>0.0</v>
      </c>
      <c r="AO228" s="19">
        <f>AS227</f>
        <v>0.0</v>
      </c>
      <c r="AP228" s="19">
        <f>ROUND(AO228*$AP$5/12,2)</f>
        <v>0.0</v>
      </c>
      <c r="AQ228" s="19">
        <f>MIN($AQ$5,AO228+AP228)</f>
        <v>0.0</v>
      </c>
      <c r="AR228" s="19">
        <f>MAX(0,MIN(AO228+AP228-AQ228,MonthlyPayment-SUM(H228,M228,R228,W228,AB228,AG228,AL228,AQ228,AV228,BA228)-SUM(I228,N228,S228,X228,AC228,AH228,AM228)))</f>
        <v>0.0</v>
      </c>
      <c r="AS228" s="19">
        <f>ROUND(AO228+AP228-AQ228-AR228,2)</f>
        <v>0.0</v>
      </c>
      <c r="AT228" s="19">
        <f>AX227</f>
        <v>0.0</v>
      </c>
      <c r="AU228" s="19">
        <f>ROUND(AT228*$AU$5/12,2)</f>
        <v>0.0</v>
      </c>
      <c r="AV228" s="19">
        <f>MIN($AV$5,AT228+AU228)</f>
        <v>0.0</v>
      </c>
      <c r="AW228" s="19">
        <f>MAX(0,MIN(AT228+AU228-AV228,MonthlyPayment-SUM(H228,M228,R228,W228,AB228,AG228,AL228,AQ228,AV228,BA228)-SUM(I228,N228,S228,X228,AC228,AH228,AM228,AR228)))</f>
        <v>0.0</v>
      </c>
      <c r="AX228" s="19">
        <f>ROUND(AT228+AU228-AV228-AW228,2)</f>
        <v>0.0</v>
      </c>
      <c r="AY228" s="19">
        <f>BC227</f>
        <v>0.0</v>
      </c>
      <c r="AZ228" s="19">
        <f>ROUND(AY228*$AZ$5/12,2)</f>
        <v>0.0</v>
      </c>
      <c r="BA228" s="19">
        <f>MIN($BA$5,AY228+AZ228)</f>
        <v>0.0</v>
      </c>
      <c r="BB228" s="19">
        <f>MAX(0,MIN(AY228+AZ228-BA228,MonthlyPayment-SUM(H228,M228,R228,W228,AB228,AG228,AL228,AQ228,AV228,BA228)-SUM(I228,N228,S228,X228,AC228,AH228,AM228,AR228,AW228)))</f>
        <v>0.0</v>
      </c>
      <c r="BC228" s="19">
        <f>ROUND(AY228+AZ228-BA228-BB228,2)</f>
        <v>0.0</v>
      </c>
    </row>
    <row r="229" spans="1:55">
      <c r="A229" s="9">
        <v>223</v>
      </c>
      <c r="B229" s="15">
        <f>IF(FirstPayment="","",EDATE(FirstPayment,A229-1))</f>
        <v/>
      </c>
      <c r="C229" s="19">
        <f>SUM(H229,M229,R229,W229,AB229,AG229,AL229,AQ229,AV229,BA229,I229,N229,S229,X229,AC229,AH229,AM229,AR229,AW229,BB229)</f>
        <v>0.0</v>
      </c>
      <c r="D229" s="19">
        <f>SUM(J229,O229,T229,Y229,AD229,AI229,AN229,AS229,AX229,BC229)</f>
        <v>0.0</v>
      </c>
      <c r="E229" s="19">
        <f>SUM(G229,L229,Q229,V229,AA229,AF229,AK229,AP229,AU229,AZ229)</f>
        <v>0.0</v>
      </c>
      <c r="F229" s="19">
        <f>J228</f>
        <v>0.0</v>
      </c>
      <c r="G229" s="19">
        <f>ROUND(F229*$G$5/12,2)</f>
        <v>0.0</v>
      </c>
      <c r="H229" s="19">
        <f>MIN($H$5,F229+G229)</f>
        <v>0.0</v>
      </c>
      <c r="I229" s="19">
        <f>MAX(0,MIN(F229+G229-H229,MonthlyPayment-SUM(H229,M229,R229,W229,AB229,AG229,AL229,AQ229,AV229,BA229)))</f>
        <v>0.0</v>
      </c>
      <c r="J229" s="19">
        <f>ROUND(F229+G229-H229-I229,2)</f>
        <v>0.0</v>
      </c>
      <c r="K229" s="19">
        <f>O228</f>
        <v>0.0</v>
      </c>
      <c r="L229" s="19">
        <f>ROUND(K229*$L$5/12,2)</f>
        <v>0.0</v>
      </c>
      <c r="M229" s="19">
        <f>MIN($M$5,K229+L229)</f>
        <v>0.0</v>
      </c>
      <c r="N229" s="19">
        <f>MAX(0,MIN(K229+L229-M229,MonthlyPayment-SUM(H229,M229,R229,W229,AB229,AG229,AL229,AQ229,AV229,BA229)-SUM(I229)))</f>
        <v>0.0</v>
      </c>
      <c r="O229" s="19">
        <f>ROUND(K229+L229-M229-N229,2)</f>
        <v>0.0</v>
      </c>
      <c r="P229" s="19">
        <f>T228</f>
        <v>0.0</v>
      </c>
      <c r="Q229" s="19">
        <f>ROUND(P229*$Q$5/12,2)</f>
        <v>0.0</v>
      </c>
      <c r="R229" s="19">
        <f>MIN($R$5,P229+Q229)</f>
        <v>0.0</v>
      </c>
      <c r="S229" s="19">
        <f>MAX(0,MIN(P229+Q229-R229,MonthlyPayment-SUM(H229,M229,R229,W229,AB229,AG229,AL229,AQ229,AV229,BA229)-SUM(I229,N229)))</f>
        <v>0.0</v>
      </c>
      <c r="T229" s="19">
        <f>ROUND(P229+Q229-R229-S229,2)</f>
        <v>0.0</v>
      </c>
      <c r="U229" s="19">
        <f>Y228</f>
        <v>0.0</v>
      </c>
      <c r="V229" s="19">
        <f>ROUND(U229*$V$5/12,2)</f>
        <v>0.0</v>
      </c>
      <c r="W229" s="19">
        <f>MIN($W$5,U229+V229)</f>
        <v>0.0</v>
      </c>
      <c r="X229" s="19">
        <f>MAX(0,MIN(U229+V229-W229,MonthlyPayment-SUM(H229,M229,R229,W229,AB229,AG229,AL229,AQ229,AV229,BA229)-SUM(I229,N229,S229)))</f>
        <v>0.0</v>
      </c>
      <c r="Y229" s="19">
        <f>ROUND(U229+V229-W229-X229,2)</f>
        <v>0.0</v>
      </c>
      <c r="Z229" s="19">
        <f>AD228</f>
        <v>0.0</v>
      </c>
      <c r="AA229" s="19">
        <f>ROUND(Z229*$AA$5/12,2)</f>
        <v>0.0</v>
      </c>
      <c r="AB229" s="19">
        <f>MIN($AB$5,Z229+AA229)</f>
        <v>0.0</v>
      </c>
      <c r="AC229" s="19">
        <f>MAX(0,MIN(Z229+AA229-AB229,MonthlyPayment-SUM(H229,M229,R229,W229,AB229,AG229,AL229,AQ229,AV229,BA229)-SUM(I229,N229,S229,X229)))</f>
        <v>0.0</v>
      </c>
      <c r="AD229" s="19">
        <f>ROUND(Z229+AA229-AB229-AC229,2)</f>
        <v>0.0</v>
      </c>
      <c r="AE229" s="19">
        <f>AI228</f>
        <v>0.0</v>
      </c>
      <c r="AF229" s="19">
        <f>ROUND(AE229*$AF$5/12,2)</f>
        <v>0.0</v>
      </c>
      <c r="AG229" s="19">
        <f>MIN($AG$5,AE229+AF229)</f>
        <v>0.0</v>
      </c>
      <c r="AH229" s="19">
        <f>MAX(0,MIN(AE229+AF229-AG229,MonthlyPayment-SUM(H229,M229,R229,W229,AB229,AG229,AL229,AQ229,AV229,BA229)-SUM(I229,N229,S229,X229,AC229)))</f>
        <v>0.0</v>
      </c>
      <c r="AI229" s="19">
        <f>ROUND(AE229+AF229-AG229-AH229,2)</f>
        <v>0.0</v>
      </c>
      <c r="AJ229" s="19">
        <f>AN228</f>
        <v>0.0</v>
      </c>
      <c r="AK229" s="19">
        <f>ROUND(AJ229*$AK$5/12,2)</f>
        <v>0.0</v>
      </c>
      <c r="AL229" s="19">
        <f>MIN($AL$5,AJ229+AK229)</f>
        <v>0.0</v>
      </c>
      <c r="AM229" s="19">
        <f>MAX(0,MIN(AJ229+AK229-AL229,MonthlyPayment-SUM(H229,M229,R229,W229,AB229,AG229,AL229,AQ229,AV229,BA229)-SUM(I229,N229,S229,X229,AC229,AH229)))</f>
        <v>0.0</v>
      </c>
      <c r="AN229" s="19">
        <f>ROUND(AJ229+AK229-AL229-AM229,2)</f>
        <v>0.0</v>
      </c>
      <c r="AO229" s="19">
        <f>AS228</f>
        <v>0.0</v>
      </c>
      <c r="AP229" s="19">
        <f>ROUND(AO229*$AP$5/12,2)</f>
        <v>0.0</v>
      </c>
      <c r="AQ229" s="19">
        <f>MIN($AQ$5,AO229+AP229)</f>
        <v>0.0</v>
      </c>
      <c r="AR229" s="19">
        <f>MAX(0,MIN(AO229+AP229-AQ229,MonthlyPayment-SUM(H229,M229,R229,W229,AB229,AG229,AL229,AQ229,AV229,BA229)-SUM(I229,N229,S229,X229,AC229,AH229,AM229)))</f>
        <v>0.0</v>
      </c>
      <c r="AS229" s="19">
        <f>ROUND(AO229+AP229-AQ229-AR229,2)</f>
        <v>0.0</v>
      </c>
      <c r="AT229" s="19">
        <f>AX228</f>
        <v>0.0</v>
      </c>
      <c r="AU229" s="19">
        <f>ROUND(AT229*$AU$5/12,2)</f>
        <v>0.0</v>
      </c>
      <c r="AV229" s="19">
        <f>MIN($AV$5,AT229+AU229)</f>
        <v>0.0</v>
      </c>
      <c r="AW229" s="19">
        <f>MAX(0,MIN(AT229+AU229-AV229,MonthlyPayment-SUM(H229,M229,R229,W229,AB229,AG229,AL229,AQ229,AV229,BA229)-SUM(I229,N229,S229,X229,AC229,AH229,AM229,AR229)))</f>
        <v>0.0</v>
      </c>
      <c r="AX229" s="19">
        <f>ROUND(AT229+AU229-AV229-AW229,2)</f>
        <v>0.0</v>
      </c>
      <c r="AY229" s="19">
        <f>BC228</f>
        <v>0.0</v>
      </c>
      <c r="AZ229" s="19">
        <f>ROUND(AY229*$AZ$5/12,2)</f>
        <v>0.0</v>
      </c>
      <c r="BA229" s="19">
        <f>MIN($BA$5,AY229+AZ229)</f>
        <v>0.0</v>
      </c>
      <c r="BB229" s="19">
        <f>MAX(0,MIN(AY229+AZ229-BA229,MonthlyPayment-SUM(H229,M229,R229,W229,AB229,AG229,AL229,AQ229,AV229,BA229)-SUM(I229,N229,S229,X229,AC229,AH229,AM229,AR229,AW229)))</f>
        <v>0.0</v>
      </c>
      <c r="BC229" s="19">
        <f>ROUND(AY229+AZ229-BA229-BB229,2)</f>
        <v>0.0</v>
      </c>
    </row>
    <row r="230" spans="1:55">
      <c r="A230" s="9">
        <v>224</v>
      </c>
      <c r="B230" s="15">
        <f>IF(FirstPayment="","",EDATE(FirstPayment,A230-1))</f>
        <v/>
      </c>
      <c r="C230" s="19">
        <f>SUM(H230,M230,R230,W230,AB230,AG230,AL230,AQ230,AV230,BA230,I230,N230,S230,X230,AC230,AH230,AM230,AR230,AW230,BB230)</f>
        <v>0.0</v>
      </c>
      <c r="D230" s="19">
        <f>SUM(J230,O230,T230,Y230,AD230,AI230,AN230,AS230,AX230,BC230)</f>
        <v>0.0</v>
      </c>
      <c r="E230" s="19">
        <f>SUM(G230,L230,Q230,V230,AA230,AF230,AK230,AP230,AU230,AZ230)</f>
        <v>0.0</v>
      </c>
      <c r="F230" s="19">
        <f>J229</f>
        <v>0.0</v>
      </c>
      <c r="G230" s="19">
        <f>ROUND(F230*$G$5/12,2)</f>
        <v>0.0</v>
      </c>
      <c r="H230" s="19">
        <f>MIN($H$5,F230+G230)</f>
        <v>0.0</v>
      </c>
      <c r="I230" s="19">
        <f>MAX(0,MIN(F230+G230-H230,MonthlyPayment-SUM(H230,M230,R230,W230,AB230,AG230,AL230,AQ230,AV230,BA230)))</f>
        <v>0.0</v>
      </c>
      <c r="J230" s="19">
        <f>ROUND(F230+G230-H230-I230,2)</f>
        <v>0.0</v>
      </c>
      <c r="K230" s="19">
        <f>O229</f>
        <v>0.0</v>
      </c>
      <c r="L230" s="19">
        <f>ROUND(K230*$L$5/12,2)</f>
        <v>0.0</v>
      </c>
      <c r="M230" s="19">
        <f>MIN($M$5,K230+L230)</f>
        <v>0.0</v>
      </c>
      <c r="N230" s="19">
        <f>MAX(0,MIN(K230+L230-M230,MonthlyPayment-SUM(H230,M230,R230,W230,AB230,AG230,AL230,AQ230,AV230,BA230)-SUM(I230)))</f>
        <v>0.0</v>
      </c>
      <c r="O230" s="19">
        <f>ROUND(K230+L230-M230-N230,2)</f>
        <v>0.0</v>
      </c>
      <c r="P230" s="19">
        <f>T229</f>
        <v>0.0</v>
      </c>
      <c r="Q230" s="19">
        <f>ROUND(P230*$Q$5/12,2)</f>
        <v>0.0</v>
      </c>
      <c r="R230" s="19">
        <f>MIN($R$5,P230+Q230)</f>
        <v>0.0</v>
      </c>
      <c r="S230" s="19">
        <f>MAX(0,MIN(P230+Q230-R230,MonthlyPayment-SUM(H230,M230,R230,W230,AB230,AG230,AL230,AQ230,AV230,BA230)-SUM(I230,N230)))</f>
        <v>0.0</v>
      </c>
      <c r="T230" s="19">
        <f>ROUND(P230+Q230-R230-S230,2)</f>
        <v>0.0</v>
      </c>
      <c r="U230" s="19">
        <f>Y229</f>
        <v>0.0</v>
      </c>
      <c r="V230" s="19">
        <f>ROUND(U230*$V$5/12,2)</f>
        <v>0.0</v>
      </c>
      <c r="W230" s="19">
        <f>MIN($W$5,U230+V230)</f>
        <v>0.0</v>
      </c>
      <c r="X230" s="19">
        <f>MAX(0,MIN(U230+V230-W230,MonthlyPayment-SUM(H230,M230,R230,W230,AB230,AG230,AL230,AQ230,AV230,BA230)-SUM(I230,N230,S230)))</f>
        <v>0.0</v>
      </c>
      <c r="Y230" s="19">
        <f>ROUND(U230+V230-W230-X230,2)</f>
        <v>0.0</v>
      </c>
      <c r="Z230" s="19">
        <f>AD229</f>
        <v>0.0</v>
      </c>
      <c r="AA230" s="19">
        <f>ROUND(Z230*$AA$5/12,2)</f>
        <v>0.0</v>
      </c>
      <c r="AB230" s="19">
        <f>MIN($AB$5,Z230+AA230)</f>
        <v>0.0</v>
      </c>
      <c r="AC230" s="19">
        <f>MAX(0,MIN(Z230+AA230-AB230,MonthlyPayment-SUM(H230,M230,R230,W230,AB230,AG230,AL230,AQ230,AV230,BA230)-SUM(I230,N230,S230,X230)))</f>
        <v>0.0</v>
      </c>
      <c r="AD230" s="19">
        <f>ROUND(Z230+AA230-AB230-AC230,2)</f>
        <v>0.0</v>
      </c>
      <c r="AE230" s="19">
        <f>AI229</f>
        <v>0.0</v>
      </c>
      <c r="AF230" s="19">
        <f>ROUND(AE230*$AF$5/12,2)</f>
        <v>0.0</v>
      </c>
      <c r="AG230" s="19">
        <f>MIN($AG$5,AE230+AF230)</f>
        <v>0.0</v>
      </c>
      <c r="AH230" s="19">
        <f>MAX(0,MIN(AE230+AF230-AG230,MonthlyPayment-SUM(H230,M230,R230,W230,AB230,AG230,AL230,AQ230,AV230,BA230)-SUM(I230,N230,S230,X230,AC230)))</f>
        <v>0.0</v>
      </c>
      <c r="AI230" s="19">
        <f>ROUND(AE230+AF230-AG230-AH230,2)</f>
        <v>0.0</v>
      </c>
      <c r="AJ230" s="19">
        <f>AN229</f>
        <v>0.0</v>
      </c>
      <c r="AK230" s="19">
        <f>ROUND(AJ230*$AK$5/12,2)</f>
        <v>0.0</v>
      </c>
      <c r="AL230" s="19">
        <f>MIN($AL$5,AJ230+AK230)</f>
        <v>0.0</v>
      </c>
      <c r="AM230" s="19">
        <f>MAX(0,MIN(AJ230+AK230-AL230,MonthlyPayment-SUM(H230,M230,R230,W230,AB230,AG230,AL230,AQ230,AV230,BA230)-SUM(I230,N230,S230,X230,AC230,AH230)))</f>
        <v>0.0</v>
      </c>
      <c r="AN230" s="19">
        <f>ROUND(AJ230+AK230-AL230-AM230,2)</f>
        <v>0.0</v>
      </c>
      <c r="AO230" s="19">
        <f>AS229</f>
        <v>0.0</v>
      </c>
      <c r="AP230" s="19">
        <f>ROUND(AO230*$AP$5/12,2)</f>
        <v>0.0</v>
      </c>
      <c r="AQ230" s="19">
        <f>MIN($AQ$5,AO230+AP230)</f>
        <v>0.0</v>
      </c>
      <c r="AR230" s="19">
        <f>MAX(0,MIN(AO230+AP230-AQ230,MonthlyPayment-SUM(H230,M230,R230,W230,AB230,AG230,AL230,AQ230,AV230,BA230)-SUM(I230,N230,S230,X230,AC230,AH230,AM230)))</f>
        <v>0.0</v>
      </c>
      <c r="AS230" s="19">
        <f>ROUND(AO230+AP230-AQ230-AR230,2)</f>
        <v>0.0</v>
      </c>
      <c r="AT230" s="19">
        <f>AX229</f>
        <v>0.0</v>
      </c>
      <c r="AU230" s="19">
        <f>ROUND(AT230*$AU$5/12,2)</f>
        <v>0.0</v>
      </c>
      <c r="AV230" s="19">
        <f>MIN($AV$5,AT230+AU230)</f>
        <v>0.0</v>
      </c>
      <c r="AW230" s="19">
        <f>MAX(0,MIN(AT230+AU230-AV230,MonthlyPayment-SUM(H230,M230,R230,W230,AB230,AG230,AL230,AQ230,AV230,BA230)-SUM(I230,N230,S230,X230,AC230,AH230,AM230,AR230)))</f>
        <v>0.0</v>
      </c>
      <c r="AX230" s="19">
        <f>ROUND(AT230+AU230-AV230-AW230,2)</f>
        <v>0.0</v>
      </c>
      <c r="AY230" s="19">
        <f>BC229</f>
        <v>0.0</v>
      </c>
      <c r="AZ230" s="19">
        <f>ROUND(AY230*$AZ$5/12,2)</f>
        <v>0.0</v>
      </c>
      <c r="BA230" s="19">
        <f>MIN($BA$5,AY230+AZ230)</f>
        <v>0.0</v>
      </c>
      <c r="BB230" s="19">
        <f>MAX(0,MIN(AY230+AZ230-BA230,MonthlyPayment-SUM(H230,M230,R230,W230,AB230,AG230,AL230,AQ230,AV230,BA230)-SUM(I230,N230,S230,X230,AC230,AH230,AM230,AR230,AW230)))</f>
        <v>0.0</v>
      </c>
      <c r="BC230" s="19">
        <f>ROUND(AY230+AZ230-BA230-BB230,2)</f>
        <v>0.0</v>
      </c>
    </row>
    <row r="231" spans="1:55">
      <c r="A231" s="9">
        <v>225</v>
      </c>
      <c r="B231" s="15">
        <f>IF(FirstPayment="","",EDATE(FirstPayment,A231-1))</f>
        <v/>
      </c>
      <c r="C231" s="19">
        <f>SUM(H231,M231,R231,W231,AB231,AG231,AL231,AQ231,AV231,BA231,I231,N231,S231,X231,AC231,AH231,AM231,AR231,AW231,BB231)</f>
        <v>0.0</v>
      </c>
      <c r="D231" s="19">
        <f>SUM(J231,O231,T231,Y231,AD231,AI231,AN231,AS231,AX231,BC231)</f>
        <v>0.0</v>
      </c>
      <c r="E231" s="19">
        <f>SUM(G231,L231,Q231,V231,AA231,AF231,AK231,AP231,AU231,AZ231)</f>
        <v>0.0</v>
      </c>
      <c r="F231" s="19">
        <f>J230</f>
        <v>0.0</v>
      </c>
      <c r="G231" s="19">
        <f>ROUND(F231*$G$5/12,2)</f>
        <v>0.0</v>
      </c>
      <c r="H231" s="19">
        <f>MIN($H$5,F231+G231)</f>
        <v>0.0</v>
      </c>
      <c r="I231" s="19">
        <f>MAX(0,MIN(F231+G231-H231,MonthlyPayment-SUM(H231,M231,R231,W231,AB231,AG231,AL231,AQ231,AV231,BA231)))</f>
        <v>0.0</v>
      </c>
      <c r="J231" s="19">
        <f>ROUND(F231+G231-H231-I231,2)</f>
        <v>0.0</v>
      </c>
      <c r="K231" s="19">
        <f>O230</f>
        <v>0.0</v>
      </c>
      <c r="L231" s="19">
        <f>ROUND(K231*$L$5/12,2)</f>
        <v>0.0</v>
      </c>
      <c r="M231" s="19">
        <f>MIN($M$5,K231+L231)</f>
        <v>0.0</v>
      </c>
      <c r="N231" s="19">
        <f>MAX(0,MIN(K231+L231-M231,MonthlyPayment-SUM(H231,M231,R231,W231,AB231,AG231,AL231,AQ231,AV231,BA231)-SUM(I231)))</f>
        <v>0.0</v>
      </c>
      <c r="O231" s="19">
        <f>ROUND(K231+L231-M231-N231,2)</f>
        <v>0.0</v>
      </c>
      <c r="P231" s="19">
        <f>T230</f>
        <v>0.0</v>
      </c>
      <c r="Q231" s="19">
        <f>ROUND(P231*$Q$5/12,2)</f>
        <v>0.0</v>
      </c>
      <c r="R231" s="19">
        <f>MIN($R$5,P231+Q231)</f>
        <v>0.0</v>
      </c>
      <c r="S231" s="19">
        <f>MAX(0,MIN(P231+Q231-R231,MonthlyPayment-SUM(H231,M231,R231,W231,AB231,AG231,AL231,AQ231,AV231,BA231)-SUM(I231,N231)))</f>
        <v>0.0</v>
      </c>
      <c r="T231" s="19">
        <f>ROUND(P231+Q231-R231-S231,2)</f>
        <v>0.0</v>
      </c>
      <c r="U231" s="19">
        <f>Y230</f>
        <v>0.0</v>
      </c>
      <c r="V231" s="19">
        <f>ROUND(U231*$V$5/12,2)</f>
        <v>0.0</v>
      </c>
      <c r="W231" s="19">
        <f>MIN($W$5,U231+V231)</f>
        <v>0.0</v>
      </c>
      <c r="X231" s="19">
        <f>MAX(0,MIN(U231+V231-W231,MonthlyPayment-SUM(H231,M231,R231,W231,AB231,AG231,AL231,AQ231,AV231,BA231)-SUM(I231,N231,S231)))</f>
        <v>0.0</v>
      </c>
      <c r="Y231" s="19">
        <f>ROUND(U231+V231-W231-X231,2)</f>
        <v>0.0</v>
      </c>
      <c r="Z231" s="19">
        <f>AD230</f>
        <v>0.0</v>
      </c>
      <c r="AA231" s="19">
        <f>ROUND(Z231*$AA$5/12,2)</f>
        <v>0.0</v>
      </c>
      <c r="AB231" s="19">
        <f>MIN($AB$5,Z231+AA231)</f>
        <v>0.0</v>
      </c>
      <c r="AC231" s="19">
        <f>MAX(0,MIN(Z231+AA231-AB231,MonthlyPayment-SUM(H231,M231,R231,W231,AB231,AG231,AL231,AQ231,AV231,BA231)-SUM(I231,N231,S231,X231)))</f>
        <v>0.0</v>
      </c>
      <c r="AD231" s="19">
        <f>ROUND(Z231+AA231-AB231-AC231,2)</f>
        <v>0.0</v>
      </c>
      <c r="AE231" s="19">
        <f>AI230</f>
        <v>0.0</v>
      </c>
      <c r="AF231" s="19">
        <f>ROUND(AE231*$AF$5/12,2)</f>
        <v>0.0</v>
      </c>
      <c r="AG231" s="19">
        <f>MIN($AG$5,AE231+AF231)</f>
        <v>0.0</v>
      </c>
      <c r="AH231" s="19">
        <f>MAX(0,MIN(AE231+AF231-AG231,MonthlyPayment-SUM(H231,M231,R231,W231,AB231,AG231,AL231,AQ231,AV231,BA231)-SUM(I231,N231,S231,X231,AC231)))</f>
        <v>0.0</v>
      </c>
      <c r="AI231" s="19">
        <f>ROUND(AE231+AF231-AG231-AH231,2)</f>
        <v>0.0</v>
      </c>
      <c r="AJ231" s="19">
        <f>AN230</f>
        <v>0.0</v>
      </c>
      <c r="AK231" s="19">
        <f>ROUND(AJ231*$AK$5/12,2)</f>
        <v>0.0</v>
      </c>
      <c r="AL231" s="19">
        <f>MIN($AL$5,AJ231+AK231)</f>
        <v>0.0</v>
      </c>
      <c r="AM231" s="19">
        <f>MAX(0,MIN(AJ231+AK231-AL231,MonthlyPayment-SUM(H231,M231,R231,W231,AB231,AG231,AL231,AQ231,AV231,BA231)-SUM(I231,N231,S231,X231,AC231,AH231)))</f>
        <v>0.0</v>
      </c>
      <c r="AN231" s="19">
        <f>ROUND(AJ231+AK231-AL231-AM231,2)</f>
        <v>0.0</v>
      </c>
      <c r="AO231" s="19">
        <f>AS230</f>
        <v>0.0</v>
      </c>
      <c r="AP231" s="19">
        <f>ROUND(AO231*$AP$5/12,2)</f>
        <v>0.0</v>
      </c>
      <c r="AQ231" s="19">
        <f>MIN($AQ$5,AO231+AP231)</f>
        <v>0.0</v>
      </c>
      <c r="AR231" s="19">
        <f>MAX(0,MIN(AO231+AP231-AQ231,MonthlyPayment-SUM(H231,M231,R231,W231,AB231,AG231,AL231,AQ231,AV231,BA231)-SUM(I231,N231,S231,X231,AC231,AH231,AM231)))</f>
        <v>0.0</v>
      </c>
      <c r="AS231" s="19">
        <f>ROUND(AO231+AP231-AQ231-AR231,2)</f>
        <v>0.0</v>
      </c>
      <c r="AT231" s="19">
        <f>AX230</f>
        <v>0.0</v>
      </c>
      <c r="AU231" s="19">
        <f>ROUND(AT231*$AU$5/12,2)</f>
        <v>0.0</v>
      </c>
      <c r="AV231" s="19">
        <f>MIN($AV$5,AT231+AU231)</f>
        <v>0.0</v>
      </c>
      <c r="AW231" s="19">
        <f>MAX(0,MIN(AT231+AU231-AV231,MonthlyPayment-SUM(H231,M231,R231,W231,AB231,AG231,AL231,AQ231,AV231,BA231)-SUM(I231,N231,S231,X231,AC231,AH231,AM231,AR231)))</f>
        <v>0.0</v>
      </c>
      <c r="AX231" s="19">
        <f>ROUND(AT231+AU231-AV231-AW231,2)</f>
        <v>0.0</v>
      </c>
      <c r="AY231" s="19">
        <f>BC230</f>
        <v>0.0</v>
      </c>
      <c r="AZ231" s="19">
        <f>ROUND(AY231*$AZ$5/12,2)</f>
        <v>0.0</v>
      </c>
      <c r="BA231" s="19">
        <f>MIN($BA$5,AY231+AZ231)</f>
        <v>0.0</v>
      </c>
      <c r="BB231" s="19">
        <f>MAX(0,MIN(AY231+AZ231-BA231,MonthlyPayment-SUM(H231,M231,R231,W231,AB231,AG231,AL231,AQ231,AV231,BA231)-SUM(I231,N231,S231,X231,AC231,AH231,AM231,AR231,AW231)))</f>
        <v>0.0</v>
      </c>
      <c r="BC231" s="19">
        <f>ROUND(AY231+AZ231-BA231-BB231,2)</f>
        <v>0.0</v>
      </c>
    </row>
    <row r="232" spans="1:55">
      <c r="A232" s="9">
        <v>226</v>
      </c>
      <c r="B232" s="15">
        <f>IF(FirstPayment="","",EDATE(FirstPayment,A232-1))</f>
        <v/>
      </c>
      <c r="C232" s="19">
        <f>SUM(H232,M232,R232,W232,AB232,AG232,AL232,AQ232,AV232,BA232,I232,N232,S232,X232,AC232,AH232,AM232,AR232,AW232,BB232)</f>
        <v>0.0</v>
      </c>
      <c r="D232" s="19">
        <f>SUM(J232,O232,T232,Y232,AD232,AI232,AN232,AS232,AX232,BC232)</f>
        <v>0.0</v>
      </c>
      <c r="E232" s="19">
        <f>SUM(G232,L232,Q232,V232,AA232,AF232,AK232,AP232,AU232,AZ232)</f>
        <v>0.0</v>
      </c>
      <c r="F232" s="19">
        <f>J231</f>
        <v>0.0</v>
      </c>
      <c r="G232" s="19">
        <f>ROUND(F232*$G$5/12,2)</f>
        <v>0.0</v>
      </c>
      <c r="H232" s="19">
        <f>MIN($H$5,F232+G232)</f>
        <v>0.0</v>
      </c>
      <c r="I232" s="19">
        <f>MAX(0,MIN(F232+G232-H232,MonthlyPayment-SUM(H232,M232,R232,W232,AB232,AG232,AL232,AQ232,AV232,BA232)))</f>
        <v>0.0</v>
      </c>
      <c r="J232" s="19">
        <f>ROUND(F232+G232-H232-I232,2)</f>
        <v>0.0</v>
      </c>
      <c r="K232" s="19">
        <f>O231</f>
        <v>0.0</v>
      </c>
      <c r="L232" s="19">
        <f>ROUND(K232*$L$5/12,2)</f>
        <v>0.0</v>
      </c>
      <c r="M232" s="19">
        <f>MIN($M$5,K232+L232)</f>
        <v>0.0</v>
      </c>
      <c r="N232" s="19">
        <f>MAX(0,MIN(K232+L232-M232,MonthlyPayment-SUM(H232,M232,R232,W232,AB232,AG232,AL232,AQ232,AV232,BA232)-SUM(I232)))</f>
        <v>0.0</v>
      </c>
      <c r="O232" s="19">
        <f>ROUND(K232+L232-M232-N232,2)</f>
        <v>0.0</v>
      </c>
      <c r="P232" s="19">
        <f>T231</f>
        <v>0.0</v>
      </c>
      <c r="Q232" s="19">
        <f>ROUND(P232*$Q$5/12,2)</f>
        <v>0.0</v>
      </c>
      <c r="R232" s="19">
        <f>MIN($R$5,P232+Q232)</f>
        <v>0.0</v>
      </c>
      <c r="S232" s="19">
        <f>MAX(0,MIN(P232+Q232-R232,MonthlyPayment-SUM(H232,M232,R232,W232,AB232,AG232,AL232,AQ232,AV232,BA232)-SUM(I232,N232)))</f>
        <v>0.0</v>
      </c>
      <c r="T232" s="19">
        <f>ROUND(P232+Q232-R232-S232,2)</f>
        <v>0.0</v>
      </c>
      <c r="U232" s="19">
        <f>Y231</f>
        <v>0.0</v>
      </c>
      <c r="V232" s="19">
        <f>ROUND(U232*$V$5/12,2)</f>
        <v>0.0</v>
      </c>
      <c r="W232" s="19">
        <f>MIN($W$5,U232+V232)</f>
        <v>0.0</v>
      </c>
      <c r="X232" s="19">
        <f>MAX(0,MIN(U232+V232-W232,MonthlyPayment-SUM(H232,M232,R232,W232,AB232,AG232,AL232,AQ232,AV232,BA232)-SUM(I232,N232,S232)))</f>
        <v>0.0</v>
      </c>
      <c r="Y232" s="19">
        <f>ROUND(U232+V232-W232-X232,2)</f>
        <v>0.0</v>
      </c>
      <c r="Z232" s="19">
        <f>AD231</f>
        <v>0.0</v>
      </c>
      <c r="AA232" s="19">
        <f>ROUND(Z232*$AA$5/12,2)</f>
        <v>0.0</v>
      </c>
      <c r="AB232" s="19">
        <f>MIN($AB$5,Z232+AA232)</f>
        <v>0.0</v>
      </c>
      <c r="AC232" s="19">
        <f>MAX(0,MIN(Z232+AA232-AB232,MonthlyPayment-SUM(H232,M232,R232,W232,AB232,AG232,AL232,AQ232,AV232,BA232)-SUM(I232,N232,S232,X232)))</f>
        <v>0.0</v>
      </c>
      <c r="AD232" s="19">
        <f>ROUND(Z232+AA232-AB232-AC232,2)</f>
        <v>0.0</v>
      </c>
      <c r="AE232" s="19">
        <f>AI231</f>
        <v>0.0</v>
      </c>
      <c r="AF232" s="19">
        <f>ROUND(AE232*$AF$5/12,2)</f>
        <v>0.0</v>
      </c>
      <c r="AG232" s="19">
        <f>MIN($AG$5,AE232+AF232)</f>
        <v>0.0</v>
      </c>
      <c r="AH232" s="19">
        <f>MAX(0,MIN(AE232+AF232-AG232,MonthlyPayment-SUM(H232,M232,R232,W232,AB232,AG232,AL232,AQ232,AV232,BA232)-SUM(I232,N232,S232,X232,AC232)))</f>
        <v>0.0</v>
      </c>
      <c r="AI232" s="19">
        <f>ROUND(AE232+AF232-AG232-AH232,2)</f>
        <v>0.0</v>
      </c>
      <c r="AJ232" s="19">
        <f>AN231</f>
        <v>0.0</v>
      </c>
      <c r="AK232" s="19">
        <f>ROUND(AJ232*$AK$5/12,2)</f>
        <v>0.0</v>
      </c>
      <c r="AL232" s="19">
        <f>MIN($AL$5,AJ232+AK232)</f>
        <v>0.0</v>
      </c>
      <c r="AM232" s="19">
        <f>MAX(0,MIN(AJ232+AK232-AL232,MonthlyPayment-SUM(H232,M232,R232,W232,AB232,AG232,AL232,AQ232,AV232,BA232)-SUM(I232,N232,S232,X232,AC232,AH232)))</f>
        <v>0.0</v>
      </c>
      <c r="AN232" s="19">
        <f>ROUND(AJ232+AK232-AL232-AM232,2)</f>
        <v>0.0</v>
      </c>
      <c r="AO232" s="19">
        <f>AS231</f>
        <v>0.0</v>
      </c>
      <c r="AP232" s="19">
        <f>ROUND(AO232*$AP$5/12,2)</f>
        <v>0.0</v>
      </c>
      <c r="AQ232" s="19">
        <f>MIN($AQ$5,AO232+AP232)</f>
        <v>0.0</v>
      </c>
      <c r="AR232" s="19">
        <f>MAX(0,MIN(AO232+AP232-AQ232,MonthlyPayment-SUM(H232,M232,R232,W232,AB232,AG232,AL232,AQ232,AV232,BA232)-SUM(I232,N232,S232,X232,AC232,AH232,AM232)))</f>
        <v>0.0</v>
      </c>
      <c r="AS232" s="19">
        <f>ROUND(AO232+AP232-AQ232-AR232,2)</f>
        <v>0.0</v>
      </c>
      <c r="AT232" s="19">
        <f>AX231</f>
        <v>0.0</v>
      </c>
      <c r="AU232" s="19">
        <f>ROUND(AT232*$AU$5/12,2)</f>
        <v>0.0</v>
      </c>
      <c r="AV232" s="19">
        <f>MIN($AV$5,AT232+AU232)</f>
        <v>0.0</v>
      </c>
      <c r="AW232" s="19">
        <f>MAX(0,MIN(AT232+AU232-AV232,MonthlyPayment-SUM(H232,M232,R232,W232,AB232,AG232,AL232,AQ232,AV232,BA232)-SUM(I232,N232,S232,X232,AC232,AH232,AM232,AR232)))</f>
        <v>0.0</v>
      </c>
      <c r="AX232" s="19">
        <f>ROUND(AT232+AU232-AV232-AW232,2)</f>
        <v>0.0</v>
      </c>
      <c r="AY232" s="19">
        <f>BC231</f>
        <v>0.0</v>
      </c>
      <c r="AZ232" s="19">
        <f>ROUND(AY232*$AZ$5/12,2)</f>
        <v>0.0</v>
      </c>
      <c r="BA232" s="19">
        <f>MIN($BA$5,AY232+AZ232)</f>
        <v>0.0</v>
      </c>
      <c r="BB232" s="19">
        <f>MAX(0,MIN(AY232+AZ232-BA232,MonthlyPayment-SUM(H232,M232,R232,W232,AB232,AG232,AL232,AQ232,AV232,BA232)-SUM(I232,N232,S232,X232,AC232,AH232,AM232,AR232,AW232)))</f>
        <v>0.0</v>
      </c>
      <c r="BC232" s="19">
        <f>ROUND(AY232+AZ232-BA232-BB232,2)</f>
        <v>0.0</v>
      </c>
    </row>
    <row r="233" spans="1:55">
      <c r="A233" s="9">
        <v>227</v>
      </c>
      <c r="B233" s="15">
        <f>IF(FirstPayment="","",EDATE(FirstPayment,A233-1))</f>
        <v/>
      </c>
      <c r="C233" s="19">
        <f>SUM(H233,M233,R233,W233,AB233,AG233,AL233,AQ233,AV233,BA233,I233,N233,S233,X233,AC233,AH233,AM233,AR233,AW233,BB233)</f>
        <v>0.0</v>
      </c>
      <c r="D233" s="19">
        <f>SUM(J233,O233,T233,Y233,AD233,AI233,AN233,AS233,AX233,BC233)</f>
        <v>0.0</v>
      </c>
      <c r="E233" s="19">
        <f>SUM(G233,L233,Q233,V233,AA233,AF233,AK233,AP233,AU233,AZ233)</f>
        <v>0.0</v>
      </c>
      <c r="F233" s="19">
        <f>J232</f>
        <v>0.0</v>
      </c>
      <c r="G233" s="19">
        <f>ROUND(F233*$G$5/12,2)</f>
        <v>0.0</v>
      </c>
      <c r="H233" s="19">
        <f>MIN($H$5,F233+G233)</f>
        <v>0.0</v>
      </c>
      <c r="I233" s="19">
        <f>MAX(0,MIN(F233+G233-H233,MonthlyPayment-SUM(H233,M233,R233,W233,AB233,AG233,AL233,AQ233,AV233,BA233)))</f>
        <v>0.0</v>
      </c>
      <c r="J233" s="19">
        <f>ROUND(F233+G233-H233-I233,2)</f>
        <v>0.0</v>
      </c>
      <c r="K233" s="19">
        <f>O232</f>
        <v>0.0</v>
      </c>
      <c r="L233" s="19">
        <f>ROUND(K233*$L$5/12,2)</f>
        <v>0.0</v>
      </c>
      <c r="M233" s="19">
        <f>MIN($M$5,K233+L233)</f>
        <v>0.0</v>
      </c>
      <c r="N233" s="19">
        <f>MAX(0,MIN(K233+L233-M233,MonthlyPayment-SUM(H233,M233,R233,W233,AB233,AG233,AL233,AQ233,AV233,BA233)-SUM(I233)))</f>
        <v>0.0</v>
      </c>
      <c r="O233" s="19">
        <f>ROUND(K233+L233-M233-N233,2)</f>
        <v>0.0</v>
      </c>
      <c r="P233" s="19">
        <f>T232</f>
        <v>0.0</v>
      </c>
      <c r="Q233" s="19">
        <f>ROUND(P233*$Q$5/12,2)</f>
        <v>0.0</v>
      </c>
      <c r="R233" s="19">
        <f>MIN($R$5,P233+Q233)</f>
        <v>0.0</v>
      </c>
      <c r="S233" s="19">
        <f>MAX(0,MIN(P233+Q233-R233,MonthlyPayment-SUM(H233,M233,R233,W233,AB233,AG233,AL233,AQ233,AV233,BA233)-SUM(I233,N233)))</f>
        <v>0.0</v>
      </c>
      <c r="T233" s="19">
        <f>ROUND(P233+Q233-R233-S233,2)</f>
        <v>0.0</v>
      </c>
      <c r="U233" s="19">
        <f>Y232</f>
        <v>0.0</v>
      </c>
      <c r="V233" s="19">
        <f>ROUND(U233*$V$5/12,2)</f>
        <v>0.0</v>
      </c>
      <c r="W233" s="19">
        <f>MIN($W$5,U233+V233)</f>
        <v>0.0</v>
      </c>
      <c r="X233" s="19">
        <f>MAX(0,MIN(U233+V233-W233,MonthlyPayment-SUM(H233,M233,R233,W233,AB233,AG233,AL233,AQ233,AV233,BA233)-SUM(I233,N233,S233)))</f>
        <v>0.0</v>
      </c>
      <c r="Y233" s="19">
        <f>ROUND(U233+V233-W233-X233,2)</f>
        <v>0.0</v>
      </c>
      <c r="Z233" s="19">
        <f>AD232</f>
        <v>0.0</v>
      </c>
      <c r="AA233" s="19">
        <f>ROUND(Z233*$AA$5/12,2)</f>
        <v>0.0</v>
      </c>
      <c r="AB233" s="19">
        <f>MIN($AB$5,Z233+AA233)</f>
        <v>0.0</v>
      </c>
      <c r="AC233" s="19">
        <f>MAX(0,MIN(Z233+AA233-AB233,MonthlyPayment-SUM(H233,M233,R233,W233,AB233,AG233,AL233,AQ233,AV233,BA233)-SUM(I233,N233,S233,X233)))</f>
        <v>0.0</v>
      </c>
      <c r="AD233" s="19">
        <f>ROUND(Z233+AA233-AB233-AC233,2)</f>
        <v>0.0</v>
      </c>
      <c r="AE233" s="19">
        <f>AI232</f>
        <v>0.0</v>
      </c>
      <c r="AF233" s="19">
        <f>ROUND(AE233*$AF$5/12,2)</f>
        <v>0.0</v>
      </c>
      <c r="AG233" s="19">
        <f>MIN($AG$5,AE233+AF233)</f>
        <v>0.0</v>
      </c>
      <c r="AH233" s="19">
        <f>MAX(0,MIN(AE233+AF233-AG233,MonthlyPayment-SUM(H233,M233,R233,W233,AB233,AG233,AL233,AQ233,AV233,BA233)-SUM(I233,N233,S233,X233,AC233)))</f>
        <v>0.0</v>
      </c>
      <c r="AI233" s="19">
        <f>ROUND(AE233+AF233-AG233-AH233,2)</f>
        <v>0.0</v>
      </c>
      <c r="AJ233" s="19">
        <f>AN232</f>
        <v>0.0</v>
      </c>
      <c r="AK233" s="19">
        <f>ROUND(AJ233*$AK$5/12,2)</f>
        <v>0.0</v>
      </c>
      <c r="AL233" s="19">
        <f>MIN($AL$5,AJ233+AK233)</f>
        <v>0.0</v>
      </c>
      <c r="AM233" s="19">
        <f>MAX(0,MIN(AJ233+AK233-AL233,MonthlyPayment-SUM(H233,M233,R233,W233,AB233,AG233,AL233,AQ233,AV233,BA233)-SUM(I233,N233,S233,X233,AC233,AH233)))</f>
        <v>0.0</v>
      </c>
      <c r="AN233" s="19">
        <f>ROUND(AJ233+AK233-AL233-AM233,2)</f>
        <v>0.0</v>
      </c>
      <c r="AO233" s="19">
        <f>AS232</f>
        <v>0.0</v>
      </c>
      <c r="AP233" s="19">
        <f>ROUND(AO233*$AP$5/12,2)</f>
        <v>0.0</v>
      </c>
      <c r="AQ233" s="19">
        <f>MIN($AQ$5,AO233+AP233)</f>
        <v>0.0</v>
      </c>
      <c r="AR233" s="19">
        <f>MAX(0,MIN(AO233+AP233-AQ233,MonthlyPayment-SUM(H233,M233,R233,W233,AB233,AG233,AL233,AQ233,AV233,BA233)-SUM(I233,N233,S233,X233,AC233,AH233,AM233)))</f>
        <v>0.0</v>
      </c>
      <c r="AS233" s="19">
        <f>ROUND(AO233+AP233-AQ233-AR233,2)</f>
        <v>0.0</v>
      </c>
      <c r="AT233" s="19">
        <f>AX232</f>
        <v>0.0</v>
      </c>
      <c r="AU233" s="19">
        <f>ROUND(AT233*$AU$5/12,2)</f>
        <v>0.0</v>
      </c>
      <c r="AV233" s="19">
        <f>MIN($AV$5,AT233+AU233)</f>
        <v>0.0</v>
      </c>
      <c r="AW233" s="19">
        <f>MAX(0,MIN(AT233+AU233-AV233,MonthlyPayment-SUM(H233,M233,R233,W233,AB233,AG233,AL233,AQ233,AV233,BA233)-SUM(I233,N233,S233,X233,AC233,AH233,AM233,AR233)))</f>
        <v>0.0</v>
      </c>
      <c r="AX233" s="19">
        <f>ROUND(AT233+AU233-AV233-AW233,2)</f>
        <v>0.0</v>
      </c>
      <c r="AY233" s="19">
        <f>BC232</f>
        <v>0.0</v>
      </c>
      <c r="AZ233" s="19">
        <f>ROUND(AY233*$AZ$5/12,2)</f>
        <v>0.0</v>
      </c>
      <c r="BA233" s="19">
        <f>MIN($BA$5,AY233+AZ233)</f>
        <v>0.0</v>
      </c>
      <c r="BB233" s="19">
        <f>MAX(0,MIN(AY233+AZ233-BA233,MonthlyPayment-SUM(H233,M233,R233,W233,AB233,AG233,AL233,AQ233,AV233,BA233)-SUM(I233,N233,S233,X233,AC233,AH233,AM233,AR233,AW233)))</f>
        <v>0.0</v>
      </c>
      <c r="BC233" s="19">
        <f>ROUND(AY233+AZ233-BA233-BB233,2)</f>
        <v>0.0</v>
      </c>
    </row>
    <row r="234" spans="1:55">
      <c r="A234" s="9">
        <v>228</v>
      </c>
      <c r="B234" s="15">
        <f>IF(FirstPayment="","",EDATE(FirstPayment,A234-1))</f>
        <v/>
      </c>
      <c r="C234" s="19">
        <f>SUM(H234,M234,R234,W234,AB234,AG234,AL234,AQ234,AV234,BA234,I234,N234,S234,X234,AC234,AH234,AM234,AR234,AW234,BB234)</f>
        <v>0.0</v>
      </c>
      <c r="D234" s="19">
        <f>SUM(J234,O234,T234,Y234,AD234,AI234,AN234,AS234,AX234,BC234)</f>
        <v>0.0</v>
      </c>
      <c r="E234" s="19">
        <f>SUM(G234,L234,Q234,V234,AA234,AF234,AK234,AP234,AU234,AZ234)</f>
        <v>0.0</v>
      </c>
      <c r="F234" s="19">
        <f>J233</f>
        <v>0.0</v>
      </c>
      <c r="G234" s="19">
        <f>ROUND(F234*$G$5/12,2)</f>
        <v>0.0</v>
      </c>
      <c r="H234" s="19">
        <f>MIN($H$5,F234+G234)</f>
        <v>0.0</v>
      </c>
      <c r="I234" s="19">
        <f>MAX(0,MIN(F234+G234-H234,MonthlyPayment-SUM(H234,M234,R234,W234,AB234,AG234,AL234,AQ234,AV234,BA234)))</f>
        <v>0.0</v>
      </c>
      <c r="J234" s="19">
        <f>ROUND(F234+G234-H234-I234,2)</f>
        <v>0.0</v>
      </c>
      <c r="K234" s="19">
        <f>O233</f>
        <v>0.0</v>
      </c>
      <c r="L234" s="19">
        <f>ROUND(K234*$L$5/12,2)</f>
        <v>0.0</v>
      </c>
      <c r="M234" s="19">
        <f>MIN($M$5,K234+L234)</f>
        <v>0.0</v>
      </c>
      <c r="N234" s="19">
        <f>MAX(0,MIN(K234+L234-M234,MonthlyPayment-SUM(H234,M234,R234,W234,AB234,AG234,AL234,AQ234,AV234,BA234)-SUM(I234)))</f>
        <v>0.0</v>
      </c>
      <c r="O234" s="19">
        <f>ROUND(K234+L234-M234-N234,2)</f>
        <v>0.0</v>
      </c>
      <c r="P234" s="19">
        <f>T233</f>
        <v>0.0</v>
      </c>
      <c r="Q234" s="19">
        <f>ROUND(P234*$Q$5/12,2)</f>
        <v>0.0</v>
      </c>
      <c r="R234" s="19">
        <f>MIN($R$5,P234+Q234)</f>
        <v>0.0</v>
      </c>
      <c r="S234" s="19">
        <f>MAX(0,MIN(P234+Q234-R234,MonthlyPayment-SUM(H234,M234,R234,W234,AB234,AG234,AL234,AQ234,AV234,BA234)-SUM(I234,N234)))</f>
        <v>0.0</v>
      </c>
      <c r="T234" s="19">
        <f>ROUND(P234+Q234-R234-S234,2)</f>
        <v>0.0</v>
      </c>
      <c r="U234" s="19">
        <f>Y233</f>
        <v>0.0</v>
      </c>
      <c r="V234" s="19">
        <f>ROUND(U234*$V$5/12,2)</f>
        <v>0.0</v>
      </c>
      <c r="W234" s="19">
        <f>MIN($W$5,U234+V234)</f>
        <v>0.0</v>
      </c>
      <c r="X234" s="19">
        <f>MAX(0,MIN(U234+V234-W234,MonthlyPayment-SUM(H234,M234,R234,W234,AB234,AG234,AL234,AQ234,AV234,BA234)-SUM(I234,N234,S234)))</f>
        <v>0.0</v>
      </c>
      <c r="Y234" s="19">
        <f>ROUND(U234+V234-W234-X234,2)</f>
        <v>0.0</v>
      </c>
      <c r="Z234" s="19">
        <f>AD233</f>
        <v>0.0</v>
      </c>
      <c r="AA234" s="19">
        <f>ROUND(Z234*$AA$5/12,2)</f>
        <v>0.0</v>
      </c>
      <c r="AB234" s="19">
        <f>MIN($AB$5,Z234+AA234)</f>
        <v>0.0</v>
      </c>
      <c r="AC234" s="19">
        <f>MAX(0,MIN(Z234+AA234-AB234,MonthlyPayment-SUM(H234,M234,R234,W234,AB234,AG234,AL234,AQ234,AV234,BA234)-SUM(I234,N234,S234,X234)))</f>
        <v>0.0</v>
      </c>
      <c r="AD234" s="19">
        <f>ROUND(Z234+AA234-AB234-AC234,2)</f>
        <v>0.0</v>
      </c>
      <c r="AE234" s="19">
        <f>AI233</f>
        <v>0.0</v>
      </c>
      <c r="AF234" s="19">
        <f>ROUND(AE234*$AF$5/12,2)</f>
        <v>0.0</v>
      </c>
      <c r="AG234" s="19">
        <f>MIN($AG$5,AE234+AF234)</f>
        <v>0.0</v>
      </c>
      <c r="AH234" s="19">
        <f>MAX(0,MIN(AE234+AF234-AG234,MonthlyPayment-SUM(H234,M234,R234,W234,AB234,AG234,AL234,AQ234,AV234,BA234)-SUM(I234,N234,S234,X234,AC234)))</f>
        <v>0.0</v>
      </c>
      <c r="AI234" s="19">
        <f>ROUND(AE234+AF234-AG234-AH234,2)</f>
        <v>0.0</v>
      </c>
      <c r="AJ234" s="19">
        <f>AN233</f>
        <v>0.0</v>
      </c>
      <c r="AK234" s="19">
        <f>ROUND(AJ234*$AK$5/12,2)</f>
        <v>0.0</v>
      </c>
      <c r="AL234" s="19">
        <f>MIN($AL$5,AJ234+AK234)</f>
        <v>0.0</v>
      </c>
      <c r="AM234" s="19">
        <f>MAX(0,MIN(AJ234+AK234-AL234,MonthlyPayment-SUM(H234,M234,R234,W234,AB234,AG234,AL234,AQ234,AV234,BA234)-SUM(I234,N234,S234,X234,AC234,AH234)))</f>
        <v>0.0</v>
      </c>
      <c r="AN234" s="19">
        <f>ROUND(AJ234+AK234-AL234-AM234,2)</f>
        <v>0.0</v>
      </c>
      <c r="AO234" s="19">
        <f>AS233</f>
        <v>0.0</v>
      </c>
      <c r="AP234" s="19">
        <f>ROUND(AO234*$AP$5/12,2)</f>
        <v>0.0</v>
      </c>
      <c r="AQ234" s="19">
        <f>MIN($AQ$5,AO234+AP234)</f>
        <v>0.0</v>
      </c>
      <c r="AR234" s="19">
        <f>MAX(0,MIN(AO234+AP234-AQ234,MonthlyPayment-SUM(H234,M234,R234,W234,AB234,AG234,AL234,AQ234,AV234,BA234)-SUM(I234,N234,S234,X234,AC234,AH234,AM234)))</f>
        <v>0.0</v>
      </c>
      <c r="AS234" s="19">
        <f>ROUND(AO234+AP234-AQ234-AR234,2)</f>
        <v>0.0</v>
      </c>
      <c r="AT234" s="19">
        <f>AX233</f>
        <v>0.0</v>
      </c>
      <c r="AU234" s="19">
        <f>ROUND(AT234*$AU$5/12,2)</f>
        <v>0.0</v>
      </c>
      <c r="AV234" s="19">
        <f>MIN($AV$5,AT234+AU234)</f>
        <v>0.0</v>
      </c>
      <c r="AW234" s="19">
        <f>MAX(0,MIN(AT234+AU234-AV234,MonthlyPayment-SUM(H234,M234,R234,W234,AB234,AG234,AL234,AQ234,AV234,BA234)-SUM(I234,N234,S234,X234,AC234,AH234,AM234,AR234)))</f>
        <v>0.0</v>
      </c>
      <c r="AX234" s="19">
        <f>ROUND(AT234+AU234-AV234-AW234,2)</f>
        <v>0.0</v>
      </c>
      <c r="AY234" s="19">
        <f>BC233</f>
        <v>0.0</v>
      </c>
      <c r="AZ234" s="19">
        <f>ROUND(AY234*$AZ$5/12,2)</f>
        <v>0.0</v>
      </c>
      <c r="BA234" s="19">
        <f>MIN($BA$5,AY234+AZ234)</f>
        <v>0.0</v>
      </c>
      <c r="BB234" s="19">
        <f>MAX(0,MIN(AY234+AZ234-BA234,MonthlyPayment-SUM(H234,M234,R234,W234,AB234,AG234,AL234,AQ234,AV234,BA234)-SUM(I234,N234,S234,X234,AC234,AH234,AM234,AR234,AW234)))</f>
        <v>0.0</v>
      </c>
      <c r="BC234" s="19">
        <f>ROUND(AY234+AZ234-BA234-BB234,2)</f>
        <v>0.0</v>
      </c>
    </row>
    <row r="235" spans="1:55">
      <c r="A235" s="9">
        <v>229</v>
      </c>
      <c r="B235" s="15">
        <f>IF(FirstPayment="","",EDATE(FirstPayment,A235-1))</f>
        <v/>
      </c>
      <c r="C235" s="19">
        <f>SUM(H235,M235,R235,W235,AB235,AG235,AL235,AQ235,AV235,BA235,I235,N235,S235,X235,AC235,AH235,AM235,AR235,AW235,BB235)</f>
        <v>0.0</v>
      </c>
      <c r="D235" s="19">
        <f>SUM(J235,O235,T235,Y235,AD235,AI235,AN235,AS235,AX235,BC235)</f>
        <v>0.0</v>
      </c>
      <c r="E235" s="19">
        <f>SUM(G235,L235,Q235,V235,AA235,AF235,AK235,AP235,AU235,AZ235)</f>
        <v>0.0</v>
      </c>
      <c r="F235" s="19">
        <f>J234</f>
        <v>0.0</v>
      </c>
      <c r="G235" s="19">
        <f>ROUND(F235*$G$5/12,2)</f>
        <v>0.0</v>
      </c>
      <c r="H235" s="19">
        <f>MIN($H$5,F235+G235)</f>
        <v>0.0</v>
      </c>
      <c r="I235" s="19">
        <f>MAX(0,MIN(F235+G235-H235,MonthlyPayment-SUM(H235,M235,R235,W235,AB235,AG235,AL235,AQ235,AV235,BA235)))</f>
        <v>0.0</v>
      </c>
      <c r="J235" s="19">
        <f>ROUND(F235+G235-H235-I235,2)</f>
        <v>0.0</v>
      </c>
      <c r="K235" s="19">
        <f>O234</f>
        <v>0.0</v>
      </c>
      <c r="L235" s="19">
        <f>ROUND(K235*$L$5/12,2)</f>
        <v>0.0</v>
      </c>
      <c r="M235" s="19">
        <f>MIN($M$5,K235+L235)</f>
        <v>0.0</v>
      </c>
      <c r="N235" s="19">
        <f>MAX(0,MIN(K235+L235-M235,MonthlyPayment-SUM(H235,M235,R235,W235,AB235,AG235,AL235,AQ235,AV235,BA235)-SUM(I235)))</f>
        <v>0.0</v>
      </c>
      <c r="O235" s="19">
        <f>ROUND(K235+L235-M235-N235,2)</f>
        <v>0.0</v>
      </c>
      <c r="P235" s="19">
        <f>T234</f>
        <v>0.0</v>
      </c>
      <c r="Q235" s="19">
        <f>ROUND(P235*$Q$5/12,2)</f>
        <v>0.0</v>
      </c>
      <c r="R235" s="19">
        <f>MIN($R$5,P235+Q235)</f>
        <v>0.0</v>
      </c>
      <c r="S235" s="19">
        <f>MAX(0,MIN(P235+Q235-R235,MonthlyPayment-SUM(H235,M235,R235,W235,AB235,AG235,AL235,AQ235,AV235,BA235)-SUM(I235,N235)))</f>
        <v>0.0</v>
      </c>
      <c r="T235" s="19">
        <f>ROUND(P235+Q235-R235-S235,2)</f>
        <v>0.0</v>
      </c>
      <c r="U235" s="19">
        <f>Y234</f>
        <v>0.0</v>
      </c>
      <c r="V235" s="19">
        <f>ROUND(U235*$V$5/12,2)</f>
        <v>0.0</v>
      </c>
      <c r="W235" s="19">
        <f>MIN($W$5,U235+V235)</f>
        <v>0.0</v>
      </c>
      <c r="X235" s="19">
        <f>MAX(0,MIN(U235+V235-W235,MonthlyPayment-SUM(H235,M235,R235,W235,AB235,AG235,AL235,AQ235,AV235,BA235)-SUM(I235,N235,S235)))</f>
        <v>0.0</v>
      </c>
      <c r="Y235" s="19">
        <f>ROUND(U235+V235-W235-X235,2)</f>
        <v>0.0</v>
      </c>
      <c r="Z235" s="19">
        <f>AD234</f>
        <v>0.0</v>
      </c>
      <c r="AA235" s="19">
        <f>ROUND(Z235*$AA$5/12,2)</f>
        <v>0.0</v>
      </c>
      <c r="AB235" s="19">
        <f>MIN($AB$5,Z235+AA235)</f>
        <v>0.0</v>
      </c>
      <c r="AC235" s="19">
        <f>MAX(0,MIN(Z235+AA235-AB235,MonthlyPayment-SUM(H235,M235,R235,W235,AB235,AG235,AL235,AQ235,AV235,BA235)-SUM(I235,N235,S235,X235)))</f>
        <v>0.0</v>
      </c>
      <c r="AD235" s="19">
        <f>ROUND(Z235+AA235-AB235-AC235,2)</f>
        <v>0.0</v>
      </c>
      <c r="AE235" s="19">
        <f>AI234</f>
        <v>0.0</v>
      </c>
      <c r="AF235" s="19">
        <f>ROUND(AE235*$AF$5/12,2)</f>
        <v>0.0</v>
      </c>
      <c r="AG235" s="19">
        <f>MIN($AG$5,AE235+AF235)</f>
        <v>0.0</v>
      </c>
      <c r="AH235" s="19">
        <f>MAX(0,MIN(AE235+AF235-AG235,MonthlyPayment-SUM(H235,M235,R235,W235,AB235,AG235,AL235,AQ235,AV235,BA235)-SUM(I235,N235,S235,X235,AC235)))</f>
        <v>0.0</v>
      </c>
      <c r="AI235" s="19">
        <f>ROUND(AE235+AF235-AG235-AH235,2)</f>
        <v>0.0</v>
      </c>
      <c r="AJ235" s="19">
        <f>AN234</f>
        <v>0.0</v>
      </c>
      <c r="AK235" s="19">
        <f>ROUND(AJ235*$AK$5/12,2)</f>
        <v>0.0</v>
      </c>
      <c r="AL235" s="19">
        <f>MIN($AL$5,AJ235+AK235)</f>
        <v>0.0</v>
      </c>
      <c r="AM235" s="19">
        <f>MAX(0,MIN(AJ235+AK235-AL235,MonthlyPayment-SUM(H235,M235,R235,W235,AB235,AG235,AL235,AQ235,AV235,BA235)-SUM(I235,N235,S235,X235,AC235,AH235)))</f>
        <v>0.0</v>
      </c>
      <c r="AN235" s="19">
        <f>ROUND(AJ235+AK235-AL235-AM235,2)</f>
        <v>0.0</v>
      </c>
      <c r="AO235" s="19">
        <f>AS234</f>
        <v>0.0</v>
      </c>
      <c r="AP235" s="19">
        <f>ROUND(AO235*$AP$5/12,2)</f>
        <v>0.0</v>
      </c>
      <c r="AQ235" s="19">
        <f>MIN($AQ$5,AO235+AP235)</f>
        <v>0.0</v>
      </c>
      <c r="AR235" s="19">
        <f>MAX(0,MIN(AO235+AP235-AQ235,MonthlyPayment-SUM(H235,M235,R235,W235,AB235,AG235,AL235,AQ235,AV235,BA235)-SUM(I235,N235,S235,X235,AC235,AH235,AM235)))</f>
        <v>0.0</v>
      </c>
      <c r="AS235" s="19">
        <f>ROUND(AO235+AP235-AQ235-AR235,2)</f>
        <v>0.0</v>
      </c>
      <c r="AT235" s="19">
        <f>AX234</f>
        <v>0.0</v>
      </c>
      <c r="AU235" s="19">
        <f>ROUND(AT235*$AU$5/12,2)</f>
        <v>0.0</v>
      </c>
      <c r="AV235" s="19">
        <f>MIN($AV$5,AT235+AU235)</f>
        <v>0.0</v>
      </c>
      <c r="AW235" s="19">
        <f>MAX(0,MIN(AT235+AU235-AV235,MonthlyPayment-SUM(H235,M235,R235,W235,AB235,AG235,AL235,AQ235,AV235,BA235)-SUM(I235,N235,S235,X235,AC235,AH235,AM235,AR235)))</f>
        <v>0.0</v>
      </c>
      <c r="AX235" s="19">
        <f>ROUND(AT235+AU235-AV235-AW235,2)</f>
        <v>0.0</v>
      </c>
      <c r="AY235" s="19">
        <f>BC234</f>
        <v>0.0</v>
      </c>
      <c r="AZ235" s="19">
        <f>ROUND(AY235*$AZ$5/12,2)</f>
        <v>0.0</v>
      </c>
      <c r="BA235" s="19">
        <f>MIN($BA$5,AY235+AZ235)</f>
        <v>0.0</v>
      </c>
      <c r="BB235" s="19">
        <f>MAX(0,MIN(AY235+AZ235-BA235,MonthlyPayment-SUM(H235,M235,R235,W235,AB235,AG235,AL235,AQ235,AV235,BA235)-SUM(I235,N235,S235,X235,AC235,AH235,AM235,AR235,AW235)))</f>
        <v>0.0</v>
      </c>
      <c r="BC235" s="19">
        <f>ROUND(AY235+AZ235-BA235-BB235,2)</f>
        <v>0.0</v>
      </c>
    </row>
    <row r="236" spans="1:55">
      <c r="A236" s="9">
        <v>230</v>
      </c>
      <c r="B236" s="15">
        <f>IF(FirstPayment="","",EDATE(FirstPayment,A236-1))</f>
        <v/>
      </c>
      <c r="C236" s="19">
        <f>SUM(H236,M236,R236,W236,AB236,AG236,AL236,AQ236,AV236,BA236,I236,N236,S236,X236,AC236,AH236,AM236,AR236,AW236,BB236)</f>
        <v>0.0</v>
      </c>
      <c r="D236" s="19">
        <f>SUM(J236,O236,T236,Y236,AD236,AI236,AN236,AS236,AX236,BC236)</f>
        <v>0.0</v>
      </c>
      <c r="E236" s="19">
        <f>SUM(G236,L236,Q236,V236,AA236,AF236,AK236,AP236,AU236,AZ236)</f>
        <v>0.0</v>
      </c>
      <c r="F236" s="19">
        <f>J235</f>
        <v>0.0</v>
      </c>
      <c r="G236" s="19">
        <f>ROUND(F236*$G$5/12,2)</f>
        <v>0.0</v>
      </c>
      <c r="H236" s="19">
        <f>MIN($H$5,F236+G236)</f>
        <v>0.0</v>
      </c>
      <c r="I236" s="19">
        <f>MAX(0,MIN(F236+G236-H236,MonthlyPayment-SUM(H236,M236,R236,W236,AB236,AG236,AL236,AQ236,AV236,BA236)))</f>
        <v>0.0</v>
      </c>
      <c r="J236" s="19">
        <f>ROUND(F236+G236-H236-I236,2)</f>
        <v>0.0</v>
      </c>
      <c r="K236" s="19">
        <f>O235</f>
        <v>0.0</v>
      </c>
      <c r="L236" s="19">
        <f>ROUND(K236*$L$5/12,2)</f>
        <v>0.0</v>
      </c>
      <c r="M236" s="19">
        <f>MIN($M$5,K236+L236)</f>
        <v>0.0</v>
      </c>
      <c r="N236" s="19">
        <f>MAX(0,MIN(K236+L236-M236,MonthlyPayment-SUM(H236,M236,R236,W236,AB236,AG236,AL236,AQ236,AV236,BA236)-SUM(I236)))</f>
        <v>0.0</v>
      </c>
      <c r="O236" s="19">
        <f>ROUND(K236+L236-M236-N236,2)</f>
        <v>0.0</v>
      </c>
      <c r="P236" s="19">
        <f>T235</f>
        <v>0.0</v>
      </c>
      <c r="Q236" s="19">
        <f>ROUND(P236*$Q$5/12,2)</f>
        <v>0.0</v>
      </c>
      <c r="R236" s="19">
        <f>MIN($R$5,P236+Q236)</f>
        <v>0.0</v>
      </c>
      <c r="S236" s="19">
        <f>MAX(0,MIN(P236+Q236-R236,MonthlyPayment-SUM(H236,M236,R236,W236,AB236,AG236,AL236,AQ236,AV236,BA236)-SUM(I236,N236)))</f>
        <v>0.0</v>
      </c>
      <c r="T236" s="19">
        <f>ROUND(P236+Q236-R236-S236,2)</f>
        <v>0.0</v>
      </c>
      <c r="U236" s="19">
        <f>Y235</f>
        <v>0.0</v>
      </c>
      <c r="V236" s="19">
        <f>ROUND(U236*$V$5/12,2)</f>
        <v>0.0</v>
      </c>
      <c r="W236" s="19">
        <f>MIN($W$5,U236+V236)</f>
        <v>0.0</v>
      </c>
      <c r="X236" s="19">
        <f>MAX(0,MIN(U236+V236-W236,MonthlyPayment-SUM(H236,M236,R236,W236,AB236,AG236,AL236,AQ236,AV236,BA236)-SUM(I236,N236,S236)))</f>
        <v>0.0</v>
      </c>
      <c r="Y236" s="19">
        <f>ROUND(U236+V236-W236-X236,2)</f>
        <v>0.0</v>
      </c>
      <c r="Z236" s="19">
        <f>AD235</f>
        <v>0.0</v>
      </c>
      <c r="AA236" s="19">
        <f>ROUND(Z236*$AA$5/12,2)</f>
        <v>0.0</v>
      </c>
      <c r="AB236" s="19">
        <f>MIN($AB$5,Z236+AA236)</f>
        <v>0.0</v>
      </c>
      <c r="AC236" s="19">
        <f>MAX(0,MIN(Z236+AA236-AB236,MonthlyPayment-SUM(H236,M236,R236,W236,AB236,AG236,AL236,AQ236,AV236,BA236)-SUM(I236,N236,S236,X236)))</f>
        <v>0.0</v>
      </c>
      <c r="AD236" s="19">
        <f>ROUND(Z236+AA236-AB236-AC236,2)</f>
        <v>0.0</v>
      </c>
      <c r="AE236" s="19">
        <f>AI235</f>
        <v>0.0</v>
      </c>
      <c r="AF236" s="19">
        <f>ROUND(AE236*$AF$5/12,2)</f>
        <v>0.0</v>
      </c>
      <c r="AG236" s="19">
        <f>MIN($AG$5,AE236+AF236)</f>
        <v>0.0</v>
      </c>
      <c r="AH236" s="19">
        <f>MAX(0,MIN(AE236+AF236-AG236,MonthlyPayment-SUM(H236,M236,R236,W236,AB236,AG236,AL236,AQ236,AV236,BA236)-SUM(I236,N236,S236,X236,AC236)))</f>
        <v>0.0</v>
      </c>
      <c r="AI236" s="19">
        <f>ROUND(AE236+AF236-AG236-AH236,2)</f>
        <v>0.0</v>
      </c>
      <c r="AJ236" s="19">
        <f>AN235</f>
        <v>0.0</v>
      </c>
      <c r="AK236" s="19">
        <f>ROUND(AJ236*$AK$5/12,2)</f>
        <v>0.0</v>
      </c>
      <c r="AL236" s="19">
        <f>MIN($AL$5,AJ236+AK236)</f>
        <v>0.0</v>
      </c>
      <c r="AM236" s="19">
        <f>MAX(0,MIN(AJ236+AK236-AL236,MonthlyPayment-SUM(H236,M236,R236,W236,AB236,AG236,AL236,AQ236,AV236,BA236)-SUM(I236,N236,S236,X236,AC236,AH236)))</f>
        <v>0.0</v>
      </c>
      <c r="AN236" s="19">
        <f>ROUND(AJ236+AK236-AL236-AM236,2)</f>
        <v>0.0</v>
      </c>
      <c r="AO236" s="19">
        <f>AS235</f>
        <v>0.0</v>
      </c>
      <c r="AP236" s="19">
        <f>ROUND(AO236*$AP$5/12,2)</f>
        <v>0.0</v>
      </c>
      <c r="AQ236" s="19">
        <f>MIN($AQ$5,AO236+AP236)</f>
        <v>0.0</v>
      </c>
      <c r="AR236" s="19">
        <f>MAX(0,MIN(AO236+AP236-AQ236,MonthlyPayment-SUM(H236,M236,R236,W236,AB236,AG236,AL236,AQ236,AV236,BA236)-SUM(I236,N236,S236,X236,AC236,AH236,AM236)))</f>
        <v>0.0</v>
      </c>
      <c r="AS236" s="19">
        <f>ROUND(AO236+AP236-AQ236-AR236,2)</f>
        <v>0.0</v>
      </c>
      <c r="AT236" s="19">
        <f>AX235</f>
        <v>0.0</v>
      </c>
      <c r="AU236" s="19">
        <f>ROUND(AT236*$AU$5/12,2)</f>
        <v>0.0</v>
      </c>
      <c r="AV236" s="19">
        <f>MIN($AV$5,AT236+AU236)</f>
        <v>0.0</v>
      </c>
      <c r="AW236" s="19">
        <f>MAX(0,MIN(AT236+AU236-AV236,MonthlyPayment-SUM(H236,M236,R236,W236,AB236,AG236,AL236,AQ236,AV236,BA236)-SUM(I236,N236,S236,X236,AC236,AH236,AM236,AR236)))</f>
        <v>0.0</v>
      </c>
      <c r="AX236" s="19">
        <f>ROUND(AT236+AU236-AV236-AW236,2)</f>
        <v>0.0</v>
      </c>
      <c r="AY236" s="19">
        <f>BC235</f>
        <v>0.0</v>
      </c>
      <c r="AZ236" s="19">
        <f>ROUND(AY236*$AZ$5/12,2)</f>
        <v>0.0</v>
      </c>
      <c r="BA236" s="19">
        <f>MIN($BA$5,AY236+AZ236)</f>
        <v>0.0</v>
      </c>
      <c r="BB236" s="19">
        <f>MAX(0,MIN(AY236+AZ236-BA236,MonthlyPayment-SUM(H236,M236,R236,W236,AB236,AG236,AL236,AQ236,AV236,BA236)-SUM(I236,N236,S236,X236,AC236,AH236,AM236,AR236,AW236)))</f>
        <v>0.0</v>
      </c>
      <c r="BC236" s="19">
        <f>ROUND(AY236+AZ236-BA236-BB236,2)</f>
        <v>0.0</v>
      </c>
    </row>
    <row r="237" spans="1:55">
      <c r="A237" s="9">
        <v>231</v>
      </c>
      <c r="B237" s="15">
        <f>IF(FirstPayment="","",EDATE(FirstPayment,A237-1))</f>
        <v/>
      </c>
      <c r="C237" s="19">
        <f>SUM(H237,M237,R237,W237,AB237,AG237,AL237,AQ237,AV237,BA237,I237,N237,S237,X237,AC237,AH237,AM237,AR237,AW237,BB237)</f>
        <v>0.0</v>
      </c>
      <c r="D237" s="19">
        <f>SUM(J237,O237,T237,Y237,AD237,AI237,AN237,AS237,AX237,BC237)</f>
        <v>0.0</v>
      </c>
      <c r="E237" s="19">
        <f>SUM(G237,L237,Q237,V237,AA237,AF237,AK237,AP237,AU237,AZ237)</f>
        <v>0.0</v>
      </c>
      <c r="F237" s="19">
        <f>J236</f>
        <v>0.0</v>
      </c>
      <c r="G237" s="19">
        <f>ROUND(F237*$G$5/12,2)</f>
        <v>0.0</v>
      </c>
      <c r="H237" s="19">
        <f>MIN($H$5,F237+G237)</f>
        <v>0.0</v>
      </c>
      <c r="I237" s="19">
        <f>MAX(0,MIN(F237+G237-H237,MonthlyPayment-SUM(H237,M237,R237,W237,AB237,AG237,AL237,AQ237,AV237,BA237)))</f>
        <v>0.0</v>
      </c>
      <c r="J237" s="19">
        <f>ROUND(F237+G237-H237-I237,2)</f>
        <v>0.0</v>
      </c>
      <c r="K237" s="19">
        <f>O236</f>
        <v>0.0</v>
      </c>
      <c r="L237" s="19">
        <f>ROUND(K237*$L$5/12,2)</f>
        <v>0.0</v>
      </c>
      <c r="M237" s="19">
        <f>MIN($M$5,K237+L237)</f>
        <v>0.0</v>
      </c>
      <c r="N237" s="19">
        <f>MAX(0,MIN(K237+L237-M237,MonthlyPayment-SUM(H237,M237,R237,W237,AB237,AG237,AL237,AQ237,AV237,BA237)-SUM(I237)))</f>
        <v>0.0</v>
      </c>
      <c r="O237" s="19">
        <f>ROUND(K237+L237-M237-N237,2)</f>
        <v>0.0</v>
      </c>
      <c r="P237" s="19">
        <f>T236</f>
        <v>0.0</v>
      </c>
      <c r="Q237" s="19">
        <f>ROUND(P237*$Q$5/12,2)</f>
        <v>0.0</v>
      </c>
      <c r="R237" s="19">
        <f>MIN($R$5,P237+Q237)</f>
        <v>0.0</v>
      </c>
      <c r="S237" s="19">
        <f>MAX(0,MIN(P237+Q237-R237,MonthlyPayment-SUM(H237,M237,R237,W237,AB237,AG237,AL237,AQ237,AV237,BA237)-SUM(I237,N237)))</f>
        <v>0.0</v>
      </c>
      <c r="T237" s="19">
        <f>ROUND(P237+Q237-R237-S237,2)</f>
        <v>0.0</v>
      </c>
      <c r="U237" s="19">
        <f>Y236</f>
        <v>0.0</v>
      </c>
      <c r="V237" s="19">
        <f>ROUND(U237*$V$5/12,2)</f>
        <v>0.0</v>
      </c>
      <c r="W237" s="19">
        <f>MIN($W$5,U237+V237)</f>
        <v>0.0</v>
      </c>
      <c r="X237" s="19">
        <f>MAX(0,MIN(U237+V237-W237,MonthlyPayment-SUM(H237,M237,R237,W237,AB237,AG237,AL237,AQ237,AV237,BA237)-SUM(I237,N237,S237)))</f>
        <v>0.0</v>
      </c>
      <c r="Y237" s="19">
        <f>ROUND(U237+V237-W237-X237,2)</f>
        <v>0.0</v>
      </c>
      <c r="Z237" s="19">
        <f>AD236</f>
        <v>0.0</v>
      </c>
      <c r="AA237" s="19">
        <f>ROUND(Z237*$AA$5/12,2)</f>
        <v>0.0</v>
      </c>
      <c r="AB237" s="19">
        <f>MIN($AB$5,Z237+AA237)</f>
        <v>0.0</v>
      </c>
      <c r="AC237" s="19">
        <f>MAX(0,MIN(Z237+AA237-AB237,MonthlyPayment-SUM(H237,M237,R237,W237,AB237,AG237,AL237,AQ237,AV237,BA237)-SUM(I237,N237,S237,X237)))</f>
        <v>0.0</v>
      </c>
      <c r="AD237" s="19">
        <f>ROUND(Z237+AA237-AB237-AC237,2)</f>
        <v>0.0</v>
      </c>
      <c r="AE237" s="19">
        <f>AI236</f>
        <v>0.0</v>
      </c>
      <c r="AF237" s="19">
        <f>ROUND(AE237*$AF$5/12,2)</f>
        <v>0.0</v>
      </c>
      <c r="AG237" s="19">
        <f>MIN($AG$5,AE237+AF237)</f>
        <v>0.0</v>
      </c>
      <c r="AH237" s="19">
        <f>MAX(0,MIN(AE237+AF237-AG237,MonthlyPayment-SUM(H237,M237,R237,W237,AB237,AG237,AL237,AQ237,AV237,BA237)-SUM(I237,N237,S237,X237,AC237)))</f>
        <v>0.0</v>
      </c>
      <c r="AI237" s="19">
        <f>ROUND(AE237+AF237-AG237-AH237,2)</f>
        <v>0.0</v>
      </c>
      <c r="AJ237" s="19">
        <f>AN236</f>
        <v>0.0</v>
      </c>
      <c r="AK237" s="19">
        <f>ROUND(AJ237*$AK$5/12,2)</f>
        <v>0.0</v>
      </c>
      <c r="AL237" s="19">
        <f>MIN($AL$5,AJ237+AK237)</f>
        <v>0.0</v>
      </c>
      <c r="AM237" s="19">
        <f>MAX(0,MIN(AJ237+AK237-AL237,MonthlyPayment-SUM(H237,M237,R237,W237,AB237,AG237,AL237,AQ237,AV237,BA237)-SUM(I237,N237,S237,X237,AC237,AH237)))</f>
        <v>0.0</v>
      </c>
      <c r="AN237" s="19">
        <f>ROUND(AJ237+AK237-AL237-AM237,2)</f>
        <v>0.0</v>
      </c>
      <c r="AO237" s="19">
        <f>AS236</f>
        <v>0.0</v>
      </c>
      <c r="AP237" s="19">
        <f>ROUND(AO237*$AP$5/12,2)</f>
        <v>0.0</v>
      </c>
      <c r="AQ237" s="19">
        <f>MIN($AQ$5,AO237+AP237)</f>
        <v>0.0</v>
      </c>
      <c r="AR237" s="19">
        <f>MAX(0,MIN(AO237+AP237-AQ237,MonthlyPayment-SUM(H237,M237,R237,W237,AB237,AG237,AL237,AQ237,AV237,BA237)-SUM(I237,N237,S237,X237,AC237,AH237,AM237)))</f>
        <v>0.0</v>
      </c>
      <c r="AS237" s="19">
        <f>ROUND(AO237+AP237-AQ237-AR237,2)</f>
        <v>0.0</v>
      </c>
      <c r="AT237" s="19">
        <f>AX236</f>
        <v>0.0</v>
      </c>
      <c r="AU237" s="19">
        <f>ROUND(AT237*$AU$5/12,2)</f>
        <v>0.0</v>
      </c>
      <c r="AV237" s="19">
        <f>MIN($AV$5,AT237+AU237)</f>
        <v>0.0</v>
      </c>
      <c r="AW237" s="19">
        <f>MAX(0,MIN(AT237+AU237-AV237,MonthlyPayment-SUM(H237,M237,R237,W237,AB237,AG237,AL237,AQ237,AV237,BA237)-SUM(I237,N237,S237,X237,AC237,AH237,AM237,AR237)))</f>
        <v>0.0</v>
      </c>
      <c r="AX237" s="19">
        <f>ROUND(AT237+AU237-AV237-AW237,2)</f>
        <v>0.0</v>
      </c>
      <c r="AY237" s="19">
        <f>BC236</f>
        <v>0.0</v>
      </c>
      <c r="AZ237" s="19">
        <f>ROUND(AY237*$AZ$5/12,2)</f>
        <v>0.0</v>
      </c>
      <c r="BA237" s="19">
        <f>MIN($BA$5,AY237+AZ237)</f>
        <v>0.0</v>
      </c>
      <c r="BB237" s="19">
        <f>MAX(0,MIN(AY237+AZ237-BA237,MonthlyPayment-SUM(H237,M237,R237,W237,AB237,AG237,AL237,AQ237,AV237,BA237)-SUM(I237,N237,S237,X237,AC237,AH237,AM237,AR237,AW237)))</f>
        <v>0.0</v>
      </c>
      <c r="BC237" s="19">
        <f>ROUND(AY237+AZ237-BA237-BB237,2)</f>
        <v>0.0</v>
      </c>
    </row>
    <row r="238" spans="1:55">
      <c r="A238" s="9">
        <v>232</v>
      </c>
      <c r="B238" s="15">
        <f>IF(FirstPayment="","",EDATE(FirstPayment,A238-1))</f>
        <v/>
      </c>
      <c r="C238" s="19">
        <f>SUM(H238,M238,R238,W238,AB238,AG238,AL238,AQ238,AV238,BA238,I238,N238,S238,X238,AC238,AH238,AM238,AR238,AW238,BB238)</f>
        <v>0.0</v>
      </c>
      <c r="D238" s="19">
        <f>SUM(J238,O238,T238,Y238,AD238,AI238,AN238,AS238,AX238,BC238)</f>
        <v>0.0</v>
      </c>
      <c r="E238" s="19">
        <f>SUM(G238,L238,Q238,V238,AA238,AF238,AK238,AP238,AU238,AZ238)</f>
        <v>0.0</v>
      </c>
      <c r="F238" s="19">
        <f>J237</f>
        <v>0.0</v>
      </c>
      <c r="G238" s="19">
        <f>ROUND(F238*$G$5/12,2)</f>
        <v>0.0</v>
      </c>
      <c r="H238" s="19">
        <f>MIN($H$5,F238+G238)</f>
        <v>0.0</v>
      </c>
      <c r="I238" s="19">
        <f>MAX(0,MIN(F238+G238-H238,MonthlyPayment-SUM(H238,M238,R238,W238,AB238,AG238,AL238,AQ238,AV238,BA238)))</f>
        <v>0.0</v>
      </c>
      <c r="J238" s="19">
        <f>ROUND(F238+G238-H238-I238,2)</f>
        <v>0.0</v>
      </c>
      <c r="K238" s="19">
        <f>O237</f>
        <v>0.0</v>
      </c>
      <c r="L238" s="19">
        <f>ROUND(K238*$L$5/12,2)</f>
        <v>0.0</v>
      </c>
      <c r="M238" s="19">
        <f>MIN($M$5,K238+L238)</f>
        <v>0.0</v>
      </c>
      <c r="N238" s="19">
        <f>MAX(0,MIN(K238+L238-M238,MonthlyPayment-SUM(H238,M238,R238,W238,AB238,AG238,AL238,AQ238,AV238,BA238)-SUM(I238)))</f>
        <v>0.0</v>
      </c>
      <c r="O238" s="19">
        <f>ROUND(K238+L238-M238-N238,2)</f>
        <v>0.0</v>
      </c>
      <c r="P238" s="19">
        <f>T237</f>
        <v>0.0</v>
      </c>
      <c r="Q238" s="19">
        <f>ROUND(P238*$Q$5/12,2)</f>
        <v>0.0</v>
      </c>
      <c r="R238" s="19">
        <f>MIN($R$5,P238+Q238)</f>
        <v>0.0</v>
      </c>
      <c r="S238" s="19">
        <f>MAX(0,MIN(P238+Q238-R238,MonthlyPayment-SUM(H238,M238,R238,W238,AB238,AG238,AL238,AQ238,AV238,BA238)-SUM(I238,N238)))</f>
        <v>0.0</v>
      </c>
      <c r="T238" s="19">
        <f>ROUND(P238+Q238-R238-S238,2)</f>
        <v>0.0</v>
      </c>
      <c r="U238" s="19">
        <f>Y237</f>
        <v>0.0</v>
      </c>
      <c r="V238" s="19">
        <f>ROUND(U238*$V$5/12,2)</f>
        <v>0.0</v>
      </c>
      <c r="W238" s="19">
        <f>MIN($W$5,U238+V238)</f>
        <v>0.0</v>
      </c>
      <c r="X238" s="19">
        <f>MAX(0,MIN(U238+V238-W238,MonthlyPayment-SUM(H238,M238,R238,W238,AB238,AG238,AL238,AQ238,AV238,BA238)-SUM(I238,N238,S238)))</f>
        <v>0.0</v>
      </c>
      <c r="Y238" s="19">
        <f>ROUND(U238+V238-W238-X238,2)</f>
        <v>0.0</v>
      </c>
      <c r="Z238" s="19">
        <f>AD237</f>
        <v>0.0</v>
      </c>
      <c r="AA238" s="19">
        <f>ROUND(Z238*$AA$5/12,2)</f>
        <v>0.0</v>
      </c>
      <c r="AB238" s="19">
        <f>MIN($AB$5,Z238+AA238)</f>
        <v>0.0</v>
      </c>
      <c r="AC238" s="19">
        <f>MAX(0,MIN(Z238+AA238-AB238,MonthlyPayment-SUM(H238,M238,R238,W238,AB238,AG238,AL238,AQ238,AV238,BA238)-SUM(I238,N238,S238,X238)))</f>
        <v>0.0</v>
      </c>
      <c r="AD238" s="19">
        <f>ROUND(Z238+AA238-AB238-AC238,2)</f>
        <v>0.0</v>
      </c>
      <c r="AE238" s="19">
        <f>AI237</f>
        <v>0.0</v>
      </c>
      <c r="AF238" s="19">
        <f>ROUND(AE238*$AF$5/12,2)</f>
        <v>0.0</v>
      </c>
      <c r="AG238" s="19">
        <f>MIN($AG$5,AE238+AF238)</f>
        <v>0.0</v>
      </c>
      <c r="AH238" s="19">
        <f>MAX(0,MIN(AE238+AF238-AG238,MonthlyPayment-SUM(H238,M238,R238,W238,AB238,AG238,AL238,AQ238,AV238,BA238)-SUM(I238,N238,S238,X238,AC238)))</f>
        <v>0.0</v>
      </c>
      <c r="AI238" s="19">
        <f>ROUND(AE238+AF238-AG238-AH238,2)</f>
        <v>0.0</v>
      </c>
      <c r="AJ238" s="19">
        <f>AN237</f>
        <v>0.0</v>
      </c>
      <c r="AK238" s="19">
        <f>ROUND(AJ238*$AK$5/12,2)</f>
        <v>0.0</v>
      </c>
      <c r="AL238" s="19">
        <f>MIN($AL$5,AJ238+AK238)</f>
        <v>0.0</v>
      </c>
      <c r="AM238" s="19">
        <f>MAX(0,MIN(AJ238+AK238-AL238,MonthlyPayment-SUM(H238,M238,R238,W238,AB238,AG238,AL238,AQ238,AV238,BA238)-SUM(I238,N238,S238,X238,AC238,AH238)))</f>
        <v>0.0</v>
      </c>
      <c r="AN238" s="19">
        <f>ROUND(AJ238+AK238-AL238-AM238,2)</f>
        <v>0.0</v>
      </c>
      <c r="AO238" s="19">
        <f>AS237</f>
        <v>0.0</v>
      </c>
      <c r="AP238" s="19">
        <f>ROUND(AO238*$AP$5/12,2)</f>
        <v>0.0</v>
      </c>
      <c r="AQ238" s="19">
        <f>MIN($AQ$5,AO238+AP238)</f>
        <v>0.0</v>
      </c>
      <c r="AR238" s="19">
        <f>MAX(0,MIN(AO238+AP238-AQ238,MonthlyPayment-SUM(H238,M238,R238,W238,AB238,AG238,AL238,AQ238,AV238,BA238)-SUM(I238,N238,S238,X238,AC238,AH238,AM238)))</f>
        <v>0.0</v>
      </c>
      <c r="AS238" s="19">
        <f>ROUND(AO238+AP238-AQ238-AR238,2)</f>
        <v>0.0</v>
      </c>
      <c r="AT238" s="19">
        <f>AX237</f>
        <v>0.0</v>
      </c>
      <c r="AU238" s="19">
        <f>ROUND(AT238*$AU$5/12,2)</f>
        <v>0.0</v>
      </c>
      <c r="AV238" s="19">
        <f>MIN($AV$5,AT238+AU238)</f>
        <v>0.0</v>
      </c>
      <c r="AW238" s="19">
        <f>MAX(0,MIN(AT238+AU238-AV238,MonthlyPayment-SUM(H238,M238,R238,W238,AB238,AG238,AL238,AQ238,AV238,BA238)-SUM(I238,N238,S238,X238,AC238,AH238,AM238,AR238)))</f>
        <v>0.0</v>
      </c>
      <c r="AX238" s="19">
        <f>ROUND(AT238+AU238-AV238-AW238,2)</f>
        <v>0.0</v>
      </c>
      <c r="AY238" s="19">
        <f>BC237</f>
        <v>0.0</v>
      </c>
      <c r="AZ238" s="19">
        <f>ROUND(AY238*$AZ$5/12,2)</f>
        <v>0.0</v>
      </c>
      <c r="BA238" s="19">
        <f>MIN($BA$5,AY238+AZ238)</f>
        <v>0.0</v>
      </c>
      <c r="BB238" s="19">
        <f>MAX(0,MIN(AY238+AZ238-BA238,MonthlyPayment-SUM(H238,M238,R238,W238,AB238,AG238,AL238,AQ238,AV238,BA238)-SUM(I238,N238,S238,X238,AC238,AH238,AM238,AR238,AW238)))</f>
        <v>0.0</v>
      </c>
      <c r="BC238" s="19">
        <f>ROUND(AY238+AZ238-BA238-BB238,2)</f>
        <v>0.0</v>
      </c>
    </row>
    <row r="239" spans="1:55">
      <c r="A239" s="9">
        <v>233</v>
      </c>
      <c r="B239" s="15">
        <f>IF(FirstPayment="","",EDATE(FirstPayment,A239-1))</f>
        <v/>
      </c>
      <c r="C239" s="19">
        <f>SUM(H239,M239,R239,W239,AB239,AG239,AL239,AQ239,AV239,BA239,I239,N239,S239,X239,AC239,AH239,AM239,AR239,AW239,BB239)</f>
        <v>0.0</v>
      </c>
      <c r="D239" s="19">
        <f>SUM(J239,O239,T239,Y239,AD239,AI239,AN239,AS239,AX239,BC239)</f>
        <v>0.0</v>
      </c>
      <c r="E239" s="19">
        <f>SUM(G239,L239,Q239,V239,AA239,AF239,AK239,AP239,AU239,AZ239)</f>
        <v>0.0</v>
      </c>
      <c r="F239" s="19">
        <f>J238</f>
        <v>0.0</v>
      </c>
      <c r="G239" s="19">
        <f>ROUND(F239*$G$5/12,2)</f>
        <v>0.0</v>
      </c>
      <c r="H239" s="19">
        <f>MIN($H$5,F239+G239)</f>
        <v>0.0</v>
      </c>
      <c r="I239" s="19">
        <f>MAX(0,MIN(F239+G239-H239,MonthlyPayment-SUM(H239,M239,R239,W239,AB239,AG239,AL239,AQ239,AV239,BA239)))</f>
        <v>0.0</v>
      </c>
      <c r="J239" s="19">
        <f>ROUND(F239+G239-H239-I239,2)</f>
        <v>0.0</v>
      </c>
      <c r="K239" s="19">
        <f>O238</f>
        <v>0.0</v>
      </c>
      <c r="L239" s="19">
        <f>ROUND(K239*$L$5/12,2)</f>
        <v>0.0</v>
      </c>
      <c r="M239" s="19">
        <f>MIN($M$5,K239+L239)</f>
        <v>0.0</v>
      </c>
      <c r="N239" s="19">
        <f>MAX(0,MIN(K239+L239-M239,MonthlyPayment-SUM(H239,M239,R239,W239,AB239,AG239,AL239,AQ239,AV239,BA239)-SUM(I239)))</f>
        <v>0.0</v>
      </c>
      <c r="O239" s="19">
        <f>ROUND(K239+L239-M239-N239,2)</f>
        <v>0.0</v>
      </c>
      <c r="P239" s="19">
        <f>T238</f>
        <v>0.0</v>
      </c>
      <c r="Q239" s="19">
        <f>ROUND(P239*$Q$5/12,2)</f>
        <v>0.0</v>
      </c>
      <c r="R239" s="19">
        <f>MIN($R$5,P239+Q239)</f>
        <v>0.0</v>
      </c>
      <c r="S239" s="19">
        <f>MAX(0,MIN(P239+Q239-R239,MonthlyPayment-SUM(H239,M239,R239,W239,AB239,AG239,AL239,AQ239,AV239,BA239)-SUM(I239,N239)))</f>
        <v>0.0</v>
      </c>
      <c r="T239" s="19">
        <f>ROUND(P239+Q239-R239-S239,2)</f>
        <v>0.0</v>
      </c>
      <c r="U239" s="19">
        <f>Y238</f>
        <v>0.0</v>
      </c>
      <c r="V239" s="19">
        <f>ROUND(U239*$V$5/12,2)</f>
        <v>0.0</v>
      </c>
      <c r="W239" s="19">
        <f>MIN($W$5,U239+V239)</f>
        <v>0.0</v>
      </c>
      <c r="X239" s="19">
        <f>MAX(0,MIN(U239+V239-W239,MonthlyPayment-SUM(H239,M239,R239,W239,AB239,AG239,AL239,AQ239,AV239,BA239)-SUM(I239,N239,S239)))</f>
        <v>0.0</v>
      </c>
      <c r="Y239" s="19">
        <f>ROUND(U239+V239-W239-X239,2)</f>
        <v>0.0</v>
      </c>
      <c r="Z239" s="19">
        <f>AD238</f>
        <v>0.0</v>
      </c>
      <c r="AA239" s="19">
        <f>ROUND(Z239*$AA$5/12,2)</f>
        <v>0.0</v>
      </c>
      <c r="AB239" s="19">
        <f>MIN($AB$5,Z239+AA239)</f>
        <v>0.0</v>
      </c>
      <c r="AC239" s="19">
        <f>MAX(0,MIN(Z239+AA239-AB239,MonthlyPayment-SUM(H239,M239,R239,W239,AB239,AG239,AL239,AQ239,AV239,BA239)-SUM(I239,N239,S239,X239)))</f>
        <v>0.0</v>
      </c>
      <c r="AD239" s="19">
        <f>ROUND(Z239+AA239-AB239-AC239,2)</f>
        <v>0.0</v>
      </c>
      <c r="AE239" s="19">
        <f>AI238</f>
        <v>0.0</v>
      </c>
      <c r="AF239" s="19">
        <f>ROUND(AE239*$AF$5/12,2)</f>
        <v>0.0</v>
      </c>
      <c r="AG239" s="19">
        <f>MIN($AG$5,AE239+AF239)</f>
        <v>0.0</v>
      </c>
      <c r="AH239" s="19">
        <f>MAX(0,MIN(AE239+AF239-AG239,MonthlyPayment-SUM(H239,M239,R239,W239,AB239,AG239,AL239,AQ239,AV239,BA239)-SUM(I239,N239,S239,X239,AC239)))</f>
        <v>0.0</v>
      </c>
      <c r="AI239" s="19">
        <f>ROUND(AE239+AF239-AG239-AH239,2)</f>
        <v>0.0</v>
      </c>
      <c r="AJ239" s="19">
        <f>AN238</f>
        <v>0.0</v>
      </c>
      <c r="AK239" s="19">
        <f>ROUND(AJ239*$AK$5/12,2)</f>
        <v>0.0</v>
      </c>
      <c r="AL239" s="19">
        <f>MIN($AL$5,AJ239+AK239)</f>
        <v>0.0</v>
      </c>
      <c r="AM239" s="19">
        <f>MAX(0,MIN(AJ239+AK239-AL239,MonthlyPayment-SUM(H239,M239,R239,W239,AB239,AG239,AL239,AQ239,AV239,BA239)-SUM(I239,N239,S239,X239,AC239,AH239)))</f>
        <v>0.0</v>
      </c>
      <c r="AN239" s="19">
        <f>ROUND(AJ239+AK239-AL239-AM239,2)</f>
        <v>0.0</v>
      </c>
      <c r="AO239" s="19">
        <f>AS238</f>
        <v>0.0</v>
      </c>
      <c r="AP239" s="19">
        <f>ROUND(AO239*$AP$5/12,2)</f>
        <v>0.0</v>
      </c>
      <c r="AQ239" s="19">
        <f>MIN($AQ$5,AO239+AP239)</f>
        <v>0.0</v>
      </c>
      <c r="AR239" s="19">
        <f>MAX(0,MIN(AO239+AP239-AQ239,MonthlyPayment-SUM(H239,M239,R239,W239,AB239,AG239,AL239,AQ239,AV239,BA239)-SUM(I239,N239,S239,X239,AC239,AH239,AM239)))</f>
        <v>0.0</v>
      </c>
      <c r="AS239" s="19">
        <f>ROUND(AO239+AP239-AQ239-AR239,2)</f>
        <v>0.0</v>
      </c>
      <c r="AT239" s="19">
        <f>AX238</f>
        <v>0.0</v>
      </c>
      <c r="AU239" s="19">
        <f>ROUND(AT239*$AU$5/12,2)</f>
        <v>0.0</v>
      </c>
      <c r="AV239" s="19">
        <f>MIN($AV$5,AT239+AU239)</f>
        <v>0.0</v>
      </c>
      <c r="AW239" s="19">
        <f>MAX(0,MIN(AT239+AU239-AV239,MonthlyPayment-SUM(H239,M239,R239,W239,AB239,AG239,AL239,AQ239,AV239,BA239)-SUM(I239,N239,S239,X239,AC239,AH239,AM239,AR239)))</f>
        <v>0.0</v>
      </c>
      <c r="AX239" s="19">
        <f>ROUND(AT239+AU239-AV239-AW239,2)</f>
        <v>0.0</v>
      </c>
      <c r="AY239" s="19">
        <f>BC238</f>
        <v>0.0</v>
      </c>
      <c r="AZ239" s="19">
        <f>ROUND(AY239*$AZ$5/12,2)</f>
        <v>0.0</v>
      </c>
      <c r="BA239" s="19">
        <f>MIN($BA$5,AY239+AZ239)</f>
        <v>0.0</v>
      </c>
      <c r="BB239" s="19">
        <f>MAX(0,MIN(AY239+AZ239-BA239,MonthlyPayment-SUM(H239,M239,R239,W239,AB239,AG239,AL239,AQ239,AV239,BA239)-SUM(I239,N239,S239,X239,AC239,AH239,AM239,AR239,AW239)))</f>
        <v>0.0</v>
      </c>
      <c r="BC239" s="19">
        <f>ROUND(AY239+AZ239-BA239-BB239,2)</f>
        <v>0.0</v>
      </c>
    </row>
    <row r="240" spans="1:55">
      <c r="A240" s="9">
        <v>234</v>
      </c>
      <c r="B240" s="15">
        <f>IF(FirstPayment="","",EDATE(FirstPayment,A240-1))</f>
        <v/>
      </c>
      <c r="C240" s="19">
        <f>SUM(H240,M240,R240,W240,AB240,AG240,AL240,AQ240,AV240,BA240,I240,N240,S240,X240,AC240,AH240,AM240,AR240,AW240,BB240)</f>
        <v>0.0</v>
      </c>
      <c r="D240" s="19">
        <f>SUM(J240,O240,T240,Y240,AD240,AI240,AN240,AS240,AX240,BC240)</f>
        <v>0.0</v>
      </c>
      <c r="E240" s="19">
        <f>SUM(G240,L240,Q240,V240,AA240,AF240,AK240,AP240,AU240,AZ240)</f>
        <v>0.0</v>
      </c>
      <c r="F240" s="19">
        <f>J239</f>
        <v>0.0</v>
      </c>
      <c r="G240" s="19">
        <f>ROUND(F240*$G$5/12,2)</f>
        <v>0.0</v>
      </c>
      <c r="H240" s="19">
        <f>MIN($H$5,F240+G240)</f>
        <v>0.0</v>
      </c>
      <c r="I240" s="19">
        <f>MAX(0,MIN(F240+G240-H240,MonthlyPayment-SUM(H240,M240,R240,W240,AB240,AG240,AL240,AQ240,AV240,BA240)))</f>
        <v>0.0</v>
      </c>
      <c r="J240" s="19">
        <f>ROUND(F240+G240-H240-I240,2)</f>
        <v>0.0</v>
      </c>
      <c r="K240" s="19">
        <f>O239</f>
        <v>0.0</v>
      </c>
      <c r="L240" s="19">
        <f>ROUND(K240*$L$5/12,2)</f>
        <v>0.0</v>
      </c>
      <c r="M240" s="19">
        <f>MIN($M$5,K240+L240)</f>
        <v>0.0</v>
      </c>
      <c r="N240" s="19">
        <f>MAX(0,MIN(K240+L240-M240,MonthlyPayment-SUM(H240,M240,R240,W240,AB240,AG240,AL240,AQ240,AV240,BA240)-SUM(I240)))</f>
        <v>0.0</v>
      </c>
      <c r="O240" s="19">
        <f>ROUND(K240+L240-M240-N240,2)</f>
        <v>0.0</v>
      </c>
      <c r="P240" s="19">
        <f>T239</f>
        <v>0.0</v>
      </c>
      <c r="Q240" s="19">
        <f>ROUND(P240*$Q$5/12,2)</f>
        <v>0.0</v>
      </c>
      <c r="R240" s="19">
        <f>MIN($R$5,P240+Q240)</f>
        <v>0.0</v>
      </c>
      <c r="S240" s="19">
        <f>MAX(0,MIN(P240+Q240-R240,MonthlyPayment-SUM(H240,M240,R240,W240,AB240,AG240,AL240,AQ240,AV240,BA240)-SUM(I240,N240)))</f>
        <v>0.0</v>
      </c>
      <c r="T240" s="19">
        <f>ROUND(P240+Q240-R240-S240,2)</f>
        <v>0.0</v>
      </c>
      <c r="U240" s="19">
        <f>Y239</f>
        <v>0.0</v>
      </c>
      <c r="V240" s="19">
        <f>ROUND(U240*$V$5/12,2)</f>
        <v>0.0</v>
      </c>
      <c r="W240" s="19">
        <f>MIN($W$5,U240+V240)</f>
        <v>0.0</v>
      </c>
      <c r="X240" s="19">
        <f>MAX(0,MIN(U240+V240-W240,MonthlyPayment-SUM(H240,M240,R240,W240,AB240,AG240,AL240,AQ240,AV240,BA240)-SUM(I240,N240,S240)))</f>
        <v>0.0</v>
      </c>
      <c r="Y240" s="19">
        <f>ROUND(U240+V240-W240-X240,2)</f>
        <v>0.0</v>
      </c>
      <c r="Z240" s="19">
        <f>AD239</f>
        <v>0.0</v>
      </c>
      <c r="AA240" s="19">
        <f>ROUND(Z240*$AA$5/12,2)</f>
        <v>0.0</v>
      </c>
      <c r="AB240" s="19">
        <f>MIN($AB$5,Z240+AA240)</f>
        <v>0.0</v>
      </c>
      <c r="AC240" s="19">
        <f>MAX(0,MIN(Z240+AA240-AB240,MonthlyPayment-SUM(H240,M240,R240,W240,AB240,AG240,AL240,AQ240,AV240,BA240)-SUM(I240,N240,S240,X240)))</f>
        <v>0.0</v>
      </c>
      <c r="AD240" s="19">
        <f>ROUND(Z240+AA240-AB240-AC240,2)</f>
        <v>0.0</v>
      </c>
      <c r="AE240" s="19">
        <f>AI239</f>
        <v>0.0</v>
      </c>
      <c r="AF240" s="19">
        <f>ROUND(AE240*$AF$5/12,2)</f>
        <v>0.0</v>
      </c>
      <c r="AG240" s="19">
        <f>MIN($AG$5,AE240+AF240)</f>
        <v>0.0</v>
      </c>
      <c r="AH240" s="19">
        <f>MAX(0,MIN(AE240+AF240-AG240,MonthlyPayment-SUM(H240,M240,R240,W240,AB240,AG240,AL240,AQ240,AV240,BA240)-SUM(I240,N240,S240,X240,AC240)))</f>
        <v>0.0</v>
      </c>
      <c r="AI240" s="19">
        <f>ROUND(AE240+AF240-AG240-AH240,2)</f>
        <v>0.0</v>
      </c>
      <c r="AJ240" s="19">
        <f>AN239</f>
        <v>0.0</v>
      </c>
      <c r="AK240" s="19">
        <f>ROUND(AJ240*$AK$5/12,2)</f>
        <v>0.0</v>
      </c>
      <c r="AL240" s="19">
        <f>MIN($AL$5,AJ240+AK240)</f>
        <v>0.0</v>
      </c>
      <c r="AM240" s="19">
        <f>MAX(0,MIN(AJ240+AK240-AL240,MonthlyPayment-SUM(H240,M240,R240,W240,AB240,AG240,AL240,AQ240,AV240,BA240)-SUM(I240,N240,S240,X240,AC240,AH240)))</f>
        <v>0.0</v>
      </c>
      <c r="AN240" s="19">
        <f>ROUND(AJ240+AK240-AL240-AM240,2)</f>
        <v>0.0</v>
      </c>
      <c r="AO240" s="19">
        <f>AS239</f>
        <v>0.0</v>
      </c>
      <c r="AP240" s="19">
        <f>ROUND(AO240*$AP$5/12,2)</f>
        <v>0.0</v>
      </c>
      <c r="AQ240" s="19">
        <f>MIN($AQ$5,AO240+AP240)</f>
        <v>0.0</v>
      </c>
      <c r="AR240" s="19">
        <f>MAX(0,MIN(AO240+AP240-AQ240,MonthlyPayment-SUM(H240,M240,R240,W240,AB240,AG240,AL240,AQ240,AV240,BA240)-SUM(I240,N240,S240,X240,AC240,AH240,AM240)))</f>
        <v>0.0</v>
      </c>
      <c r="AS240" s="19">
        <f>ROUND(AO240+AP240-AQ240-AR240,2)</f>
        <v>0.0</v>
      </c>
      <c r="AT240" s="19">
        <f>AX239</f>
        <v>0.0</v>
      </c>
      <c r="AU240" s="19">
        <f>ROUND(AT240*$AU$5/12,2)</f>
        <v>0.0</v>
      </c>
      <c r="AV240" s="19">
        <f>MIN($AV$5,AT240+AU240)</f>
        <v>0.0</v>
      </c>
      <c r="AW240" s="19">
        <f>MAX(0,MIN(AT240+AU240-AV240,MonthlyPayment-SUM(H240,M240,R240,W240,AB240,AG240,AL240,AQ240,AV240,BA240)-SUM(I240,N240,S240,X240,AC240,AH240,AM240,AR240)))</f>
        <v>0.0</v>
      </c>
      <c r="AX240" s="19">
        <f>ROUND(AT240+AU240-AV240-AW240,2)</f>
        <v>0.0</v>
      </c>
      <c r="AY240" s="19">
        <f>BC239</f>
        <v>0.0</v>
      </c>
      <c r="AZ240" s="19">
        <f>ROUND(AY240*$AZ$5/12,2)</f>
        <v>0.0</v>
      </c>
      <c r="BA240" s="19">
        <f>MIN($BA$5,AY240+AZ240)</f>
        <v>0.0</v>
      </c>
      <c r="BB240" s="19">
        <f>MAX(0,MIN(AY240+AZ240-BA240,MonthlyPayment-SUM(H240,M240,R240,W240,AB240,AG240,AL240,AQ240,AV240,BA240)-SUM(I240,N240,S240,X240,AC240,AH240,AM240,AR240,AW240)))</f>
        <v>0.0</v>
      </c>
      <c r="BC240" s="19">
        <f>ROUND(AY240+AZ240-BA240-BB240,2)</f>
        <v>0.0</v>
      </c>
    </row>
    <row r="241" spans="1:55">
      <c r="A241" s="9">
        <v>235</v>
      </c>
      <c r="B241" s="15">
        <f>IF(FirstPayment="","",EDATE(FirstPayment,A241-1))</f>
        <v/>
      </c>
      <c r="C241" s="19">
        <f>SUM(H241,M241,R241,W241,AB241,AG241,AL241,AQ241,AV241,BA241,I241,N241,S241,X241,AC241,AH241,AM241,AR241,AW241,BB241)</f>
        <v>0.0</v>
      </c>
      <c r="D241" s="19">
        <f>SUM(J241,O241,T241,Y241,AD241,AI241,AN241,AS241,AX241,BC241)</f>
        <v>0.0</v>
      </c>
      <c r="E241" s="19">
        <f>SUM(G241,L241,Q241,V241,AA241,AF241,AK241,AP241,AU241,AZ241)</f>
        <v>0.0</v>
      </c>
      <c r="F241" s="19">
        <f>J240</f>
        <v>0.0</v>
      </c>
      <c r="G241" s="19">
        <f>ROUND(F241*$G$5/12,2)</f>
        <v>0.0</v>
      </c>
      <c r="H241" s="19">
        <f>MIN($H$5,F241+G241)</f>
        <v>0.0</v>
      </c>
      <c r="I241" s="19">
        <f>MAX(0,MIN(F241+G241-H241,MonthlyPayment-SUM(H241,M241,R241,W241,AB241,AG241,AL241,AQ241,AV241,BA241)))</f>
        <v>0.0</v>
      </c>
      <c r="J241" s="19">
        <f>ROUND(F241+G241-H241-I241,2)</f>
        <v>0.0</v>
      </c>
      <c r="K241" s="19">
        <f>O240</f>
        <v>0.0</v>
      </c>
      <c r="L241" s="19">
        <f>ROUND(K241*$L$5/12,2)</f>
        <v>0.0</v>
      </c>
      <c r="M241" s="19">
        <f>MIN($M$5,K241+L241)</f>
        <v>0.0</v>
      </c>
      <c r="N241" s="19">
        <f>MAX(0,MIN(K241+L241-M241,MonthlyPayment-SUM(H241,M241,R241,W241,AB241,AG241,AL241,AQ241,AV241,BA241)-SUM(I241)))</f>
        <v>0.0</v>
      </c>
      <c r="O241" s="19">
        <f>ROUND(K241+L241-M241-N241,2)</f>
        <v>0.0</v>
      </c>
      <c r="P241" s="19">
        <f>T240</f>
        <v>0.0</v>
      </c>
      <c r="Q241" s="19">
        <f>ROUND(P241*$Q$5/12,2)</f>
        <v>0.0</v>
      </c>
      <c r="R241" s="19">
        <f>MIN($R$5,P241+Q241)</f>
        <v>0.0</v>
      </c>
      <c r="S241" s="19">
        <f>MAX(0,MIN(P241+Q241-R241,MonthlyPayment-SUM(H241,M241,R241,W241,AB241,AG241,AL241,AQ241,AV241,BA241)-SUM(I241,N241)))</f>
        <v>0.0</v>
      </c>
      <c r="T241" s="19">
        <f>ROUND(P241+Q241-R241-S241,2)</f>
        <v>0.0</v>
      </c>
      <c r="U241" s="19">
        <f>Y240</f>
        <v>0.0</v>
      </c>
      <c r="V241" s="19">
        <f>ROUND(U241*$V$5/12,2)</f>
        <v>0.0</v>
      </c>
      <c r="W241" s="19">
        <f>MIN($W$5,U241+V241)</f>
        <v>0.0</v>
      </c>
      <c r="X241" s="19">
        <f>MAX(0,MIN(U241+V241-W241,MonthlyPayment-SUM(H241,M241,R241,W241,AB241,AG241,AL241,AQ241,AV241,BA241)-SUM(I241,N241,S241)))</f>
        <v>0.0</v>
      </c>
      <c r="Y241" s="19">
        <f>ROUND(U241+V241-W241-X241,2)</f>
        <v>0.0</v>
      </c>
      <c r="Z241" s="19">
        <f>AD240</f>
        <v>0.0</v>
      </c>
      <c r="AA241" s="19">
        <f>ROUND(Z241*$AA$5/12,2)</f>
        <v>0.0</v>
      </c>
      <c r="AB241" s="19">
        <f>MIN($AB$5,Z241+AA241)</f>
        <v>0.0</v>
      </c>
      <c r="AC241" s="19">
        <f>MAX(0,MIN(Z241+AA241-AB241,MonthlyPayment-SUM(H241,M241,R241,W241,AB241,AG241,AL241,AQ241,AV241,BA241)-SUM(I241,N241,S241,X241)))</f>
        <v>0.0</v>
      </c>
      <c r="AD241" s="19">
        <f>ROUND(Z241+AA241-AB241-AC241,2)</f>
        <v>0.0</v>
      </c>
      <c r="AE241" s="19">
        <f>AI240</f>
        <v>0.0</v>
      </c>
      <c r="AF241" s="19">
        <f>ROUND(AE241*$AF$5/12,2)</f>
        <v>0.0</v>
      </c>
      <c r="AG241" s="19">
        <f>MIN($AG$5,AE241+AF241)</f>
        <v>0.0</v>
      </c>
      <c r="AH241" s="19">
        <f>MAX(0,MIN(AE241+AF241-AG241,MonthlyPayment-SUM(H241,M241,R241,W241,AB241,AG241,AL241,AQ241,AV241,BA241)-SUM(I241,N241,S241,X241,AC241)))</f>
        <v>0.0</v>
      </c>
      <c r="AI241" s="19">
        <f>ROUND(AE241+AF241-AG241-AH241,2)</f>
        <v>0.0</v>
      </c>
      <c r="AJ241" s="19">
        <f>AN240</f>
        <v>0.0</v>
      </c>
      <c r="AK241" s="19">
        <f>ROUND(AJ241*$AK$5/12,2)</f>
        <v>0.0</v>
      </c>
      <c r="AL241" s="19">
        <f>MIN($AL$5,AJ241+AK241)</f>
        <v>0.0</v>
      </c>
      <c r="AM241" s="19">
        <f>MAX(0,MIN(AJ241+AK241-AL241,MonthlyPayment-SUM(H241,M241,R241,W241,AB241,AG241,AL241,AQ241,AV241,BA241)-SUM(I241,N241,S241,X241,AC241,AH241)))</f>
        <v>0.0</v>
      </c>
      <c r="AN241" s="19">
        <f>ROUND(AJ241+AK241-AL241-AM241,2)</f>
        <v>0.0</v>
      </c>
      <c r="AO241" s="19">
        <f>AS240</f>
        <v>0.0</v>
      </c>
      <c r="AP241" s="19">
        <f>ROUND(AO241*$AP$5/12,2)</f>
        <v>0.0</v>
      </c>
      <c r="AQ241" s="19">
        <f>MIN($AQ$5,AO241+AP241)</f>
        <v>0.0</v>
      </c>
      <c r="AR241" s="19">
        <f>MAX(0,MIN(AO241+AP241-AQ241,MonthlyPayment-SUM(H241,M241,R241,W241,AB241,AG241,AL241,AQ241,AV241,BA241)-SUM(I241,N241,S241,X241,AC241,AH241,AM241)))</f>
        <v>0.0</v>
      </c>
      <c r="AS241" s="19">
        <f>ROUND(AO241+AP241-AQ241-AR241,2)</f>
        <v>0.0</v>
      </c>
      <c r="AT241" s="19">
        <f>AX240</f>
        <v>0.0</v>
      </c>
      <c r="AU241" s="19">
        <f>ROUND(AT241*$AU$5/12,2)</f>
        <v>0.0</v>
      </c>
      <c r="AV241" s="19">
        <f>MIN($AV$5,AT241+AU241)</f>
        <v>0.0</v>
      </c>
      <c r="AW241" s="19">
        <f>MAX(0,MIN(AT241+AU241-AV241,MonthlyPayment-SUM(H241,M241,R241,W241,AB241,AG241,AL241,AQ241,AV241,BA241)-SUM(I241,N241,S241,X241,AC241,AH241,AM241,AR241)))</f>
        <v>0.0</v>
      </c>
      <c r="AX241" s="19">
        <f>ROUND(AT241+AU241-AV241-AW241,2)</f>
        <v>0.0</v>
      </c>
      <c r="AY241" s="19">
        <f>BC240</f>
        <v>0.0</v>
      </c>
      <c r="AZ241" s="19">
        <f>ROUND(AY241*$AZ$5/12,2)</f>
        <v>0.0</v>
      </c>
      <c r="BA241" s="19">
        <f>MIN($BA$5,AY241+AZ241)</f>
        <v>0.0</v>
      </c>
      <c r="BB241" s="19">
        <f>MAX(0,MIN(AY241+AZ241-BA241,MonthlyPayment-SUM(H241,M241,R241,W241,AB241,AG241,AL241,AQ241,AV241,BA241)-SUM(I241,N241,S241,X241,AC241,AH241,AM241,AR241,AW241)))</f>
        <v>0.0</v>
      </c>
      <c r="BC241" s="19">
        <f>ROUND(AY241+AZ241-BA241-BB241,2)</f>
        <v>0.0</v>
      </c>
    </row>
    <row r="242" spans="1:55">
      <c r="A242" s="9">
        <v>236</v>
      </c>
      <c r="B242" s="15">
        <f>IF(FirstPayment="","",EDATE(FirstPayment,A242-1))</f>
        <v/>
      </c>
      <c r="C242" s="19">
        <f>SUM(H242,M242,R242,W242,AB242,AG242,AL242,AQ242,AV242,BA242,I242,N242,S242,X242,AC242,AH242,AM242,AR242,AW242,BB242)</f>
        <v>0.0</v>
      </c>
      <c r="D242" s="19">
        <f>SUM(J242,O242,T242,Y242,AD242,AI242,AN242,AS242,AX242,BC242)</f>
        <v>0.0</v>
      </c>
      <c r="E242" s="19">
        <f>SUM(G242,L242,Q242,V242,AA242,AF242,AK242,AP242,AU242,AZ242)</f>
        <v>0.0</v>
      </c>
      <c r="F242" s="19">
        <f>J241</f>
        <v>0.0</v>
      </c>
      <c r="G242" s="19">
        <f>ROUND(F242*$G$5/12,2)</f>
        <v>0.0</v>
      </c>
      <c r="H242" s="19">
        <f>MIN($H$5,F242+G242)</f>
        <v>0.0</v>
      </c>
      <c r="I242" s="19">
        <f>MAX(0,MIN(F242+G242-H242,MonthlyPayment-SUM(H242,M242,R242,W242,AB242,AG242,AL242,AQ242,AV242,BA242)))</f>
        <v>0.0</v>
      </c>
      <c r="J242" s="19">
        <f>ROUND(F242+G242-H242-I242,2)</f>
        <v>0.0</v>
      </c>
      <c r="K242" s="19">
        <f>O241</f>
        <v>0.0</v>
      </c>
      <c r="L242" s="19">
        <f>ROUND(K242*$L$5/12,2)</f>
        <v>0.0</v>
      </c>
      <c r="M242" s="19">
        <f>MIN($M$5,K242+L242)</f>
        <v>0.0</v>
      </c>
      <c r="N242" s="19">
        <f>MAX(0,MIN(K242+L242-M242,MonthlyPayment-SUM(H242,M242,R242,W242,AB242,AG242,AL242,AQ242,AV242,BA242)-SUM(I242)))</f>
        <v>0.0</v>
      </c>
      <c r="O242" s="19">
        <f>ROUND(K242+L242-M242-N242,2)</f>
        <v>0.0</v>
      </c>
      <c r="P242" s="19">
        <f>T241</f>
        <v>0.0</v>
      </c>
      <c r="Q242" s="19">
        <f>ROUND(P242*$Q$5/12,2)</f>
        <v>0.0</v>
      </c>
      <c r="R242" s="19">
        <f>MIN($R$5,P242+Q242)</f>
        <v>0.0</v>
      </c>
      <c r="S242" s="19">
        <f>MAX(0,MIN(P242+Q242-R242,MonthlyPayment-SUM(H242,M242,R242,W242,AB242,AG242,AL242,AQ242,AV242,BA242)-SUM(I242,N242)))</f>
        <v>0.0</v>
      </c>
      <c r="T242" s="19">
        <f>ROUND(P242+Q242-R242-S242,2)</f>
        <v>0.0</v>
      </c>
      <c r="U242" s="19">
        <f>Y241</f>
        <v>0.0</v>
      </c>
      <c r="V242" s="19">
        <f>ROUND(U242*$V$5/12,2)</f>
        <v>0.0</v>
      </c>
      <c r="W242" s="19">
        <f>MIN($W$5,U242+V242)</f>
        <v>0.0</v>
      </c>
      <c r="X242" s="19">
        <f>MAX(0,MIN(U242+V242-W242,MonthlyPayment-SUM(H242,M242,R242,W242,AB242,AG242,AL242,AQ242,AV242,BA242)-SUM(I242,N242,S242)))</f>
        <v>0.0</v>
      </c>
      <c r="Y242" s="19">
        <f>ROUND(U242+V242-W242-X242,2)</f>
        <v>0.0</v>
      </c>
      <c r="Z242" s="19">
        <f>AD241</f>
        <v>0.0</v>
      </c>
      <c r="AA242" s="19">
        <f>ROUND(Z242*$AA$5/12,2)</f>
        <v>0.0</v>
      </c>
      <c r="AB242" s="19">
        <f>MIN($AB$5,Z242+AA242)</f>
        <v>0.0</v>
      </c>
      <c r="AC242" s="19">
        <f>MAX(0,MIN(Z242+AA242-AB242,MonthlyPayment-SUM(H242,M242,R242,W242,AB242,AG242,AL242,AQ242,AV242,BA242)-SUM(I242,N242,S242,X242)))</f>
        <v>0.0</v>
      </c>
      <c r="AD242" s="19">
        <f>ROUND(Z242+AA242-AB242-AC242,2)</f>
        <v>0.0</v>
      </c>
      <c r="AE242" s="19">
        <f>AI241</f>
        <v>0.0</v>
      </c>
      <c r="AF242" s="19">
        <f>ROUND(AE242*$AF$5/12,2)</f>
        <v>0.0</v>
      </c>
      <c r="AG242" s="19">
        <f>MIN($AG$5,AE242+AF242)</f>
        <v>0.0</v>
      </c>
      <c r="AH242" s="19">
        <f>MAX(0,MIN(AE242+AF242-AG242,MonthlyPayment-SUM(H242,M242,R242,W242,AB242,AG242,AL242,AQ242,AV242,BA242)-SUM(I242,N242,S242,X242,AC242)))</f>
        <v>0.0</v>
      </c>
      <c r="AI242" s="19">
        <f>ROUND(AE242+AF242-AG242-AH242,2)</f>
        <v>0.0</v>
      </c>
      <c r="AJ242" s="19">
        <f>AN241</f>
        <v>0.0</v>
      </c>
      <c r="AK242" s="19">
        <f>ROUND(AJ242*$AK$5/12,2)</f>
        <v>0.0</v>
      </c>
      <c r="AL242" s="19">
        <f>MIN($AL$5,AJ242+AK242)</f>
        <v>0.0</v>
      </c>
      <c r="AM242" s="19">
        <f>MAX(0,MIN(AJ242+AK242-AL242,MonthlyPayment-SUM(H242,M242,R242,W242,AB242,AG242,AL242,AQ242,AV242,BA242)-SUM(I242,N242,S242,X242,AC242,AH242)))</f>
        <v>0.0</v>
      </c>
      <c r="AN242" s="19">
        <f>ROUND(AJ242+AK242-AL242-AM242,2)</f>
        <v>0.0</v>
      </c>
      <c r="AO242" s="19">
        <f>AS241</f>
        <v>0.0</v>
      </c>
      <c r="AP242" s="19">
        <f>ROUND(AO242*$AP$5/12,2)</f>
        <v>0.0</v>
      </c>
      <c r="AQ242" s="19">
        <f>MIN($AQ$5,AO242+AP242)</f>
        <v>0.0</v>
      </c>
      <c r="AR242" s="19">
        <f>MAX(0,MIN(AO242+AP242-AQ242,MonthlyPayment-SUM(H242,M242,R242,W242,AB242,AG242,AL242,AQ242,AV242,BA242)-SUM(I242,N242,S242,X242,AC242,AH242,AM242)))</f>
        <v>0.0</v>
      </c>
      <c r="AS242" s="19">
        <f>ROUND(AO242+AP242-AQ242-AR242,2)</f>
        <v>0.0</v>
      </c>
      <c r="AT242" s="19">
        <f>AX241</f>
        <v>0.0</v>
      </c>
      <c r="AU242" s="19">
        <f>ROUND(AT242*$AU$5/12,2)</f>
        <v>0.0</v>
      </c>
      <c r="AV242" s="19">
        <f>MIN($AV$5,AT242+AU242)</f>
        <v>0.0</v>
      </c>
      <c r="AW242" s="19">
        <f>MAX(0,MIN(AT242+AU242-AV242,MonthlyPayment-SUM(H242,M242,R242,W242,AB242,AG242,AL242,AQ242,AV242,BA242)-SUM(I242,N242,S242,X242,AC242,AH242,AM242,AR242)))</f>
        <v>0.0</v>
      </c>
      <c r="AX242" s="19">
        <f>ROUND(AT242+AU242-AV242-AW242,2)</f>
        <v>0.0</v>
      </c>
      <c r="AY242" s="19">
        <f>BC241</f>
        <v>0.0</v>
      </c>
      <c r="AZ242" s="19">
        <f>ROUND(AY242*$AZ$5/12,2)</f>
        <v>0.0</v>
      </c>
      <c r="BA242" s="19">
        <f>MIN($BA$5,AY242+AZ242)</f>
        <v>0.0</v>
      </c>
      <c r="BB242" s="19">
        <f>MAX(0,MIN(AY242+AZ242-BA242,MonthlyPayment-SUM(H242,M242,R242,W242,AB242,AG242,AL242,AQ242,AV242,BA242)-SUM(I242,N242,S242,X242,AC242,AH242,AM242,AR242,AW242)))</f>
        <v>0.0</v>
      </c>
      <c r="BC242" s="19">
        <f>ROUND(AY242+AZ242-BA242-BB242,2)</f>
        <v>0.0</v>
      </c>
    </row>
    <row r="243" spans="1:55">
      <c r="A243" s="9">
        <v>237</v>
      </c>
      <c r="B243" s="15">
        <f>IF(FirstPayment="","",EDATE(FirstPayment,A243-1))</f>
        <v/>
      </c>
      <c r="C243" s="19">
        <f>SUM(H243,M243,R243,W243,AB243,AG243,AL243,AQ243,AV243,BA243,I243,N243,S243,X243,AC243,AH243,AM243,AR243,AW243,BB243)</f>
        <v>0.0</v>
      </c>
      <c r="D243" s="19">
        <f>SUM(J243,O243,T243,Y243,AD243,AI243,AN243,AS243,AX243,BC243)</f>
        <v>0.0</v>
      </c>
      <c r="E243" s="19">
        <f>SUM(G243,L243,Q243,V243,AA243,AF243,AK243,AP243,AU243,AZ243)</f>
        <v>0.0</v>
      </c>
      <c r="F243" s="19">
        <f>J242</f>
        <v>0.0</v>
      </c>
      <c r="G243" s="19">
        <f>ROUND(F243*$G$5/12,2)</f>
        <v>0.0</v>
      </c>
      <c r="H243" s="19">
        <f>MIN($H$5,F243+G243)</f>
        <v>0.0</v>
      </c>
      <c r="I243" s="19">
        <f>MAX(0,MIN(F243+G243-H243,MonthlyPayment-SUM(H243,M243,R243,W243,AB243,AG243,AL243,AQ243,AV243,BA243)))</f>
        <v>0.0</v>
      </c>
      <c r="J243" s="19">
        <f>ROUND(F243+G243-H243-I243,2)</f>
        <v>0.0</v>
      </c>
      <c r="K243" s="19">
        <f>O242</f>
        <v>0.0</v>
      </c>
      <c r="L243" s="19">
        <f>ROUND(K243*$L$5/12,2)</f>
        <v>0.0</v>
      </c>
      <c r="M243" s="19">
        <f>MIN($M$5,K243+L243)</f>
        <v>0.0</v>
      </c>
      <c r="N243" s="19">
        <f>MAX(0,MIN(K243+L243-M243,MonthlyPayment-SUM(H243,M243,R243,W243,AB243,AG243,AL243,AQ243,AV243,BA243)-SUM(I243)))</f>
        <v>0.0</v>
      </c>
      <c r="O243" s="19">
        <f>ROUND(K243+L243-M243-N243,2)</f>
        <v>0.0</v>
      </c>
      <c r="P243" s="19">
        <f>T242</f>
        <v>0.0</v>
      </c>
      <c r="Q243" s="19">
        <f>ROUND(P243*$Q$5/12,2)</f>
        <v>0.0</v>
      </c>
      <c r="R243" s="19">
        <f>MIN($R$5,P243+Q243)</f>
        <v>0.0</v>
      </c>
      <c r="S243" s="19">
        <f>MAX(0,MIN(P243+Q243-R243,MonthlyPayment-SUM(H243,M243,R243,W243,AB243,AG243,AL243,AQ243,AV243,BA243)-SUM(I243,N243)))</f>
        <v>0.0</v>
      </c>
      <c r="T243" s="19">
        <f>ROUND(P243+Q243-R243-S243,2)</f>
        <v>0.0</v>
      </c>
      <c r="U243" s="19">
        <f>Y242</f>
        <v>0.0</v>
      </c>
      <c r="V243" s="19">
        <f>ROUND(U243*$V$5/12,2)</f>
        <v>0.0</v>
      </c>
      <c r="W243" s="19">
        <f>MIN($W$5,U243+V243)</f>
        <v>0.0</v>
      </c>
      <c r="X243" s="19">
        <f>MAX(0,MIN(U243+V243-W243,MonthlyPayment-SUM(H243,M243,R243,W243,AB243,AG243,AL243,AQ243,AV243,BA243)-SUM(I243,N243,S243)))</f>
        <v>0.0</v>
      </c>
      <c r="Y243" s="19">
        <f>ROUND(U243+V243-W243-X243,2)</f>
        <v>0.0</v>
      </c>
      <c r="Z243" s="19">
        <f>AD242</f>
        <v>0.0</v>
      </c>
      <c r="AA243" s="19">
        <f>ROUND(Z243*$AA$5/12,2)</f>
        <v>0.0</v>
      </c>
      <c r="AB243" s="19">
        <f>MIN($AB$5,Z243+AA243)</f>
        <v>0.0</v>
      </c>
      <c r="AC243" s="19">
        <f>MAX(0,MIN(Z243+AA243-AB243,MonthlyPayment-SUM(H243,M243,R243,W243,AB243,AG243,AL243,AQ243,AV243,BA243)-SUM(I243,N243,S243,X243)))</f>
        <v>0.0</v>
      </c>
      <c r="AD243" s="19">
        <f>ROUND(Z243+AA243-AB243-AC243,2)</f>
        <v>0.0</v>
      </c>
      <c r="AE243" s="19">
        <f>AI242</f>
        <v>0.0</v>
      </c>
      <c r="AF243" s="19">
        <f>ROUND(AE243*$AF$5/12,2)</f>
        <v>0.0</v>
      </c>
      <c r="AG243" s="19">
        <f>MIN($AG$5,AE243+AF243)</f>
        <v>0.0</v>
      </c>
      <c r="AH243" s="19">
        <f>MAX(0,MIN(AE243+AF243-AG243,MonthlyPayment-SUM(H243,M243,R243,W243,AB243,AG243,AL243,AQ243,AV243,BA243)-SUM(I243,N243,S243,X243,AC243)))</f>
        <v>0.0</v>
      </c>
      <c r="AI243" s="19">
        <f>ROUND(AE243+AF243-AG243-AH243,2)</f>
        <v>0.0</v>
      </c>
      <c r="AJ243" s="19">
        <f>AN242</f>
        <v>0.0</v>
      </c>
      <c r="AK243" s="19">
        <f>ROUND(AJ243*$AK$5/12,2)</f>
        <v>0.0</v>
      </c>
      <c r="AL243" s="19">
        <f>MIN($AL$5,AJ243+AK243)</f>
        <v>0.0</v>
      </c>
      <c r="AM243" s="19">
        <f>MAX(0,MIN(AJ243+AK243-AL243,MonthlyPayment-SUM(H243,M243,R243,W243,AB243,AG243,AL243,AQ243,AV243,BA243)-SUM(I243,N243,S243,X243,AC243,AH243)))</f>
        <v>0.0</v>
      </c>
      <c r="AN243" s="19">
        <f>ROUND(AJ243+AK243-AL243-AM243,2)</f>
        <v>0.0</v>
      </c>
      <c r="AO243" s="19">
        <f>AS242</f>
        <v>0.0</v>
      </c>
      <c r="AP243" s="19">
        <f>ROUND(AO243*$AP$5/12,2)</f>
        <v>0.0</v>
      </c>
      <c r="AQ243" s="19">
        <f>MIN($AQ$5,AO243+AP243)</f>
        <v>0.0</v>
      </c>
      <c r="AR243" s="19">
        <f>MAX(0,MIN(AO243+AP243-AQ243,MonthlyPayment-SUM(H243,M243,R243,W243,AB243,AG243,AL243,AQ243,AV243,BA243)-SUM(I243,N243,S243,X243,AC243,AH243,AM243)))</f>
        <v>0.0</v>
      </c>
      <c r="AS243" s="19">
        <f>ROUND(AO243+AP243-AQ243-AR243,2)</f>
        <v>0.0</v>
      </c>
      <c r="AT243" s="19">
        <f>AX242</f>
        <v>0.0</v>
      </c>
      <c r="AU243" s="19">
        <f>ROUND(AT243*$AU$5/12,2)</f>
        <v>0.0</v>
      </c>
      <c r="AV243" s="19">
        <f>MIN($AV$5,AT243+AU243)</f>
        <v>0.0</v>
      </c>
      <c r="AW243" s="19">
        <f>MAX(0,MIN(AT243+AU243-AV243,MonthlyPayment-SUM(H243,M243,R243,W243,AB243,AG243,AL243,AQ243,AV243,BA243)-SUM(I243,N243,S243,X243,AC243,AH243,AM243,AR243)))</f>
        <v>0.0</v>
      </c>
      <c r="AX243" s="19">
        <f>ROUND(AT243+AU243-AV243-AW243,2)</f>
        <v>0.0</v>
      </c>
      <c r="AY243" s="19">
        <f>BC242</f>
        <v>0.0</v>
      </c>
      <c r="AZ243" s="19">
        <f>ROUND(AY243*$AZ$5/12,2)</f>
        <v>0.0</v>
      </c>
      <c r="BA243" s="19">
        <f>MIN($BA$5,AY243+AZ243)</f>
        <v>0.0</v>
      </c>
      <c r="BB243" s="19">
        <f>MAX(0,MIN(AY243+AZ243-BA243,MonthlyPayment-SUM(H243,M243,R243,W243,AB243,AG243,AL243,AQ243,AV243,BA243)-SUM(I243,N243,S243,X243,AC243,AH243,AM243,AR243,AW243)))</f>
        <v>0.0</v>
      </c>
      <c r="BC243" s="19">
        <f>ROUND(AY243+AZ243-BA243-BB243,2)</f>
        <v>0.0</v>
      </c>
    </row>
    <row r="244" spans="1:55">
      <c r="A244" s="9">
        <v>238</v>
      </c>
      <c r="B244" s="15">
        <f>IF(FirstPayment="","",EDATE(FirstPayment,A244-1))</f>
        <v/>
      </c>
      <c r="C244" s="19">
        <f>SUM(H244,M244,R244,W244,AB244,AG244,AL244,AQ244,AV244,BA244,I244,N244,S244,X244,AC244,AH244,AM244,AR244,AW244,BB244)</f>
        <v>0.0</v>
      </c>
      <c r="D244" s="19">
        <f>SUM(J244,O244,T244,Y244,AD244,AI244,AN244,AS244,AX244,BC244)</f>
        <v>0.0</v>
      </c>
      <c r="E244" s="19">
        <f>SUM(G244,L244,Q244,V244,AA244,AF244,AK244,AP244,AU244,AZ244)</f>
        <v>0.0</v>
      </c>
      <c r="F244" s="19">
        <f>J243</f>
        <v>0.0</v>
      </c>
      <c r="G244" s="19">
        <f>ROUND(F244*$G$5/12,2)</f>
        <v>0.0</v>
      </c>
      <c r="H244" s="19">
        <f>MIN($H$5,F244+G244)</f>
        <v>0.0</v>
      </c>
      <c r="I244" s="19">
        <f>MAX(0,MIN(F244+G244-H244,MonthlyPayment-SUM(H244,M244,R244,W244,AB244,AG244,AL244,AQ244,AV244,BA244)))</f>
        <v>0.0</v>
      </c>
      <c r="J244" s="19">
        <f>ROUND(F244+G244-H244-I244,2)</f>
        <v>0.0</v>
      </c>
      <c r="K244" s="19">
        <f>O243</f>
        <v>0.0</v>
      </c>
      <c r="L244" s="19">
        <f>ROUND(K244*$L$5/12,2)</f>
        <v>0.0</v>
      </c>
      <c r="M244" s="19">
        <f>MIN($M$5,K244+L244)</f>
        <v>0.0</v>
      </c>
      <c r="N244" s="19">
        <f>MAX(0,MIN(K244+L244-M244,MonthlyPayment-SUM(H244,M244,R244,W244,AB244,AG244,AL244,AQ244,AV244,BA244)-SUM(I244)))</f>
        <v>0.0</v>
      </c>
      <c r="O244" s="19">
        <f>ROUND(K244+L244-M244-N244,2)</f>
        <v>0.0</v>
      </c>
      <c r="P244" s="19">
        <f>T243</f>
        <v>0.0</v>
      </c>
      <c r="Q244" s="19">
        <f>ROUND(P244*$Q$5/12,2)</f>
        <v>0.0</v>
      </c>
      <c r="R244" s="19">
        <f>MIN($R$5,P244+Q244)</f>
        <v>0.0</v>
      </c>
      <c r="S244" s="19">
        <f>MAX(0,MIN(P244+Q244-R244,MonthlyPayment-SUM(H244,M244,R244,W244,AB244,AG244,AL244,AQ244,AV244,BA244)-SUM(I244,N244)))</f>
        <v>0.0</v>
      </c>
      <c r="T244" s="19">
        <f>ROUND(P244+Q244-R244-S244,2)</f>
        <v>0.0</v>
      </c>
      <c r="U244" s="19">
        <f>Y243</f>
        <v>0.0</v>
      </c>
      <c r="V244" s="19">
        <f>ROUND(U244*$V$5/12,2)</f>
        <v>0.0</v>
      </c>
      <c r="W244" s="19">
        <f>MIN($W$5,U244+V244)</f>
        <v>0.0</v>
      </c>
      <c r="X244" s="19">
        <f>MAX(0,MIN(U244+V244-W244,MonthlyPayment-SUM(H244,M244,R244,W244,AB244,AG244,AL244,AQ244,AV244,BA244)-SUM(I244,N244,S244)))</f>
        <v>0.0</v>
      </c>
      <c r="Y244" s="19">
        <f>ROUND(U244+V244-W244-X244,2)</f>
        <v>0.0</v>
      </c>
      <c r="Z244" s="19">
        <f>AD243</f>
        <v>0.0</v>
      </c>
      <c r="AA244" s="19">
        <f>ROUND(Z244*$AA$5/12,2)</f>
        <v>0.0</v>
      </c>
      <c r="AB244" s="19">
        <f>MIN($AB$5,Z244+AA244)</f>
        <v>0.0</v>
      </c>
      <c r="AC244" s="19">
        <f>MAX(0,MIN(Z244+AA244-AB244,MonthlyPayment-SUM(H244,M244,R244,W244,AB244,AG244,AL244,AQ244,AV244,BA244)-SUM(I244,N244,S244,X244)))</f>
        <v>0.0</v>
      </c>
      <c r="AD244" s="19">
        <f>ROUND(Z244+AA244-AB244-AC244,2)</f>
        <v>0.0</v>
      </c>
      <c r="AE244" s="19">
        <f>AI243</f>
        <v>0.0</v>
      </c>
      <c r="AF244" s="19">
        <f>ROUND(AE244*$AF$5/12,2)</f>
        <v>0.0</v>
      </c>
      <c r="AG244" s="19">
        <f>MIN($AG$5,AE244+AF244)</f>
        <v>0.0</v>
      </c>
      <c r="AH244" s="19">
        <f>MAX(0,MIN(AE244+AF244-AG244,MonthlyPayment-SUM(H244,M244,R244,W244,AB244,AG244,AL244,AQ244,AV244,BA244)-SUM(I244,N244,S244,X244,AC244)))</f>
        <v>0.0</v>
      </c>
      <c r="AI244" s="19">
        <f>ROUND(AE244+AF244-AG244-AH244,2)</f>
        <v>0.0</v>
      </c>
      <c r="AJ244" s="19">
        <f>AN243</f>
        <v>0.0</v>
      </c>
      <c r="AK244" s="19">
        <f>ROUND(AJ244*$AK$5/12,2)</f>
        <v>0.0</v>
      </c>
      <c r="AL244" s="19">
        <f>MIN($AL$5,AJ244+AK244)</f>
        <v>0.0</v>
      </c>
      <c r="AM244" s="19">
        <f>MAX(0,MIN(AJ244+AK244-AL244,MonthlyPayment-SUM(H244,M244,R244,W244,AB244,AG244,AL244,AQ244,AV244,BA244)-SUM(I244,N244,S244,X244,AC244,AH244)))</f>
        <v>0.0</v>
      </c>
      <c r="AN244" s="19">
        <f>ROUND(AJ244+AK244-AL244-AM244,2)</f>
        <v>0.0</v>
      </c>
      <c r="AO244" s="19">
        <f>AS243</f>
        <v>0.0</v>
      </c>
      <c r="AP244" s="19">
        <f>ROUND(AO244*$AP$5/12,2)</f>
        <v>0.0</v>
      </c>
      <c r="AQ244" s="19">
        <f>MIN($AQ$5,AO244+AP244)</f>
        <v>0.0</v>
      </c>
      <c r="AR244" s="19">
        <f>MAX(0,MIN(AO244+AP244-AQ244,MonthlyPayment-SUM(H244,M244,R244,W244,AB244,AG244,AL244,AQ244,AV244,BA244)-SUM(I244,N244,S244,X244,AC244,AH244,AM244)))</f>
        <v>0.0</v>
      </c>
      <c r="AS244" s="19">
        <f>ROUND(AO244+AP244-AQ244-AR244,2)</f>
        <v>0.0</v>
      </c>
      <c r="AT244" s="19">
        <f>AX243</f>
        <v>0.0</v>
      </c>
      <c r="AU244" s="19">
        <f>ROUND(AT244*$AU$5/12,2)</f>
        <v>0.0</v>
      </c>
      <c r="AV244" s="19">
        <f>MIN($AV$5,AT244+AU244)</f>
        <v>0.0</v>
      </c>
      <c r="AW244" s="19">
        <f>MAX(0,MIN(AT244+AU244-AV244,MonthlyPayment-SUM(H244,M244,R244,W244,AB244,AG244,AL244,AQ244,AV244,BA244)-SUM(I244,N244,S244,X244,AC244,AH244,AM244,AR244)))</f>
        <v>0.0</v>
      </c>
      <c r="AX244" s="19">
        <f>ROUND(AT244+AU244-AV244-AW244,2)</f>
        <v>0.0</v>
      </c>
      <c r="AY244" s="19">
        <f>BC243</f>
        <v>0.0</v>
      </c>
      <c r="AZ244" s="19">
        <f>ROUND(AY244*$AZ$5/12,2)</f>
        <v>0.0</v>
      </c>
      <c r="BA244" s="19">
        <f>MIN($BA$5,AY244+AZ244)</f>
        <v>0.0</v>
      </c>
      <c r="BB244" s="19">
        <f>MAX(0,MIN(AY244+AZ244-BA244,MonthlyPayment-SUM(H244,M244,R244,W244,AB244,AG244,AL244,AQ244,AV244,BA244)-SUM(I244,N244,S244,X244,AC244,AH244,AM244,AR244,AW244)))</f>
        <v>0.0</v>
      </c>
      <c r="BC244" s="19">
        <f>ROUND(AY244+AZ244-BA244-BB244,2)</f>
        <v>0.0</v>
      </c>
    </row>
    <row r="245" spans="1:55">
      <c r="A245" s="9">
        <v>239</v>
      </c>
      <c r="B245" s="15">
        <f>IF(FirstPayment="","",EDATE(FirstPayment,A245-1))</f>
        <v/>
      </c>
      <c r="C245" s="19">
        <f>SUM(H245,M245,R245,W245,AB245,AG245,AL245,AQ245,AV245,BA245,I245,N245,S245,X245,AC245,AH245,AM245,AR245,AW245,BB245)</f>
        <v>0.0</v>
      </c>
      <c r="D245" s="19">
        <f>SUM(J245,O245,T245,Y245,AD245,AI245,AN245,AS245,AX245,BC245)</f>
        <v>0.0</v>
      </c>
      <c r="E245" s="19">
        <f>SUM(G245,L245,Q245,V245,AA245,AF245,AK245,AP245,AU245,AZ245)</f>
        <v>0.0</v>
      </c>
      <c r="F245" s="19">
        <f>J244</f>
        <v>0.0</v>
      </c>
      <c r="G245" s="19">
        <f>ROUND(F245*$G$5/12,2)</f>
        <v>0.0</v>
      </c>
      <c r="H245" s="19">
        <f>MIN($H$5,F245+G245)</f>
        <v>0.0</v>
      </c>
      <c r="I245" s="19">
        <f>MAX(0,MIN(F245+G245-H245,MonthlyPayment-SUM(H245,M245,R245,W245,AB245,AG245,AL245,AQ245,AV245,BA245)))</f>
        <v>0.0</v>
      </c>
      <c r="J245" s="19">
        <f>ROUND(F245+G245-H245-I245,2)</f>
        <v>0.0</v>
      </c>
      <c r="K245" s="19">
        <f>O244</f>
        <v>0.0</v>
      </c>
      <c r="L245" s="19">
        <f>ROUND(K245*$L$5/12,2)</f>
        <v>0.0</v>
      </c>
      <c r="M245" s="19">
        <f>MIN($M$5,K245+L245)</f>
        <v>0.0</v>
      </c>
      <c r="N245" s="19">
        <f>MAX(0,MIN(K245+L245-M245,MonthlyPayment-SUM(H245,M245,R245,W245,AB245,AG245,AL245,AQ245,AV245,BA245)-SUM(I245)))</f>
        <v>0.0</v>
      </c>
      <c r="O245" s="19">
        <f>ROUND(K245+L245-M245-N245,2)</f>
        <v>0.0</v>
      </c>
      <c r="P245" s="19">
        <f>T244</f>
        <v>0.0</v>
      </c>
      <c r="Q245" s="19">
        <f>ROUND(P245*$Q$5/12,2)</f>
        <v>0.0</v>
      </c>
      <c r="R245" s="19">
        <f>MIN($R$5,P245+Q245)</f>
        <v>0.0</v>
      </c>
      <c r="S245" s="19">
        <f>MAX(0,MIN(P245+Q245-R245,MonthlyPayment-SUM(H245,M245,R245,W245,AB245,AG245,AL245,AQ245,AV245,BA245)-SUM(I245,N245)))</f>
        <v>0.0</v>
      </c>
      <c r="T245" s="19">
        <f>ROUND(P245+Q245-R245-S245,2)</f>
        <v>0.0</v>
      </c>
      <c r="U245" s="19">
        <f>Y244</f>
        <v>0.0</v>
      </c>
      <c r="V245" s="19">
        <f>ROUND(U245*$V$5/12,2)</f>
        <v>0.0</v>
      </c>
      <c r="W245" s="19">
        <f>MIN($W$5,U245+V245)</f>
        <v>0.0</v>
      </c>
      <c r="X245" s="19">
        <f>MAX(0,MIN(U245+V245-W245,MonthlyPayment-SUM(H245,M245,R245,W245,AB245,AG245,AL245,AQ245,AV245,BA245)-SUM(I245,N245,S245)))</f>
        <v>0.0</v>
      </c>
      <c r="Y245" s="19">
        <f>ROUND(U245+V245-W245-X245,2)</f>
        <v>0.0</v>
      </c>
      <c r="Z245" s="19">
        <f>AD244</f>
        <v>0.0</v>
      </c>
      <c r="AA245" s="19">
        <f>ROUND(Z245*$AA$5/12,2)</f>
        <v>0.0</v>
      </c>
      <c r="AB245" s="19">
        <f>MIN($AB$5,Z245+AA245)</f>
        <v>0.0</v>
      </c>
      <c r="AC245" s="19">
        <f>MAX(0,MIN(Z245+AA245-AB245,MonthlyPayment-SUM(H245,M245,R245,W245,AB245,AG245,AL245,AQ245,AV245,BA245)-SUM(I245,N245,S245,X245)))</f>
        <v>0.0</v>
      </c>
      <c r="AD245" s="19">
        <f>ROUND(Z245+AA245-AB245-AC245,2)</f>
        <v>0.0</v>
      </c>
      <c r="AE245" s="19">
        <f>AI244</f>
        <v>0.0</v>
      </c>
      <c r="AF245" s="19">
        <f>ROUND(AE245*$AF$5/12,2)</f>
        <v>0.0</v>
      </c>
      <c r="AG245" s="19">
        <f>MIN($AG$5,AE245+AF245)</f>
        <v>0.0</v>
      </c>
      <c r="AH245" s="19">
        <f>MAX(0,MIN(AE245+AF245-AG245,MonthlyPayment-SUM(H245,M245,R245,W245,AB245,AG245,AL245,AQ245,AV245,BA245)-SUM(I245,N245,S245,X245,AC245)))</f>
        <v>0.0</v>
      </c>
      <c r="AI245" s="19">
        <f>ROUND(AE245+AF245-AG245-AH245,2)</f>
        <v>0.0</v>
      </c>
      <c r="AJ245" s="19">
        <f>AN244</f>
        <v>0.0</v>
      </c>
      <c r="AK245" s="19">
        <f>ROUND(AJ245*$AK$5/12,2)</f>
        <v>0.0</v>
      </c>
      <c r="AL245" s="19">
        <f>MIN($AL$5,AJ245+AK245)</f>
        <v>0.0</v>
      </c>
      <c r="AM245" s="19">
        <f>MAX(0,MIN(AJ245+AK245-AL245,MonthlyPayment-SUM(H245,M245,R245,W245,AB245,AG245,AL245,AQ245,AV245,BA245)-SUM(I245,N245,S245,X245,AC245,AH245)))</f>
        <v>0.0</v>
      </c>
      <c r="AN245" s="19">
        <f>ROUND(AJ245+AK245-AL245-AM245,2)</f>
        <v>0.0</v>
      </c>
      <c r="AO245" s="19">
        <f>AS244</f>
        <v>0.0</v>
      </c>
      <c r="AP245" s="19">
        <f>ROUND(AO245*$AP$5/12,2)</f>
        <v>0.0</v>
      </c>
      <c r="AQ245" s="19">
        <f>MIN($AQ$5,AO245+AP245)</f>
        <v>0.0</v>
      </c>
      <c r="AR245" s="19">
        <f>MAX(0,MIN(AO245+AP245-AQ245,MonthlyPayment-SUM(H245,M245,R245,W245,AB245,AG245,AL245,AQ245,AV245,BA245)-SUM(I245,N245,S245,X245,AC245,AH245,AM245)))</f>
        <v>0.0</v>
      </c>
      <c r="AS245" s="19">
        <f>ROUND(AO245+AP245-AQ245-AR245,2)</f>
        <v>0.0</v>
      </c>
      <c r="AT245" s="19">
        <f>AX244</f>
        <v>0.0</v>
      </c>
      <c r="AU245" s="19">
        <f>ROUND(AT245*$AU$5/12,2)</f>
        <v>0.0</v>
      </c>
      <c r="AV245" s="19">
        <f>MIN($AV$5,AT245+AU245)</f>
        <v>0.0</v>
      </c>
      <c r="AW245" s="19">
        <f>MAX(0,MIN(AT245+AU245-AV245,MonthlyPayment-SUM(H245,M245,R245,W245,AB245,AG245,AL245,AQ245,AV245,BA245)-SUM(I245,N245,S245,X245,AC245,AH245,AM245,AR245)))</f>
        <v>0.0</v>
      </c>
      <c r="AX245" s="19">
        <f>ROUND(AT245+AU245-AV245-AW245,2)</f>
        <v>0.0</v>
      </c>
      <c r="AY245" s="19">
        <f>BC244</f>
        <v>0.0</v>
      </c>
      <c r="AZ245" s="19">
        <f>ROUND(AY245*$AZ$5/12,2)</f>
        <v>0.0</v>
      </c>
      <c r="BA245" s="19">
        <f>MIN($BA$5,AY245+AZ245)</f>
        <v>0.0</v>
      </c>
      <c r="BB245" s="19">
        <f>MAX(0,MIN(AY245+AZ245-BA245,MonthlyPayment-SUM(H245,M245,R245,W245,AB245,AG245,AL245,AQ245,AV245,BA245)-SUM(I245,N245,S245,X245,AC245,AH245,AM245,AR245,AW245)))</f>
        <v>0.0</v>
      </c>
      <c r="BC245" s="19">
        <f>ROUND(AY245+AZ245-BA245-BB245,2)</f>
        <v>0.0</v>
      </c>
    </row>
    <row r="246" spans="1:55">
      <c r="A246" s="9">
        <v>240</v>
      </c>
      <c r="B246" s="15">
        <f>IF(FirstPayment="","",EDATE(FirstPayment,A246-1))</f>
        <v/>
      </c>
      <c r="C246" s="19">
        <f>SUM(H246,M246,R246,W246,AB246,AG246,AL246,AQ246,AV246,BA246,I246,N246,S246,X246,AC246,AH246,AM246,AR246,AW246,BB246)</f>
        <v>0.0</v>
      </c>
      <c r="D246" s="19">
        <f>SUM(J246,O246,T246,Y246,AD246,AI246,AN246,AS246,AX246,BC246)</f>
        <v>0.0</v>
      </c>
      <c r="E246" s="19">
        <f>SUM(G246,L246,Q246,V246,AA246,AF246,AK246,AP246,AU246,AZ246)</f>
        <v>0.0</v>
      </c>
      <c r="F246" s="19">
        <f>J245</f>
        <v>0.0</v>
      </c>
      <c r="G246" s="19">
        <f>ROUND(F246*$G$5/12,2)</f>
        <v>0.0</v>
      </c>
      <c r="H246" s="19">
        <f>MIN($H$5,F246+G246)</f>
        <v>0.0</v>
      </c>
      <c r="I246" s="19">
        <f>MAX(0,MIN(F246+G246-H246,MonthlyPayment-SUM(H246,M246,R246,W246,AB246,AG246,AL246,AQ246,AV246,BA246)))</f>
        <v>0.0</v>
      </c>
      <c r="J246" s="19">
        <f>ROUND(F246+G246-H246-I246,2)</f>
        <v>0.0</v>
      </c>
      <c r="K246" s="19">
        <f>O245</f>
        <v>0.0</v>
      </c>
      <c r="L246" s="19">
        <f>ROUND(K246*$L$5/12,2)</f>
        <v>0.0</v>
      </c>
      <c r="M246" s="19">
        <f>MIN($M$5,K246+L246)</f>
        <v>0.0</v>
      </c>
      <c r="N246" s="19">
        <f>MAX(0,MIN(K246+L246-M246,MonthlyPayment-SUM(H246,M246,R246,W246,AB246,AG246,AL246,AQ246,AV246,BA246)-SUM(I246)))</f>
        <v>0.0</v>
      </c>
      <c r="O246" s="19">
        <f>ROUND(K246+L246-M246-N246,2)</f>
        <v>0.0</v>
      </c>
      <c r="P246" s="19">
        <f>T245</f>
        <v>0.0</v>
      </c>
      <c r="Q246" s="19">
        <f>ROUND(P246*$Q$5/12,2)</f>
        <v>0.0</v>
      </c>
      <c r="R246" s="19">
        <f>MIN($R$5,P246+Q246)</f>
        <v>0.0</v>
      </c>
      <c r="S246" s="19">
        <f>MAX(0,MIN(P246+Q246-R246,MonthlyPayment-SUM(H246,M246,R246,W246,AB246,AG246,AL246,AQ246,AV246,BA246)-SUM(I246,N246)))</f>
        <v>0.0</v>
      </c>
      <c r="T246" s="19">
        <f>ROUND(P246+Q246-R246-S246,2)</f>
        <v>0.0</v>
      </c>
      <c r="U246" s="19">
        <f>Y245</f>
        <v>0.0</v>
      </c>
      <c r="V246" s="19">
        <f>ROUND(U246*$V$5/12,2)</f>
        <v>0.0</v>
      </c>
      <c r="W246" s="19">
        <f>MIN($W$5,U246+V246)</f>
        <v>0.0</v>
      </c>
      <c r="X246" s="19">
        <f>MAX(0,MIN(U246+V246-W246,MonthlyPayment-SUM(H246,M246,R246,W246,AB246,AG246,AL246,AQ246,AV246,BA246)-SUM(I246,N246,S246)))</f>
        <v>0.0</v>
      </c>
      <c r="Y246" s="19">
        <f>ROUND(U246+V246-W246-X246,2)</f>
        <v>0.0</v>
      </c>
      <c r="Z246" s="19">
        <f>AD245</f>
        <v>0.0</v>
      </c>
      <c r="AA246" s="19">
        <f>ROUND(Z246*$AA$5/12,2)</f>
        <v>0.0</v>
      </c>
      <c r="AB246" s="19">
        <f>MIN($AB$5,Z246+AA246)</f>
        <v>0.0</v>
      </c>
      <c r="AC246" s="19">
        <f>MAX(0,MIN(Z246+AA246-AB246,MonthlyPayment-SUM(H246,M246,R246,W246,AB246,AG246,AL246,AQ246,AV246,BA246)-SUM(I246,N246,S246,X246)))</f>
        <v>0.0</v>
      </c>
      <c r="AD246" s="19">
        <f>ROUND(Z246+AA246-AB246-AC246,2)</f>
        <v>0.0</v>
      </c>
      <c r="AE246" s="19">
        <f>AI245</f>
        <v>0.0</v>
      </c>
      <c r="AF246" s="19">
        <f>ROUND(AE246*$AF$5/12,2)</f>
        <v>0.0</v>
      </c>
      <c r="AG246" s="19">
        <f>MIN($AG$5,AE246+AF246)</f>
        <v>0.0</v>
      </c>
      <c r="AH246" s="19">
        <f>MAX(0,MIN(AE246+AF246-AG246,MonthlyPayment-SUM(H246,M246,R246,W246,AB246,AG246,AL246,AQ246,AV246,BA246)-SUM(I246,N246,S246,X246,AC246)))</f>
        <v>0.0</v>
      </c>
      <c r="AI246" s="19">
        <f>ROUND(AE246+AF246-AG246-AH246,2)</f>
        <v>0.0</v>
      </c>
      <c r="AJ246" s="19">
        <f>AN245</f>
        <v>0.0</v>
      </c>
      <c r="AK246" s="19">
        <f>ROUND(AJ246*$AK$5/12,2)</f>
        <v>0.0</v>
      </c>
      <c r="AL246" s="19">
        <f>MIN($AL$5,AJ246+AK246)</f>
        <v>0.0</v>
      </c>
      <c r="AM246" s="19">
        <f>MAX(0,MIN(AJ246+AK246-AL246,MonthlyPayment-SUM(H246,M246,R246,W246,AB246,AG246,AL246,AQ246,AV246,BA246)-SUM(I246,N246,S246,X246,AC246,AH246)))</f>
        <v>0.0</v>
      </c>
      <c r="AN246" s="19">
        <f>ROUND(AJ246+AK246-AL246-AM246,2)</f>
        <v>0.0</v>
      </c>
      <c r="AO246" s="19">
        <f>AS245</f>
        <v>0.0</v>
      </c>
      <c r="AP246" s="19">
        <f>ROUND(AO246*$AP$5/12,2)</f>
        <v>0.0</v>
      </c>
      <c r="AQ246" s="19">
        <f>MIN($AQ$5,AO246+AP246)</f>
        <v>0.0</v>
      </c>
      <c r="AR246" s="19">
        <f>MAX(0,MIN(AO246+AP246-AQ246,MonthlyPayment-SUM(H246,M246,R246,W246,AB246,AG246,AL246,AQ246,AV246,BA246)-SUM(I246,N246,S246,X246,AC246,AH246,AM246)))</f>
        <v>0.0</v>
      </c>
      <c r="AS246" s="19">
        <f>ROUND(AO246+AP246-AQ246-AR246,2)</f>
        <v>0.0</v>
      </c>
      <c r="AT246" s="19">
        <f>AX245</f>
        <v>0.0</v>
      </c>
      <c r="AU246" s="19">
        <f>ROUND(AT246*$AU$5/12,2)</f>
        <v>0.0</v>
      </c>
      <c r="AV246" s="19">
        <f>MIN($AV$5,AT246+AU246)</f>
        <v>0.0</v>
      </c>
      <c r="AW246" s="19">
        <f>MAX(0,MIN(AT246+AU246-AV246,MonthlyPayment-SUM(H246,M246,R246,W246,AB246,AG246,AL246,AQ246,AV246,BA246)-SUM(I246,N246,S246,X246,AC246,AH246,AM246,AR246)))</f>
        <v>0.0</v>
      </c>
      <c r="AX246" s="19">
        <f>ROUND(AT246+AU246-AV246-AW246,2)</f>
        <v>0.0</v>
      </c>
      <c r="AY246" s="19">
        <f>BC245</f>
        <v>0.0</v>
      </c>
      <c r="AZ246" s="19">
        <f>ROUND(AY246*$AZ$5/12,2)</f>
        <v>0.0</v>
      </c>
      <c r="BA246" s="19">
        <f>MIN($BA$5,AY246+AZ246)</f>
        <v>0.0</v>
      </c>
      <c r="BB246" s="19">
        <f>MAX(0,MIN(AY246+AZ246-BA246,MonthlyPayment-SUM(H246,M246,R246,W246,AB246,AG246,AL246,AQ246,AV246,BA246)-SUM(I246,N246,S246,X246,AC246,AH246,AM246,AR246,AW246)))</f>
        <v>0.0</v>
      </c>
      <c r="BC246" s="19">
        <f>ROUND(AY246+AZ246-BA246-BB246,2)</f>
        <v>0.0</v>
      </c>
    </row>
    <row r="247" spans="1:55">
      <c r="A247" s="9">
        <v>241</v>
      </c>
      <c r="B247" s="15">
        <f>IF(FirstPayment="","",EDATE(FirstPayment,A247-1))</f>
        <v/>
      </c>
      <c r="C247" s="19">
        <f>SUM(H247,M247,R247,W247,AB247,AG247,AL247,AQ247,AV247,BA247,I247,N247,S247,X247,AC247,AH247,AM247,AR247,AW247,BB247)</f>
        <v>0.0</v>
      </c>
      <c r="D247" s="19">
        <f>SUM(J247,O247,T247,Y247,AD247,AI247,AN247,AS247,AX247,BC247)</f>
        <v>0.0</v>
      </c>
      <c r="E247" s="19">
        <f>SUM(G247,L247,Q247,V247,AA247,AF247,AK247,AP247,AU247,AZ247)</f>
        <v>0.0</v>
      </c>
      <c r="F247" s="19">
        <f>J246</f>
        <v>0.0</v>
      </c>
      <c r="G247" s="19">
        <f>ROUND(F247*$G$5/12,2)</f>
        <v>0.0</v>
      </c>
      <c r="H247" s="19">
        <f>MIN($H$5,F247+G247)</f>
        <v>0.0</v>
      </c>
      <c r="I247" s="19">
        <f>MAX(0,MIN(F247+G247-H247,MonthlyPayment-SUM(H247,M247,R247,W247,AB247,AG247,AL247,AQ247,AV247,BA247)))</f>
        <v>0.0</v>
      </c>
      <c r="J247" s="19">
        <f>ROUND(F247+G247-H247-I247,2)</f>
        <v>0.0</v>
      </c>
      <c r="K247" s="19">
        <f>O246</f>
        <v>0.0</v>
      </c>
      <c r="L247" s="19">
        <f>ROUND(K247*$L$5/12,2)</f>
        <v>0.0</v>
      </c>
      <c r="M247" s="19">
        <f>MIN($M$5,K247+L247)</f>
        <v>0.0</v>
      </c>
      <c r="N247" s="19">
        <f>MAX(0,MIN(K247+L247-M247,MonthlyPayment-SUM(H247,M247,R247,W247,AB247,AG247,AL247,AQ247,AV247,BA247)-SUM(I247)))</f>
        <v>0.0</v>
      </c>
      <c r="O247" s="19">
        <f>ROUND(K247+L247-M247-N247,2)</f>
        <v>0.0</v>
      </c>
      <c r="P247" s="19">
        <f>T246</f>
        <v>0.0</v>
      </c>
      <c r="Q247" s="19">
        <f>ROUND(P247*$Q$5/12,2)</f>
        <v>0.0</v>
      </c>
      <c r="R247" s="19">
        <f>MIN($R$5,P247+Q247)</f>
        <v>0.0</v>
      </c>
      <c r="S247" s="19">
        <f>MAX(0,MIN(P247+Q247-R247,MonthlyPayment-SUM(H247,M247,R247,W247,AB247,AG247,AL247,AQ247,AV247,BA247)-SUM(I247,N247)))</f>
        <v>0.0</v>
      </c>
      <c r="T247" s="19">
        <f>ROUND(P247+Q247-R247-S247,2)</f>
        <v>0.0</v>
      </c>
      <c r="U247" s="19">
        <f>Y246</f>
        <v>0.0</v>
      </c>
      <c r="V247" s="19">
        <f>ROUND(U247*$V$5/12,2)</f>
        <v>0.0</v>
      </c>
      <c r="W247" s="19">
        <f>MIN($W$5,U247+V247)</f>
        <v>0.0</v>
      </c>
      <c r="X247" s="19">
        <f>MAX(0,MIN(U247+V247-W247,MonthlyPayment-SUM(H247,M247,R247,W247,AB247,AG247,AL247,AQ247,AV247,BA247)-SUM(I247,N247,S247)))</f>
        <v>0.0</v>
      </c>
      <c r="Y247" s="19">
        <f>ROUND(U247+V247-W247-X247,2)</f>
        <v>0.0</v>
      </c>
      <c r="Z247" s="19">
        <f>AD246</f>
        <v>0.0</v>
      </c>
      <c r="AA247" s="19">
        <f>ROUND(Z247*$AA$5/12,2)</f>
        <v>0.0</v>
      </c>
      <c r="AB247" s="19">
        <f>MIN($AB$5,Z247+AA247)</f>
        <v>0.0</v>
      </c>
      <c r="AC247" s="19">
        <f>MAX(0,MIN(Z247+AA247-AB247,MonthlyPayment-SUM(H247,M247,R247,W247,AB247,AG247,AL247,AQ247,AV247,BA247)-SUM(I247,N247,S247,X247)))</f>
        <v>0.0</v>
      </c>
      <c r="AD247" s="19">
        <f>ROUND(Z247+AA247-AB247-AC247,2)</f>
        <v>0.0</v>
      </c>
      <c r="AE247" s="19">
        <f>AI246</f>
        <v>0.0</v>
      </c>
      <c r="AF247" s="19">
        <f>ROUND(AE247*$AF$5/12,2)</f>
        <v>0.0</v>
      </c>
      <c r="AG247" s="19">
        <f>MIN($AG$5,AE247+AF247)</f>
        <v>0.0</v>
      </c>
      <c r="AH247" s="19">
        <f>MAX(0,MIN(AE247+AF247-AG247,MonthlyPayment-SUM(H247,M247,R247,W247,AB247,AG247,AL247,AQ247,AV247,BA247)-SUM(I247,N247,S247,X247,AC247)))</f>
        <v>0.0</v>
      </c>
      <c r="AI247" s="19">
        <f>ROUND(AE247+AF247-AG247-AH247,2)</f>
        <v>0.0</v>
      </c>
      <c r="AJ247" s="19">
        <f>AN246</f>
        <v>0.0</v>
      </c>
      <c r="AK247" s="19">
        <f>ROUND(AJ247*$AK$5/12,2)</f>
        <v>0.0</v>
      </c>
      <c r="AL247" s="19">
        <f>MIN($AL$5,AJ247+AK247)</f>
        <v>0.0</v>
      </c>
      <c r="AM247" s="19">
        <f>MAX(0,MIN(AJ247+AK247-AL247,MonthlyPayment-SUM(H247,M247,R247,W247,AB247,AG247,AL247,AQ247,AV247,BA247)-SUM(I247,N247,S247,X247,AC247,AH247)))</f>
        <v>0.0</v>
      </c>
      <c r="AN247" s="19">
        <f>ROUND(AJ247+AK247-AL247-AM247,2)</f>
        <v>0.0</v>
      </c>
      <c r="AO247" s="19">
        <f>AS246</f>
        <v>0.0</v>
      </c>
      <c r="AP247" s="19">
        <f>ROUND(AO247*$AP$5/12,2)</f>
        <v>0.0</v>
      </c>
      <c r="AQ247" s="19">
        <f>MIN($AQ$5,AO247+AP247)</f>
        <v>0.0</v>
      </c>
      <c r="AR247" s="19">
        <f>MAX(0,MIN(AO247+AP247-AQ247,MonthlyPayment-SUM(H247,M247,R247,W247,AB247,AG247,AL247,AQ247,AV247,BA247)-SUM(I247,N247,S247,X247,AC247,AH247,AM247)))</f>
        <v>0.0</v>
      </c>
      <c r="AS247" s="19">
        <f>ROUND(AO247+AP247-AQ247-AR247,2)</f>
        <v>0.0</v>
      </c>
      <c r="AT247" s="19">
        <f>AX246</f>
        <v>0.0</v>
      </c>
      <c r="AU247" s="19">
        <f>ROUND(AT247*$AU$5/12,2)</f>
        <v>0.0</v>
      </c>
      <c r="AV247" s="19">
        <f>MIN($AV$5,AT247+AU247)</f>
        <v>0.0</v>
      </c>
      <c r="AW247" s="19">
        <f>MAX(0,MIN(AT247+AU247-AV247,MonthlyPayment-SUM(H247,M247,R247,W247,AB247,AG247,AL247,AQ247,AV247,BA247)-SUM(I247,N247,S247,X247,AC247,AH247,AM247,AR247)))</f>
        <v>0.0</v>
      </c>
      <c r="AX247" s="19">
        <f>ROUND(AT247+AU247-AV247-AW247,2)</f>
        <v>0.0</v>
      </c>
      <c r="AY247" s="19">
        <f>BC246</f>
        <v>0.0</v>
      </c>
      <c r="AZ247" s="19">
        <f>ROUND(AY247*$AZ$5/12,2)</f>
        <v>0.0</v>
      </c>
      <c r="BA247" s="19">
        <f>MIN($BA$5,AY247+AZ247)</f>
        <v>0.0</v>
      </c>
      <c r="BB247" s="19">
        <f>MAX(0,MIN(AY247+AZ247-BA247,MonthlyPayment-SUM(H247,M247,R247,W247,AB247,AG247,AL247,AQ247,AV247,BA247)-SUM(I247,N247,S247,X247,AC247,AH247,AM247,AR247,AW247)))</f>
        <v>0.0</v>
      </c>
      <c r="BC247" s="19">
        <f>ROUND(AY247+AZ247-BA247-BB247,2)</f>
        <v>0.0</v>
      </c>
    </row>
    <row r="248" spans="1:55">
      <c r="A248" s="9">
        <v>242</v>
      </c>
      <c r="B248" s="15">
        <f>IF(FirstPayment="","",EDATE(FirstPayment,A248-1))</f>
        <v/>
      </c>
      <c r="C248" s="19">
        <f>SUM(H248,M248,R248,W248,AB248,AG248,AL248,AQ248,AV248,BA248,I248,N248,S248,X248,AC248,AH248,AM248,AR248,AW248,BB248)</f>
        <v>0.0</v>
      </c>
      <c r="D248" s="19">
        <f>SUM(J248,O248,T248,Y248,AD248,AI248,AN248,AS248,AX248,BC248)</f>
        <v>0.0</v>
      </c>
      <c r="E248" s="19">
        <f>SUM(G248,L248,Q248,V248,AA248,AF248,AK248,AP248,AU248,AZ248)</f>
        <v>0.0</v>
      </c>
      <c r="F248" s="19">
        <f>J247</f>
        <v>0.0</v>
      </c>
      <c r="G248" s="19">
        <f>ROUND(F248*$G$5/12,2)</f>
        <v>0.0</v>
      </c>
      <c r="H248" s="19">
        <f>MIN($H$5,F248+G248)</f>
        <v>0.0</v>
      </c>
      <c r="I248" s="19">
        <f>MAX(0,MIN(F248+G248-H248,MonthlyPayment-SUM(H248,M248,R248,W248,AB248,AG248,AL248,AQ248,AV248,BA248)))</f>
        <v>0.0</v>
      </c>
      <c r="J248" s="19">
        <f>ROUND(F248+G248-H248-I248,2)</f>
        <v>0.0</v>
      </c>
      <c r="K248" s="19">
        <f>O247</f>
        <v>0.0</v>
      </c>
      <c r="L248" s="19">
        <f>ROUND(K248*$L$5/12,2)</f>
        <v>0.0</v>
      </c>
      <c r="M248" s="19">
        <f>MIN($M$5,K248+L248)</f>
        <v>0.0</v>
      </c>
      <c r="N248" s="19">
        <f>MAX(0,MIN(K248+L248-M248,MonthlyPayment-SUM(H248,M248,R248,W248,AB248,AG248,AL248,AQ248,AV248,BA248)-SUM(I248)))</f>
        <v>0.0</v>
      </c>
      <c r="O248" s="19">
        <f>ROUND(K248+L248-M248-N248,2)</f>
        <v>0.0</v>
      </c>
      <c r="P248" s="19">
        <f>T247</f>
        <v>0.0</v>
      </c>
      <c r="Q248" s="19">
        <f>ROUND(P248*$Q$5/12,2)</f>
        <v>0.0</v>
      </c>
      <c r="R248" s="19">
        <f>MIN($R$5,P248+Q248)</f>
        <v>0.0</v>
      </c>
      <c r="S248" s="19">
        <f>MAX(0,MIN(P248+Q248-R248,MonthlyPayment-SUM(H248,M248,R248,W248,AB248,AG248,AL248,AQ248,AV248,BA248)-SUM(I248,N248)))</f>
        <v>0.0</v>
      </c>
      <c r="T248" s="19">
        <f>ROUND(P248+Q248-R248-S248,2)</f>
        <v>0.0</v>
      </c>
      <c r="U248" s="19">
        <f>Y247</f>
        <v>0.0</v>
      </c>
      <c r="V248" s="19">
        <f>ROUND(U248*$V$5/12,2)</f>
        <v>0.0</v>
      </c>
      <c r="W248" s="19">
        <f>MIN($W$5,U248+V248)</f>
        <v>0.0</v>
      </c>
      <c r="X248" s="19">
        <f>MAX(0,MIN(U248+V248-W248,MonthlyPayment-SUM(H248,M248,R248,W248,AB248,AG248,AL248,AQ248,AV248,BA248)-SUM(I248,N248,S248)))</f>
        <v>0.0</v>
      </c>
      <c r="Y248" s="19">
        <f>ROUND(U248+V248-W248-X248,2)</f>
        <v>0.0</v>
      </c>
      <c r="Z248" s="19">
        <f>AD247</f>
        <v>0.0</v>
      </c>
      <c r="AA248" s="19">
        <f>ROUND(Z248*$AA$5/12,2)</f>
        <v>0.0</v>
      </c>
      <c r="AB248" s="19">
        <f>MIN($AB$5,Z248+AA248)</f>
        <v>0.0</v>
      </c>
      <c r="AC248" s="19">
        <f>MAX(0,MIN(Z248+AA248-AB248,MonthlyPayment-SUM(H248,M248,R248,W248,AB248,AG248,AL248,AQ248,AV248,BA248)-SUM(I248,N248,S248,X248)))</f>
        <v>0.0</v>
      </c>
      <c r="AD248" s="19">
        <f>ROUND(Z248+AA248-AB248-AC248,2)</f>
        <v>0.0</v>
      </c>
      <c r="AE248" s="19">
        <f>AI247</f>
        <v>0.0</v>
      </c>
      <c r="AF248" s="19">
        <f>ROUND(AE248*$AF$5/12,2)</f>
        <v>0.0</v>
      </c>
      <c r="AG248" s="19">
        <f>MIN($AG$5,AE248+AF248)</f>
        <v>0.0</v>
      </c>
      <c r="AH248" s="19">
        <f>MAX(0,MIN(AE248+AF248-AG248,MonthlyPayment-SUM(H248,M248,R248,W248,AB248,AG248,AL248,AQ248,AV248,BA248)-SUM(I248,N248,S248,X248,AC248)))</f>
        <v>0.0</v>
      </c>
      <c r="AI248" s="19">
        <f>ROUND(AE248+AF248-AG248-AH248,2)</f>
        <v>0.0</v>
      </c>
      <c r="AJ248" s="19">
        <f>AN247</f>
        <v>0.0</v>
      </c>
      <c r="AK248" s="19">
        <f>ROUND(AJ248*$AK$5/12,2)</f>
        <v>0.0</v>
      </c>
      <c r="AL248" s="19">
        <f>MIN($AL$5,AJ248+AK248)</f>
        <v>0.0</v>
      </c>
      <c r="AM248" s="19">
        <f>MAX(0,MIN(AJ248+AK248-AL248,MonthlyPayment-SUM(H248,M248,R248,W248,AB248,AG248,AL248,AQ248,AV248,BA248)-SUM(I248,N248,S248,X248,AC248,AH248)))</f>
        <v>0.0</v>
      </c>
      <c r="AN248" s="19">
        <f>ROUND(AJ248+AK248-AL248-AM248,2)</f>
        <v>0.0</v>
      </c>
      <c r="AO248" s="19">
        <f>AS247</f>
        <v>0.0</v>
      </c>
      <c r="AP248" s="19">
        <f>ROUND(AO248*$AP$5/12,2)</f>
        <v>0.0</v>
      </c>
      <c r="AQ248" s="19">
        <f>MIN($AQ$5,AO248+AP248)</f>
        <v>0.0</v>
      </c>
      <c r="AR248" s="19">
        <f>MAX(0,MIN(AO248+AP248-AQ248,MonthlyPayment-SUM(H248,M248,R248,W248,AB248,AG248,AL248,AQ248,AV248,BA248)-SUM(I248,N248,S248,X248,AC248,AH248,AM248)))</f>
        <v>0.0</v>
      </c>
      <c r="AS248" s="19">
        <f>ROUND(AO248+AP248-AQ248-AR248,2)</f>
        <v>0.0</v>
      </c>
      <c r="AT248" s="19">
        <f>AX247</f>
        <v>0.0</v>
      </c>
      <c r="AU248" s="19">
        <f>ROUND(AT248*$AU$5/12,2)</f>
        <v>0.0</v>
      </c>
      <c r="AV248" s="19">
        <f>MIN($AV$5,AT248+AU248)</f>
        <v>0.0</v>
      </c>
      <c r="AW248" s="19">
        <f>MAX(0,MIN(AT248+AU248-AV248,MonthlyPayment-SUM(H248,M248,R248,W248,AB248,AG248,AL248,AQ248,AV248,BA248)-SUM(I248,N248,S248,X248,AC248,AH248,AM248,AR248)))</f>
        <v>0.0</v>
      </c>
      <c r="AX248" s="19">
        <f>ROUND(AT248+AU248-AV248-AW248,2)</f>
        <v>0.0</v>
      </c>
      <c r="AY248" s="19">
        <f>BC247</f>
        <v>0.0</v>
      </c>
      <c r="AZ248" s="19">
        <f>ROUND(AY248*$AZ$5/12,2)</f>
        <v>0.0</v>
      </c>
      <c r="BA248" s="19">
        <f>MIN($BA$5,AY248+AZ248)</f>
        <v>0.0</v>
      </c>
      <c r="BB248" s="19">
        <f>MAX(0,MIN(AY248+AZ248-BA248,MonthlyPayment-SUM(H248,M248,R248,W248,AB248,AG248,AL248,AQ248,AV248,BA248)-SUM(I248,N248,S248,X248,AC248,AH248,AM248,AR248,AW248)))</f>
        <v>0.0</v>
      </c>
      <c r="BC248" s="19">
        <f>ROUND(AY248+AZ248-BA248-BB248,2)</f>
        <v>0.0</v>
      </c>
    </row>
    <row r="249" spans="1:55">
      <c r="A249" s="9">
        <v>243</v>
      </c>
      <c r="B249" s="15">
        <f>IF(FirstPayment="","",EDATE(FirstPayment,A249-1))</f>
        <v/>
      </c>
      <c r="C249" s="19">
        <f>SUM(H249,M249,R249,W249,AB249,AG249,AL249,AQ249,AV249,BA249,I249,N249,S249,X249,AC249,AH249,AM249,AR249,AW249,BB249)</f>
        <v>0.0</v>
      </c>
      <c r="D249" s="19">
        <f>SUM(J249,O249,T249,Y249,AD249,AI249,AN249,AS249,AX249,BC249)</f>
        <v>0.0</v>
      </c>
      <c r="E249" s="19">
        <f>SUM(G249,L249,Q249,V249,AA249,AF249,AK249,AP249,AU249,AZ249)</f>
        <v>0.0</v>
      </c>
      <c r="F249" s="19">
        <f>J248</f>
        <v>0.0</v>
      </c>
      <c r="G249" s="19">
        <f>ROUND(F249*$G$5/12,2)</f>
        <v>0.0</v>
      </c>
      <c r="H249" s="19">
        <f>MIN($H$5,F249+G249)</f>
        <v>0.0</v>
      </c>
      <c r="I249" s="19">
        <f>MAX(0,MIN(F249+G249-H249,MonthlyPayment-SUM(H249,M249,R249,W249,AB249,AG249,AL249,AQ249,AV249,BA249)))</f>
        <v>0.0</v>
      </c>
      <c r="J249" s="19">
        <f>ROUND(F249+G249-H249-I249,2)</f>
        <v>0.0</v>
      </c>
      <c r="K249" s="19">
        <f>O248</f>
        <v>0.0</v>
      </c>
      <c r="L249" s="19">
        <f>ROUND(K249*$L$5/12,2)</f>
        <v>0.0</v>
      </c>
      <c r="M249" s="19">
        <f>MIN($M$5,K249+L249)</f>
        <v>0.0</v>
      </c>
      <c r="N249" s="19">
        <f>MAX(0,MIN(K249+L249-M249,MonthlyPayment-SUM(H249,M249,R249,W249,AB249,AG249,AL249,AQ249,AV249,BA249)-SUM(I249)))</f>
        <v>0.0</v>
      </c>
      <c r="O249" s="19">
        <f>ROUND(K249+L249-M249-N249,2)</f>
        <v>0.0</v>
      </c>
      <c r="P249" s="19">
        <f>T248</f>
        <v>0.0</v>
      </c>
      <c r="Q249" s="19">
        <f>ROUND(P249*$Q$5/12,2)</f>
        <v>0.0</v>
      </c>
      <c r="R249" s="19">
        <f>MIN($R$5,P249+Q249)</f>
        <v>0.0</v>
      </c>
      <c r="S249" s="19">
        <f>MAX(0,MIN(P249+Q249-R249,MonthlyPayment-SUM(H249,M249,R249,W249,AB249,AG249,AL249,AQ249,AV249,BA249)-SUM(I249,N249)))</f>
        <v>0.0</v>
      </c>
      <c r="T249" s="19">
        <f>ROUND(P249+Q249-R249-S249,2)</f>
        <v>0.0</v>
      </c>
      <c r="U249" s="19">
        <f>Y248</f>
        <v>0.0</v>
      </c>
      <c r="V249" s="19">
        <f>ROUND(U249*$V$5/12,2)</f>
        <v>0.0</v>
      </c>
      <c r="W249" s="19">
        <f>MIN($W$5,U249+V249)</f>
        <v>0.0</v>
      </c>
      <c r="X249" s="19">
        <f>MAX(0,MIN(U249+V249-W249,MonthlyPayment-SUM(H249,M249,R249,W249,AB249,AG249,AL249,AQ249,AV249,BA249)-SUM(I249,N249,S249)))</f>
        <v>0.0</v>
      </c>
      <c r="Y249" s="19">
        <f>ROUND(U249+V249-W249-X249,2)</f>
        <v>0.0</v>
      </c>
      <c r="Z249" s="19">
        <f>AD248</f>
        <v>0.0</v>
      </c>
      <c r="AA249" s="19">
        <f>ROUND(Z249*$AA$5/12,2)</f>
        <v>0.0</v>
      </c>
      <c r="AB249" s="19">
        <f>MIN($AB$5,Z249+AA249)</f>
        <v>0.0</v>
      </c>
      <c r="AC249" s="19">
        <f>MAX(0,MIN(Z249+AA249-AB249,MonthlyPayment-SUM(H249,M249,R249,W249,AB249,AG249,AL249,AQ249,AV249,BA249)-SUM(I249,N249,S249,X249)))</f>
        <v>0.0</v>
      </c>
      <c r="AD249" s="19">
        <f>ROUND(Z249+AA249-AB249-AC249,2)</f>
        <v>0.0</v>
      </c>
      <c r="AE249" s="19">
        <f>AI248</f>
        <v>0.0</v>
      </c>
      <c r="AF249" s="19">
        <f>ROUND(AE249*$AF$5/12,2)</f>
        <v>0.0</v>
      </c>
      <c r="AG249" s="19">
        <f>MIN($AG$5,AE249+AF249)</f>
        <v>0.0</v>
      </c>
      <c r="AH249" s="19">
        <f>MAX(0,MIN(AE249+AF249-AG249,MonthlyPayment-SUM(H249,M249,R249,W249,AB249,AG249,AL249,AQ249,AV249,BA249)-SUM(I249,N249,S249,X249,AC249)))</f>
        <v>0.0</v>
      </c>
      <c r="AI249" s="19">
        <f>ROUND(AE249+AF249-AG249-AH249,2)</f>
        <v>0.0</v>
      </c>
      <c r="AJ249" s="19">
        <f>AN248</f>
        <v>0.0</v>
      </c>
      <c r="AK249" s="19">
        <f>ROUND(AJ249*$AK$5/12,2)</f>
        <v>0.0</v>
      </c>
      <c r="AL249" s="19">
        <f>MIN($AL$5,AJ249+AK249)</f>
        <v>0.0</v>
      </c>
      <c r="AM249" s="19">
        <f>MAX(0,MIN(AJ249+AK249-AL249,MonthlyPayment-SUM(H249,M249,R249,W249,AB249,AG249,AL249,AQ249,AV249,BA249)-SUM(I249,N249,S249,X249,AC249,AH249)))</f>
        <v>0.0</v>
      </c>
      <c r="AN249" s="19">
        <f>ROUND(AJ249+AK249-AL249-AM249,2)</f>
        <v>0.0</v>
      </c>
      <c r="AO249" s="19">
        <f>AS248</f>
        <v>0.0</v>
      </c>
      <c r="AP249" s="19">
        <f>ROUND(AO249*$AP$5/12,2)</f>
        <v>0.0</v>
      </c>
      <c r="AQ249" s="19">
        <f>MIN($AQ$5,AO249+AP249)</f>
        <v>0.0</v>
      </c>
      <c r="AR249" s="19">
        <f>MAX(0,MIN(AO249+AP249-AQ249,MonthlyPayment-SUM(H249,M249,R249,W249,AB249,AG249,AL249,AQ249,AV249,BA249)-SUM(I249,N249,S249,X249,AC249,AH249,AM249)))</f>
        <v>0.0</v>
      </c>
      <c r="AS249" s="19">
        <f>ROUND(AO249+AP249-AQ249-AR249,2)</f>
        <v>0.0</v>
      </c>
      <c r="AT249" s="19">
        <f>AX248</f>
        <v>0.0</v>
      </c>
      <c r="AU249" s="19">
        <f>ROUND(AT249*$AU$5/12,2)</f>
        <v>0.0</v>
      </c>
      <c r="AV249" s="19">
        <f>MIN($AV$5,AT249+AU249)</f>
        <v>0.0</v>
      </c>
      <c r="AW249" s="19">
        <f>MAX(0,MIN(AT249+AU249-AV249,MonthlyPayment-SUM(H249,M249,R249,W249,AB249,AG249,AL249,AQ249,AV249,BA249)-SUM(I249,N249,S249,X249,AC249,AH249,AM249,AR249)))</f>
        <v>0.0</v>
      </c>
      <c r="AX249" s="19">
        <f>ROUND(AT249+AU249-AV249-AW249,2)</f>
        <v>0.0</v>
      </c>
      <c r="AY249" s="19">
        <f>BC248</f>
        <v>0.0</v>
      </c>
      <c r="AZ249" s="19">
        <f>ROUND(AY249*$AZ$5/12,2)</f>
        <v>0.0</v>
      </c>
      <c r="BA249" s="19">
        <f>MIN($BA$5,AY249+AZ249)</f>
        <v>0.0</v>
      </c>
      <c r="BB249" s="19">
        <f>MAX(0,MIN(AY249+AZ249-BA249,MonthlyPayment-SUM(H249,M249,R249,W249,AB249,AG249,AL249,AQ249,AV249,BA249)-SUM(I249,N249,S249,X249,AC249,AH249,AM249,AR249,AW249)))</f>
        <v>0.0</v>
      </c>
      <c r="BC249" s="19">
        <f>ROUND(AY249+AZ249-BA249-BB249,2)</f>
        <v>0.0</v>
      </c>
    </row>
    <row r="250" spans="1:55">
      <c r="A250" s="9">
        <v>244</v>
      </c>
      <c r="B250" s="15">
        <f>IF(FirstPayment="","",EDATE(FirstPayment,A250-1))</f>
        <v/>
      </c>
      <c r="C250" s="19">
        <f>SUM(H250,M250,R250,W250,AB250,AG250,AL250,AQ250,AV250,BA250,I250,N250,S250,X250,AC250,AH250,AM250,AR250,AW250,BB250)</f>
        <v>0.0</v>
      </c>
      <c r="D250" s="19">
        <f>SUM(J250,O250,T250,Y250,AD250,AI250,AN250,AS250,AX250,BC250)</f>
        <v>0.0</v>
      </c>
      <c r="E250" s="19">
        <f>SUM(G250,L250,Q250,V250,AA250,AF250,AK250,AP250,AU250,AZ250)</f>
        <v>0.0</v>
      </c>
      <c r="F250" s="19">
        <f>J249</f>
        <v>0.0</v>
      </c>
      <c r="G250" s="19">
        <f>ROUND(F250*$G$5/12,2)</f>
        <v>0.0</v>
      </c>
      <c r="H250" s="19">
        <f>MIN($H$5,F250+G250)</f>
        <v>0.0</v>
      </c>
      <c r="I250" s="19">
        <f>MAX(0,MIN(F250+G250-H250,MonthlyPayment-SUM(H250,M250,R250,W250,AB250,AG250,AL250,AQ250,AV250,BA250)))</f>
        <v>0.0</v>
      </c>
      <c r="J250" s="19">
        <f>ROUND(F250+G250-H250-I250,2)</f>
        <v>0.0</v>
      </c>
      <c r="K250" s="19">
        <f>O249</f>
        <v>0.0</v>
      </c>
      <c r="L250" s="19">
        <f>ROUND(K250*$L$5/12,2)</f>
        <v>0.0</v>
      </c>
      <c r="M250" s="19">
        <f>MIN($M$5,K250+L250)</f>
        <v>0.0</v>
      </c>
      <c r="N250" s="19">
        <f>MAX(0,MIN(K250+L250-M250,MonthlyPayment-SUM(H250,M250,R250,W250,AB250,AG250,AL250,AQ250,AV250,BA250)-SUM(I250)))</f>
        <v>0.0</v>
      </c>
      <c r="O250" s="19">
        <f>ROUND(K250+L250-M250-N250,2)</f>
        <v>0.0</v>
      </c>
      <c r="P250" s="19">
        <f>T249</f>
        <v>0.0</v>
      </c>
      <c r="Q250" s="19">
        <f>ROUND(P250*$Q$5/12,2)</f>
        <v>0.0</v>
      </c>
      <c r="R250" s="19">
        <f>MIN($R$5,P250+Q250)</f>
        <v>0.0</v>
      </c>
      <c r="S250" s="19">
        <f>MAX(0,MIN(P250+Q250-R250,MonthlyPayment-SUM(H250,M250,R250,W250,AB250,AG250,AL250,AQ250,AV250,BA250)-SUM(I250,N250)))</f>
        <v>0.0</v>
      </c>
      <c r="T250" s="19">
        <f>ROUND(P250+Q250-R250-S250,2)</f>
        <v>0.0</v>
      </c>
      <c r="U250" s="19">
        <f>Y249</f>
        <v>0.0</v>
      </c>
      <c r="V250" s="19">
        <f>ROUND(U250*$V$5/12,2)</f>
        <v>0.0</v>
      </c>
      <c r="W250" s="19">
        <f>MIN($W$5,U250+V250)</f>
        <v>0.0</v>
      </c>
      <c r="X250" s="19">
        <f>MAX(0,MIN(U250+V250-W250,MonthlyPayment-SUM(H250,M250,R250,W250,AB250,AG250,AL250,AQ250,AV250,BA250)-SUM(I250,N250,S250)))</f>
        <v>0.0</v>
      </c>
      <c r="Y250" s="19">
        <f>ROUND(U250+V250-W250-X250,2)</f>
        <v>0.0</v>
      </c>
      <c r="Z250" s="19">
        <f>AD249</f>
        <v>0.0</v>
      </c>
      <c r="AA250" s="19">
        <f>ROUND(Z250*$AA$5/12,2)</f>
        <v>0.0</v>
      </c>
      <c r="AB250" s="19">
        <f>MIN($AB$5,Z250+AA250)</f>
        <v>0.0</v>
      </c>
      <c r="AC250" s="19">
        <f>MAX(0,MIN(Z250+AA250-AB250,MonthlyPayment-SUM(H250,M250,R250,W250,AB250,AG250,AL250,AQ250,AV250,BA250)-SUM(I250,N250,S250,X250)))</f>
        <v>0.0</v>
      </c>
      <c r="AD250" s="19">
        <f>ROUND(Z250+AA250-AB250-AC250,2)</f>
        <v>0.0</v>
      </c>
      <c r="AE250" s="19">
        <f>AI249</f>
        <v>0.0</v>
      </c>
      <c r="AF250" s="19">
        <f>ROUND(AE250*$AF$5/12,2)</f>
        <v>0.0</v>
      </c>
      <c r="AG250" s="19">
        <f>MIN($AG$5,AE250+AF250)</f>
        <v>0.0</v>
      </c>
      <c r="AH250" s="19">
        <f>MAX(0,MIN(AE250+AF250-AG250,MonthlyPayment-SUM(H250,M250,R250,W250,AB250,AG250,AL250,AQ250,AV250,BA250)-SUM(I250,N250,S250,X250,AC250)))</f>
        <v>0.0</v>
      </c>
      <c r="AI250" s="19">
        <f>ROUND(AE250+AF250-AG250-AH250,2)</f>
        <v>0.0</v>
      </c>
      <c r="AJ250" s="19">
        <f>AN249</f>
        <v>0.0</v>
      </c>
      <c r="AK250" s="19">
        <f>ROUND(AJ250*$AK$5/12,2)</f>
        <v>0.0</v>
      </c>
      <c r="AL250" s="19">
        <f>MIN($AL$5,AJ250+AK250)</f>
        <v>0.0</v>
      </c>
      <c r="AM250" s="19">
        <f>MAX(0,MIN(AJ250+AK250-AL250,MonthlyPayment-SUM(H250,M250,R250,W250,AB250,AG250,AL250,AQ250,AV250,BA250)-SUM(I250,N250,S250,X250,AC250,AH250)))</f>
        <v>0.0</v>
      </c>
      <c r="AN250" s="19">
        <f>ROUND(AJ250+AK250-AL250-AM250,2)</f>
        <v>0.0</v>
      </c>
      <c r="AO250" s="19">
        <f>AS249</f>
        <v>0.0</v>
      </c>
      <c r="AP250" s="19">
        <f>ROUND(AO250*$AP$5/12,2)</f>
        <v>0.0</v>
      </c>
      <c r="AQ250" s="19">
        <f>MIN($AQ$5,AO250+AP250)</f>
        <v>0.0</v>
      </c>
      <c r="AR250" s="19">
        <f>MAX(0,MIN(AO250+AP250-AQ250,MonthlyPayment-SUM(H250,M250,R250,W250,AB250,AG250,AL250,AQ250,AV250,BA250)-SUM(I250,N250,S250,X250,AC250,AH250,AM250)))</f>
        <v>0.0</v>
      </c>
      <c r="AS250" s="19">
        <f>ROUND(AO250+AP250-AQ250-AR250,2)</f>
        <v>0.0</v>
      </c>
      <c r="AT250" s="19">
        <f>AX249</f>
        <v>0.0</v>
      </c>
      <c r="AU250" s="19">
        <f>ROUND(AT250*$AU$5/12,2)</f>
        <v>0.0</v>
      </c>
      <c r="AV250" s="19">
        <f>MIN($AV$5,AT250+AU250)</f>
        <v>0.0</v>
      </c>
      <c r="AW250" s="19">
        <f>MAX(0,MIN(AT250+AU250-AV250,MonthlyPayment-SUM(H250,M250,R250,W250,AB250,AG250,AL250,AQ250,AV250,BA250)-SUM(I250,N250,S250,X250,AC250,AH250,AM250,AR250)))</f>
        <v>0.0</v>
      </c>
      <c r="AX250" s="19">
        <f>ROUND(AT250+AU250-AV250-AW250,2)</f>
        <v>0.0</v>
      </c>
      <c r="AY250" s="19">
        <f>BC249</f>
        <v>0.0</v>
      </c>
      <c r="AZ250" s="19">
        <f>ROUND(AY250*$AZ$5/12,2)</f>
        <v>0.0</v>
      </c>
      <c r="BA250" s="19">
        <f>MIN($BA$5,AY250+AZ250)</f>
        <v>0.0</v>
      </c>
      <c r="BB250" s="19">
        <f>MAX(0,MIN(AY250+AZ250-BA250,MonthlyPayment-SUM(H250,M250,R250,W250,AB250,AG250,AL250,AQ250,AV250,BA250)-SUM(I250,N250,S250,X250,AC250,AH250,AM250,AR250,AW250)))</f>
        <v>0.0</v>
      </c>
      <c r="BC250" s="19">
        <f>ROUND(AY250+AZ250-BA250-BB250,2)</f>
        <v>0.0</v>
      </c>
    </row>
    <row r="251" spans="1:55">
      <c r="A251" s="9">
        <v>245</v>
      </c>
      <c r="B251" s="15">
        <f>IF(FirstPayment="","",EDATE(FirstPayment,A251-1))</f>
        <v/>
      </c>
      <c r="C251" s="19">
        <f>SUM(H251,M251,R251,W251,AB251,AG251,AL251,AQ251,AV251,BA251,I251,N251,S251,X251,AC251,AH251,AM251,AR251,AW251,BB251)</f>
        <v>0.0</v>
      </c>
      <c r="D251" s="19">
        <f>SUM(J251,O251,T251,Y251,AD251,AI251,AN251,AS251,AX251,BC251)</f>
        <v>0.0</v>
      </c>
      <c r="E251" s="19">
        <f>SUM(G251,L251,Q251,V251,AA251,AF251,AK251,AP251,AU251,AZ251)</f>
        <v>0.0</v>
      </c>
      <c r="F251" s="19">
        <f>J250</f>
        <v>0.0</v>
      </c>
      <c r="G251" s="19">
        <f>ROUND(F251*$G$5/12,2)</f>
        <v>0.0</v>
      </c>
      <c r="H251" s="19">
        <f>MIN($H$5,F251+G251)</f>
        <v>0.0</v>
      </c>
      <c r="I251" s="19">
        <f>MAX(0,MIN(F251+G251-H251,MonthlyPayment-SUM(H251,M251,R251,W251,AB251,AG251,AL251,AQ251,AV251,BA251)))</f>
        <v>0.0</v>
      </c>
      <c r="J251" s="19">
        <f>ROUND(F251+G251-H251-I251,2)</f>
        <v>0.0</v>
      </c>
      <c r="K251" s="19">
        <f>O250</f>
        <v>0.0</v>
      </c>
      <c r="L251" s="19">
        <f>ROUND(K251*$L$5/12,2)</f>
        <v>0.0</v>
      </c>
      <c r="M251" s="19">
        <f>MIN($M$5,K251+L251)</f>
        <v>0.0</v>
      </c>
      <c r="N251" s="19">
        <f>MAX(0,MIN(K251+L251-M251,MonthlyPayment-SUM(H251,M251,R251,W251,AB251,AG251,AL251,AQ251,AV251,BA251)-SUM(I251)))</f>
        <v>0.0</v>
      </c>
      <c r="O251" s="19">
        <f>ROUND(K251+L251-M251-N251,2)</f>
        <v>0.0</v>
      </c>
      <c r="P251" s="19">
        <f>T250</f>
        <v>0.0</v>
      </c>
      <c r="Q251" s="19">
        <f>ROUND(P251*$Q$5/12,2)</f>
        <v>0.0</v>
      </c>
      <c r="R251" s="19">
        <f>MIN($R$5,P251+Q251)</f>
        <v>0.0</v>
      </c>
      <c r="S251" s="19">
        <f>MAX(0,MIN(P251+Q251-R251,MonthlyPayment-SUM(H251,M251,R251,W251,AB251,AG251,AL251,AQ251,AV251,BA251)-SUM(I251,N251)))</f>
        <v>0.0</v>
      </c>
      <c r="T251" s="19">
        <f>ROUND(P251+Q251-R251-S251,2)</f>
        <v>0.0</v>
      </c>
      <c r="U251" s="19">
        <f>Y250</f>
        <v>0.0</v>
      </c>
      <c r="V251" s="19">
        <f>ROUND(U251*$V$5/12,2)</f>
        <v>0.0</v>
      </c>
      <c r="W251" s="19">
        <f>MIN($W$5,U251+V251)</f>
        <v>0.0</v>
      </c>
      <c r="X251" s="19">
        <f>MAX(0,MIN(U251+V251-W251,MonthlyPayment-SUM(H251,M251,R251,W251,AB251,AG251,AL251,AQ251,AV251,BA251)-SUM(I251,N251,S251)))</f>
        <v>0.0</v>
      </c>
      <c r="Y251" s="19">
        <f>ROUND(U251+V251-W251-X251,2)</f>
        <v>0.0</v>
      </c>
      <c r="Z251" s="19">
        <f>AD250</f>
        <v>0.0</v>
      </c>
      <c r="AA251" s="19">
        <f>ROUND(Z251*$AA$5/12,2)</f>
        <v>0.0</v>
      </c>
      <c r="AB251" s="19">
        <f>MIN($AB$5,Z251+AA251)</f>
        <v>0.0</v>
      </c>
      <c r="AC251" s="19">
        <f>MAX(0,MIN(Z251+AA251-AB251,MonthlyPayment-SUM(H251,M251,R251,W251,AB251,AG251,AL251,AQ251,AV251,BA251)-SUM(I251,N251,S251,X251)))</f>
        <v>0.0</v>
      </c>
      <c r="AD251" s="19">
        <f>ROUND(Z251+AA251-AB251-AC251,2)</f>
        <v>0.0</v>
      </c>
      <c r="AE251" s="19">
        <f>AI250</f>
        <v>0.0</v>
      </c>
      <c r="AF251" s="19">
        <f>ROUND(AE251*$AF$5/12,2)</f>
        <v>0.0</v>
      </c>
      <c r="AG251" s="19">
        <f>MIN($AG$5,AE251+AF251)</f>
        <v>0.0</v>
      </c>
      <c r="AH251" s="19">
        <f>MAX(0,MIN(AE251+AF251-AG251,MonthlyPayment-SUM(H251,M251,R251,W251,AB251,AG251,AL251,AQ251,AV251,BA251)-SUM(I251,N251,S251,X251,AC251)))</f>
        <v>0.0</v>
      </c>
      <c r="AI251" s="19">
        <f>ROUND(AE251+AF251-AG251-AH251,2)</f>
        <v>0.0</v>
      </c>
      <c r="AJ251" s="19">
        <f>AN250</f>
        <v>0.0</v>
      </c>
      <c r="AK251" s="19">
        <f>ROUND(AJ251*$AK$5/12,2)</f>
        <v>0.0</v>
      </c>
      <c r="AL251" s="19">
        <f>MIN($AL$5,AJ251+AK251)</f>
        <v>0.0</v>
      </c>
      <c r="AM251" s="19">
        <f>MAX(0,MIN(AJ251+AK251-AL251,MonthlyPayment-SUM(H251,M251,R251,W251,AB251,AG251,AL251,AQ251,AV251,BA251)-SUM(I251,N251,S251,X251,AC251,AH251)))</f>
        <v>0.0</v>
      </c>
      <c r="AN251" s="19">
        <f>ROUND(AJ251+AK251-AL251-AM251,2)</f>
        <v>0.0</v>
      </c>
      <c r="AO251" s="19">
        <f>AS250</f>
        <v>0.0</v>
      </c>
      <c r="AP251" s="19">
        <f>ROUND(AO251*$AP$5/12,2)</f>
        <v>0.0</v>
      </c>
      <c r="AQ251" s="19">
        <f>MIN($AQ$5,AO251+AP251)</f>
        <v>0.0</v>
      </c>
      <c r="AR251" s="19">
        <f>MAX(0,MIN(AO251+AP251-AQ251,MonthlyPayment-SUM(H251,M251,R251,W251,AB251,AG251,AL251,AQ251,AV251,BA251)-SUM(I251,N251,S251,X251,AC251,AH251,AM251)))</f>
        <v>0.0</v>
      </c>
      <c r="AS251" s="19">
        <f>ROUND(AO251+AP251-AQ251-AR251,2)</f>
        <v>0.0</v>
      </c>
      <c r="AT251" s="19">
        <f>AX250</f>
        <v>0.0</v>
      </c>
      <c r="AU251" s="19">
        <f>ROUND(AT251*$AU$5/12,2)</f>
        <v>0.0</v>
      </c>
      <c r="AV251" s="19">
        <f>MIN($AV$5,AT251+AU251)</f>
        <v>0.0</v>
      </c>
      <c r="AW251" s="19">
        <f>MAX(0,MIN(AT251+AU251-AV251,MonthlyPayment-SUM(H251,M251,R251,W251,AB251,AG251,AL251,AQ251,AV251,BA251)-SUM(I251,N251,S251,X251,AC251,AH251,AM251,AR251)))</f>
        <v>0.0</v>
      </c>
      <c r="AX251" s="19">
        <f>ROUND(AT251+AU251-AV251-AW251,2)</f>
        <v>0.0</v>
      </c>
      <c r="AY251" s="19">
        <f>BC250</f>
        <v>0.0</v>
      </c>
      <c r="AZ251" s="19">
        <f>ROUND(AY251*$AZ$5/12,2)</f>
        <v>0.0</v>
      </c>
      <c r="BA251" s="19">
        <f>MIN($BA$5,AY251+AZ251)</f>
        <v>0.0</v>
      </c>
      <c r="BB251" s="19">
        <f>MAX(0,MIN(AY251+AZ251-BA251,MonthlyPayment-SUM(H251,M251,R251,W251,AB251,AG251,AL251,AQ251,AV251,BA251)-SUM(I251,N251,S251,X251,AC251,AH251,AM251,AR251,AW251)))</f>
        <v>0.0</v>
      </c>
      <c r="BC251" s="19">
        <f>ROUND(AY251+AZ251-BA251-BB251,2)</f>
        <v>0.0</v>
      </c>
    </row>
    <row r="252" spans="1:55">
      <c r="A252" s="9">
        <v>246</v>
      </c>
      <c r="B252" s="15">
        <f>IF(FirstPayment="","",EDATE(FirstPayment,A252-1))</f>
        <v/>
      </c>
      <c r="C252" s="19">
        <f>SUM(H252,M252,R252,W252,AB252,AG252,AL252,AQ252,AV252,BA252,I252,N252,S252,X252,AC252,AH252,AM252,AR252,AW252,BB252)</f>
        <v>0.0</v>
      </c>
      <c r="D252" s="19">
        <f>SUM(J252,O252,T252,Y252,AD252,AI252,AN252,AS252,AX252,BC252)</f>
        <v>0.0</v>
      </c>
      <c r="E252" s="19">
        <f>SUM(G252,L252,Q252,V252,AA252,AF252,AK252,AP252,AU252,AZ252)</f>
        <v>0.0</v>
      </c>
      <c r="F252" s="19">
        <f>J251</f>
        <v>0.0</v>
      </c>
      <c r="G252" s="19">
        <f>ROUND(F252*$G$5/12,2)</f>
        <v>0.0</v>
      </c>
      <c r="H252" s="19">
        <f>MIN($H$5,F252+G252)</f>
        <v>0.0</v>
      </c>
      <c r="I252" s="19">
        <f>MAX(0,MIN(F252+G252-H252,MonthlyPayment-SUM(H252,M252,R252,W252,AB252,AG252,AL252,AQ252,AV252,BA252)))</f>
        <v>0.0</v>
      </c>
      <c r="J252" s="19">
        <f>ROUND(F252+G252-H252-I252,2)</f>
        <v>0.0</v>
      </c>
      <c r="K252" s="19">
        <f>O251</f>
        <v>0.0</v>
      </c>
      <c r="L252" s="19">
        <f>ROUND(K252*$L$5/12,2)</f>
        <v>0.0</v>
      </c>
      <c r="M252" s="19">
        <f>MIN($M$5,K252+L252)</f>
        <v>0.0</v>
      </c>
      <c r="N252" s="19">
        <f>MAX(0,MIN(K252+L252-M252,MonthlyPayment-SUM(H252,M252,R252,W252,AB252,AG252,AL252,AQ252,AV252,BA252)-SUM(I252)))</f>
        <v>0.0</v>
      </c>
      <c r="O252" s="19">
        <f>ROUND(K252+L252-M252-N252,2)</f>
        <v>0.0</v>
      </c>
      <c r="P252" s="19">
        <f>T251</f>
        <v>0.0</v>
      </c>
      <c r="Q252" s="19">
        <f>ROUND(P252*$Q$5/12,2)</f>
        <v>0.0</v>
      </c>
      <c r="R252" s="19">
        <f>MIN($R$5,P252+Q252)</f>
        <v>0.0</v>
      </c>
      <c r="S252" s="19">
        <f>MAX(0,MIN(P252+Q252-R252,MonthlyPayment-SUM(H252,M252,R252,W252,AB252,AG252,AL252,AQ252,AV252,BA252)-SUM(I252,N252)))</f>
        <v>0.0</v>
      </c>
      <c r="T252" s="19">
        <f>ROUND(P252+Q252-R252-S252,2)</f>
        <v>0.0</v>
      </c>
      <c r="U252" s="19">
        <f>Y251</f>
        <v>0.0</v>
      </c>
      <c r="V252" s="19">
        <f>ROUND(U252*$V$5/12,2)</f>
        <v>0.0</v>
      </c>
      <c r="W252" s="19">
        <f>MIN($W$5,U252+V252)</f>
        <v>0.0</v>
      </c>
      <c r="X252" s="19">
        <f>MAX(0,MIN(U252+V252-W252,MonthlyPayment-SUM(H252,M252,R252,W252,AB252,AG252,AL252,AQ252,AV252,BA252)-SUM(I252,N252,S252)))</f>
        <v>0.0</v>
      </c>
      <c r="Y252" s="19">
        <f>ROUND(U252+V252-W252-X252,2)</f>
        <v>0.0</v>
      </c>
      <c r="Z252" s="19">
        <f>AD251</f>
        <v>0.0</v>
      </c>
      <c r="AA252" s="19">
        <f>ROUND(Z252*$AA$5/12,2)</f>
        <v>0.0</v>
      </c>
      <c r="AB252" s="19">
        <f>MIN($AB$5,Z252+AA252)</f>
        <v>0.0</v>
      </c>
      <c r="AC252" s="19">
        <f>MAX(0,MIN(Z252+AA252-AB252,MonthlyPayment-SUM(H252,M252,R252,W252,AB252,AG252,AL252,AQ252,AV252,BA252)-SUM(I252,N252,S252,X252)))</f>
        <v>0.0</v>
      </c>
      <c r="AD252" s="19">
        <f>ROUND(Z252+AA252-AB252-AC252,2)</f>
        <v>0.0</v>
      </c>
      <c r="AE252" s="19">
        <f>AI251</f>
        <v>0.0</v>
      </c>
      <c r="AF252" s="19">
        <f>ROUND(AE252*$AF$5/12,2)</f>
        <v>0.0</v>
      </c>
      <c r="AG252" s="19">
        <f>MIN($AG$5,AE252+AF252)</f>
        <v>0.0</v>
      </c>
      <c r="AH252" s="19">
        <f>MAX(0,MIN(AE252+AF252-AG252,MonthlyPayment-SUM(H252,M252,R252,W252,AB252,AG252,AL252,AQ252,AV252,BA252)-SUM(I252,N252,S252,X252,AC252)))</f>
        <v>0.0</v>
      </c>
      <c r="AI252" s="19">
        <f>ROUND(AE252+AF252-AG252-AH252,2)</f>
        <v>0.0</v>
      </c>
      <c r="AJ252" s="19">
        <f>AN251</f>
        <v>0.0</v>
      </c>
      <c r="AK252" s="19">
        <f>ROUND(AJ252*$AK$5/12,2)</f>
        <v>0.0</v>
      </c>
      <c r="AL252" s="19">
        <f>MIN($AL$5,AJ252+AK252)</f>
        <v>0.0</v>
      </c>
      <c r="AM252" s="19">
        <f>MAX(0,MIN(AJ252+AK252-AL252,MonthlyPayment-SUM(H252,M252,R252,W252,AB252,AG252,AL252,AQ252,AV252,BA252)-SUM(I252,N252,S252,X252,AC252,AH252)))</f>
        <v>0.0</v>
      </c>
      <c r="AN252" s="19">
        <f>ROUND(AJ252+AK252-AL252-AM252,2)</f>
        <v>0.0</v>
      </c>
      <c r="AO252" s="19">
        <f>AS251</f>
        <v>0.0</v>
      </c>
      <c r="AP252" s="19">
        <f>ROUND(AO252*$AP$5/12,2)</f>
        <v>0.0</v>
      </c>
      <c r="AQ252" s="19">
        <f>MIN($AQ$5,AO252+AP252)</f>
        <v>0.0</v>
      </c>
      <c r="AR252" s="19">
        <f>MAX(0,MIN(AO252+AP252-AQ252,MonthlyPayment-SUM(H252,M252,R252,W252,AB252,AG252,AL252,AQ252,AV252,BA252)-SUM(I252,N252,S252,X252,AC252,AH252,AM252)))</f>
        <v>0.0</v>
      </c>
      <c r="AS252" s="19">
        <f>ROUND(AO252+AP252-AQ252-AR252,2)</f>
        <v>0.0</v>
      </c>
      <c r="AT252" s="19">
        <f>AX251</f>
        <v>0.0</v>
      </c>
      <c r="AU252" s="19">
        <f>ROUND(AT252*$AU$5/12,2)</f>
        <v>0.0</v>
      </c>
      <c r="AV252" s="19">
        <f>MIN($AV$5,AT252+AU252)</f>
        <v>0.0</v>
      </c>
      <c r="AW252" s="19">
        <f>MAX(0,MIN(AT252+AU252-AV252,MonthlyPayment-SUM(H252,M252,R252,W252,AB252,AG252,AL252,AQ252,AV252,BA252)-SUM(I252,N252,S252,X252,AC252,AH252,AM252,AR252)))</f>
        <v>0.0</v>
      </c>
      <c r="AX252" s="19">
        <f>ROUND(AT252+AU252-AV252-AW252,2)</f>
        <v>0.0</v>
      </c>
      <c r="AY252" s="19">
        <f>BC251</f>
        <v>0.0</v>
      </c>
      <c r="AZ252" s="19">
        <f>ROUND(AY252*$AZ$5/12,2)</f>
        <v>0.0</v>
      </c>
      <c r="BA252" s="19">
        <f>MIN($BA$5,AY252+AZ252)</f>
        <v>0.0</v>
      </c>
      <c r="BB252" s="19">
        <f>MAX(0,MIN(AY252+AZ252-BA252,MonthlyPayment-SUM(H252,M252,R252,W252,AB252,AG252,AL252,AQ252,AV252,BA252)-SUM(I252,N252,S252,X252,AC252,AH252,AM252,AR252,AW252)))</f>
        <v>0.0</v>
      </c>
      <c r="BC252" s="19">
        <f>ROUND(AY252+AZ252-BA252-BB252,2)</f>
        <v>0.0</v>
      </c>
    </row>
    <row r="253" spans="1:55">
      <c r="A253" s="9">
        <v>247</v>
      </c>
      <c r="B253" s="15">
        <f>IF(FirstPayment="","",EDATE(FirstPayment,A253-1))</f>
        <v/>
      </c>
      <c r="C253" s="19">
        <f>SUM(H253,M253,R253,W253,AB253,AG253,AL253,AQ253,AV253,BA253,I253,N253,S253,X253,AC253,AH253,AM253,AR253,AW253,BB253)</f>
        <v>0.0</v>
      </c>
      <c r="D253" s="19">
        <f>SUM(J253,O253,T253,Y253,AD253,AI253,AN253,AS253,AX253,BC253)</f>
        <v>0.0</v>
      </c>
      <c r="E253" s="19">
        <f>SUM(G253,L253,Q253,V253,AA253,AF253,AK253,AP253,AU253,AZ253)</f>
        <v>0.0</v>
      </c>
      <c r="F253" s="19">
        <f>J252</f>
        <v>0.0</v>
      </c>
      <c r="G253" s="19">
        <f>ROUND(F253*$G$5/12,2)</f>
        <v>0.0</v>
      </c>
      <c r="H253" s="19">
        <f>MIN($H$5,F253+G253)</f>
        <v>0.0</v>
      </c>
      <c r="I253" s="19">
        <f>MAX(0,MIN(F253+G253-H253,MonthlyPayment-SUM(H253,M253,R253,W253,AB253,AG253,AL253,AQ253,AV253,BA253)))</f>
        <v>0.0</v>
      </c>
      <c r="J253" s="19">
        <f>ROUND(F253+G253-H253-I253,2)</f>
        <v>0.0</v>
      </c>
      <c r="K253" s="19">
        <f>O252</f>
        <v>0.0</v>
      </c>
      <c r="L253" s="19">
        <f>ROUND(K253*$L$5/12,2)</f>
        <v>0.0</v>
      </c>
      <c r="M253" s="19">
        <f>MIN($M$5,K253+L253)</f>
        <v>0.0</v>
      </c>
      <c r="N253" s="19">
        <f>MAX(0,MIN(K253+L253-M253,MonthlyPayment-SUM(H253,M253,R253,W253,AB253,AG253,AL253,AQ253,AV253,BA253)-SUM(I253)))</f>
        <v>0.0</v>
      </c>
      <c r="O253" s="19">
        <f>ROUND(K253+L253-M253-N253,2)</f>
        <v>0.0</v>
      </c>
      <c r="P253" s="19">
        <f>T252</f>
        <v>0.0</v>
      </c>
      <c r="Q253" s="19">
        <f>ROUND(P253*$Q$5/12,2)</f>
        <v>0.0</v>
      </c>
      <c r="R253" s="19">
        <f>MIN($R$5,P253+Q253)</f>
        <v>0.0</v>
      </c>
      <c r="S253" s="19">
        <f>MAX(0,MIN(P253+Q253-R253,MonthlyPayment-SUM(H253,M253,R253,W253,AB253,AG253,AL253,AQ253,AV253,BA253)-SUM(I253,N253)))</f>
        <v>0.0</v>
      </c>
      <c r="T253" s="19">
        <f>ROUND(P253+Q253-R253-S253,2)</f>
        <v>0.0</v>
      </c>
      <c r="U253" s="19">
        <f>Y252</f>
        <v>0.0</v>
      </c>
      <c r="V253" s="19">
        <f>ROUND(U253*$V$5/12,2)</f>
        <v>0.0</v>
      </c>
      <c r="W253" s="19">
        <f>MIN($W$5,U253+V253)</f>
        <v>0.0</v>
      </c>
      <c r="X253" s="19">
        <f>MAX(0,MIN(U253+V253-W253,MonthlyPayment-SUM(H253,M253,R253,W253,AB253,AG253,AL253,AQ253,AV253,BA253)-SUM(I253,N253,S253)))</f>
        <v>0.0</v>
      </c>
      <c r="Y253" s="19">
        <f>ROUND(U253+V253-W253-X253,2)</f>
        <v>0.0</v>
      </c>
      <c r="Z253" s="19">
        <f>AD252</f>
        <v>0.0</v>
      </c>
      <c r="AA253" s="19">
        <f>ROUND(Z253*$AA$5/12,2)</f>
        <v>0.0</v>
      </c>
      <c r="AB253" s="19">
        <f>MIN($AB$5,Z253+AA253)</f>
        <v>0.0</v>
      </c>
      <c r="AC253" s="19">
        <f>MAX(0,MIN(Z253+AA253-AB253,MonthlyPayment-SUM(H253,M253,R253,W253,AB253,AG253,AL253,AQ253,AV253,BA253)-SUM(I253,N253,S253,X253)))</f>
        <v>0.0</v>
      </c>
      <c r="AD253" s="19">
        <f>ROUND(Z253+AA253-AB253-AC253,2)</f>
        <v>0.0</v>
      </c>
      <c r="AE253" s="19">
        <f>AI252</f>
        <v>0.0</v>
      </c>
      <c r="AF253" s="19">
        <f>ROUND(AE253*$AF$5/12,2)</f>
        <v>0.0</v>
      </c>
      <c r="AG253" s="19">
        <f>MIN($AG$5,AE253+AF253)</f>
        <v>0.0</v>
      </c>
      <c r="AH253" s="19">
        <f>MAX(0,MIN(AE253+AF253-AG253,MonthlyPayment-SUM(H253,M253,R253,W253,AB253,AG253,AL253,AQ253,AV253,BA253)-SUM(I253,N253,S253,X253,AC253)))</f>
        <v>0.0</v>
      </c>
      <c r="AI253" s="19">
        <f>ROUND(AE253+AF253-AG253-AH253,2)</f>
        <v>0.0</v>
      </c>
      <c r="AJ253" s="19">
        <f>AN252</f>
        <v>0.0</v>
      </c>
      <c r="AK253" s="19">
        <f>ROUND(AJ253*$AK$5/12,2)</f>
        <v>0.0</v>
      </c>
      <c r="AL253" s="19">
        <f>MIN($AL$5,AJ253+AK253)</f>
        <v>0.0</v>
      </c>
      <c r="AM253" s="19">
        <f>MAX(0,MIN(AJ253+AK253-AL253,MonthlyPayment-SUM(H253,M253,R253,W253,AB253,AG253,AL253,AQ253,AV253,BA253)-SUM(I253,N253,S253,X253,AC253,AH253)))</f>
        <v>0.0</v>
      </c>
      <c r="AN253" s="19">
        <f>ROUND(AJ253+AK253-AL253-AM253,2)</f>
        <v>0.0</v>
      </c>
      <c r="AO253" s="19">
        <f>AS252</f>
        <v>0.0</v>
      </c>
      <c r="AP253" s="19">
        <f>ROUND(AO253*$AP$5/12,2)</f>
        <v>0.0</v>
      </c>
      <c r="AQ253" s="19">
        <f>MIN($AQ$5,AO253+AP253)</f>
        <v>0.0</v>
      </c>
      <c r="AR253" s="19">
        <f>MAX(0,MIN(AO253+AP253-AQ253,MonthlyPayment-SUM(H253,M253,R253,W253,AB253,AG253,AL253,AQ253,AV253,BA253)-SUM(I253,N253,S253,X253,AC253,AH253,AM253)))</f>
        <v>0.0</v>
      </c>
      <c r="AS253" s="19">
        <f>ROUND(AO253+AP253-AQ253-AR253,2)</f>
        <v>0.0</v>
      </c>
      <c r="AT253" s="19">
        <f>AX252</f>
        <v>0.0</v>
      </c>
      <c r="AU253" s="19">
        <f>ROUND(AT253*$AU$5/12,2)</f>
        <v>0.0</v>
      </c>
      <c r="AV253" s="19">
        <f>MIN($AV$5,AT253+AU253)</f>
        <v>0.0</v>
      </c>
      <c r="AW253" s="19">
        <f>MAX(0,MIN(AT253+AU253-AV253,MonthlyPayment-SUM(H253,M253,R253,W253,AB253,AG253,AL253,AQ253,AV253,BA253)-SUM(I253,N253,S253,X253,AC253,AH253,AM253,AR253)))</f>
        <v>0.0</v>
      </c>
      <c r="AX253" s="19">
        <f>ROUND(AT253+AU253-AV253-AW253,2)</f>
        <v>0.0</v>
      </c>
      <c r="AY253" s="19">
        <f>BC252</f>
        <v>0.0</v>
      </c>
      <c r="AZ253" s="19">
        <f>ROUND(AY253*$AZ$5/12,2)</f>
        <v>0.0</v>
      </c>
      <c r="BA253" s="19">
        <f>MIN($BA$5,AY253+AZ253)</f>
        <v>0.0</v>
      </c>
      <c r="BB253" s="19">
        <f>MAX(0,MIN(AY253+AZ253-BA253,MonthlyPayment-SUM(H253,M253,R253,W253,AB253,AG253,AL253,AQ253,AV253,BA253)-SUM(I253,N253,S253,X253,AC253,AH253,AM253,AR253,AW253)))</f>
        <v>0.0</v>
      </c>
      <c r="BC253" s="19">
        <f>ROUND(AY253+AZ253-BA253-BB253,2)</f>
        <v>0.0</v>
      </c>
    </row>
    <row r="254" spans="1:55">
      <c r="A254" s="9">
        <v>248</v>
      </c>
      <c r="B254" s="15">
        <f>IF(FirstPayment="","",EDATE(FirstPayment,A254-1))</f>
        <v/>
      </c>
      <c r="C254" s="19">
        <f>SUM(H254,M254,R254,W254,AB254,AG254,AL254,AQ254,AV254,BA254,I254,N254,S254,X254,AC254,AH254,AM254,AR254,AW254,BB254)</f>
        <v>0.0</v>
      </c>
      <c r="D254" s="19">
        <f>SUM(J254,O254,T254,Y254,AD254,AI254,AN254,AS254,AX254,BC254)</f>
        <v>0.0</v>
      </c>
      <c r="E254" s="19">
        <f>SUM(G254,L254,Q254,V254,AA254,AF254,AK254,AP254,AU254,AZ254)</f>
        <v>0.0</v>
      </c>
      <c r="F254" s="19">
        <f>J253</f>
        <v>0.0</v>
      </c>
      <c r="G254" s="19">
        <f>ROUND(F254*$G$5/12,2)</f>
        <v>0.0</v>
      </c>
      <c r="H254" s="19">
        <f>MIN($H$5,F254+G254)</f>
        <v>0.0</v>
      </c>
      <c r="I254" s="19">
        <f>MAX(0,MIN(F254+G254-H254,MonthlyPayment-SUM(H254,M254,R254,W254,AB254,AG254,AL254,AQ254,AV254,BA254)))</f>
        <v>0.0</v>
      </c>
      <c r="J254" s="19">
        <f>ROUND(F254+G254-H254-I254,2)</f>
        <v>0.0</v>
      </c>
      <c r="K254" s="19">
        <f>O253</f>
        <v>0.0</v>
      </c>
      <c r="L254" s="19">
        <f>ROUND(K254*$L$5/12,2)</f>
        <v>0.0</v>
      </c>
      <c r="M254" s="19">
        <f>MIN($M$5,K254+L254)</f>
        <v>0.0</v>
      </c>
      <c r="N254" s="19">
        <f>MAX(0,MIN(K254+L254-M254,MonthlyPayment-SUM(H254,M254,R254,W254,AB254,AG254,AL254,AQ254,AV254,BA254)-SUM(I254)))</f>
        <v>0.0</v>
      </c>
      <c r="O254" s="19">
        <f>ROUND(K254+L254-M254-N254,2)</f>
        <v>0.0</v>
      </c>
      <c r="P254" s="19">
        <f>T253</f>
        <v>0.0</v>
      </c>
      <c r="Q254" s="19">
        <f>ROUND(P254*$Q$5/12,2)</f>
        <v>0.0</v>
      </c>
      <c r="R254" s="19">
        <f>MIN($R$5,P254+Q254)</f>
        <v>0.0</v>
      </c>
      <c r="S254" s="19">
        <f>MAX(0,MIN(P254+Q254-R254,MonthlyPayment-SUM(H254,M254,R254,W254,AB254,AG254,AL254,AQ254,AV254,BA254)-SUM(I254,N254)))</f>
        <v>0.0</v>
      </c>
      <c r="T254" s="19">
        <f>ROUND(P254+Q254-R254-S254,2)</f>
        <v>0.0</v>
      </c>
      <c r="U254" s="19">
        <f>Y253</f>
        <v>0.0</v>
      </c>
      <c r="V254" s="19">
        <f>ROUND(U254*$V$5/12,2)</f>
        <v>0.0</v>
      </c>
      <c r="W254" s="19">
        <f>MIN($W$5,U254+V254)</f>
        <v>0.0</v>
      </c>
      <c r="X254" s="19">
        <f>MAX(0,MIN(U254+V254-W254,MonthlyPayment-SUM(H254,M254,R254,W254,AB254,AG254,AL254,AQ254,AV254,BA254)-SUM(I254,N254,S254)))</f>
        <v>0.0</v>
      </c>
      <c r="Y254" s="19">
        <f>ROUND(U254+V254-W254-X254,2)</f>
        <v>0.0</v>
      </c>
      <c r="Z254" s="19">
        <f>AD253</f>
        <v>0.0</v>
      </c>
      <c r="AA254" s="19">
        <f>ROUND(Z254*$AA$5/12,2)</f>
        <v>0.0</v>
      </c>
      <c r="AB254" s="19">
        <f>MIN($AB$5,Z254+AA254)</f>
        <v>0.0</v>
      </c>
      <c r="AC254" s="19">
        <f>MAX(0,MIN(Z254+AA254-AB254,MonthlyPayment-SUM(H254,M254,R254,W254,AB254,AG254,AL254,AQ254,AV254,BA254)-SUM(I254,N254,S254,X254)))</f>
        <v>0.0</v>
      </c>
      <c r="AD254" s="19">
        <f>ROUND(Z254+AA254-AB254-AC254,2)</f>
        <v>0.0</v>
      </c>
      <c r="AE254" s="19">
        <f>AI253</f>
        <v>0.0</v>
      </c>
      <c r="AF254" s="19">
        <f>ROUND(AE254*$AF$5/12,2)</f>
        <v>0.0</v>
      </c>
      <c r="AG254" s="19">
        <f>MIN($AG$5,AE254+AF254)</f>
        <v>0.0</v>
      </c>
      <c r="AH254" s="19">
        <f>MAX(0,MIN(AE254+AF254-AG254,MonthlyPayment-SUM(H254,M254,R254,W254,AB254,AG254,AL254,AQ254,AV254,BA254)-SUM(I254,N254,S254,X254,AC254)))</f>
        <v>0.0</v>
      </c>
      <c r="AI254" s="19">
        <f>ROUND(AE254+AF254-AG254-AH254,2)</f>
        <v>0.0</v>
      </c>
      <c r="AJ254" s="19">
        <f>AN253</f>
        <v>0.0</v>
      </c>
      <c r="AK254" s="19">
        <f>ROUND(AJ254*$AK$5/12,2)</f>
        <v>0.0</v>
      </c>
      <c r="AL254" s="19">
        <f>MIN($AL$5,AJ254+AK254)</f>
        <v>0.0</v>
      </c>
      <c r="AM254" s="19">
        <f>MAX(0,MIN(AJ254+AK254-AL254,MonthlyPayment-SUM(H254,M254,R254,W254,AB254,AG254,AL254,AQ254,AV254,BA254)-SUM(I254,N254,S254,X254,AC254,AH254)))</f>
        <v>0.0</v>
      </c>
      <c r="AN254" s="19">
        <f>ROUND(AJ254+AK254-AL254-AM254,2)</f>
        <v>0.0</v>
      </c>
      <c r="AO254" s="19">
        <f>AS253</f>
        <v>0.0</v>
      </c>
      <c r="AP254" s="19">
        <f>ROUND(AO254*$AP$5/12,2)</f>
        <v>0.0</v>
      </c>
      <c r="AQ254" s="19">
        <f>MIN($AQ$5,AO254+AP254)</f>
        <v>0.0</v>
      </c>
      <c r="AR254" s="19">
        <f>MAX(0,MIN(AO254+AP254-AQ254,MonthlyPayment-SUM(H254,M254,R254,W254,AB254,AG254,AL254,AQ254,AV254,BA254)-SUM(I254,N254,S254,X254,AC254,AH254,AM254)))</f>
        <v>0.0</v>
      </c>
      <c r="AS254" s="19">
        <f>ROUND(AO254+AP254-AQ254-AR254,2)</f>
        <v>0.0</v>
      </c>
      <c r="AT254" s="19">
        <f>AX253</f>
        <v>0.0</v>
      </c>
      <c r="AU254" s="19">
        <f>ROUND(AT254*$AU$5/12,2)</f>
        <v>0.0</v>
      </c>
      <c r="AV254" s="19">
        <f>MIN($AV$5,AT254+AU254)</f>
        <v>0.0</v>
      </c>
      <c r="AW254" s="19">
        <f>MAX(0,MIN(AT254+AU254-AV254,MonthlyPayment-SUM(H254,M254,R254,W254,AB254,AG254,AL254,AQ254,AV254,BA254)-SUM(I254,N254,S254,X254,AC254,AH254,AM254,AR254)))</f>
        <v>0.0</v>
      </c>
      <c r="AX254" s="19">
        <f>ROUND(AT254+AU254-AV254-AW254,2)</f>
        <v>0.0</v>
      </c>
      <c r="AY254" s="19">
        <f>BC253</f>
        <v>0.0</v>
      </c>
      <c r="AZ254" s="19">
        <f>ROUND(AY254*$AZ$5/12,2)</f>
        <v>0.0</v>
      </c>
      <c r="BA254" s="19">
        <f>MIN($BA$5,AY254+AZ254)</f>
        <v>0.0</v>
      </c>
      <c r="BB254" s="19">
        <f>MAX(0,MIN(AY254+AZ254-BA254,MonthlyPayment-SUM(H254,M254,R254,W254,AB254,AG254,AL254,AQ254,AV254,BA254)-SUM(I254,N254,S254,X254,AC254,AH254,AM254,AR254,AW254)))</f>
        <v>0.0</v>
      </c>
      <c r="BC254" s="19">
        <f>ROUND(AY254+AZ254-BA254-BB254,2)</f>
        <v>0.0</v>
      </c>
    </row>
    <row r="255" spans="1:55">
      <c r="A255" s="9">
        <v>249</v>
      </c>
      <c r="B255" s="15">
        <f>IF(FirstPayment="","",EDATE(FirstPayment,A255-1))</f>
        <v/>
      </c>
      <c r="C255" s="19">
        <f>SUM(H255,M255,R255,W255,AB255,AG255,AL255,AQ255,AV255,BA255,I255,N255,S255,X255,AC255,AH255,AM255,AR255,AW255,BB255)</f>
        <v>0.0</v>
      </c>
      <c r="D255" s="19">
        <f>SUM(J255,O255,T255,Y255,AD255,AI255,AN255,AS255,AX255,BC255)</f>
        <v>0.0</v>
      </c>
      <c r="E255" s="19">
        <f>SUM(G255,L255,Q255,V255,AA255,AF255,AK255,AP255,AU255,AZ255)</f>
        <v>0.0</v>
      </c>
      <c r="F255" s="19">
        <f>J254</f>
        <v>0.0</v>
      </c>
      <c r="G255" s="19">
        <f>ROUND(F255*$G$5/12,2)</f>
        <v>0.0</v>
      </c>
      <c r="H255" s="19">
        <f>MIN($H$5,F255+G255)</f>
        <v>0.0</v>
      </c>
      <c r="I255" s="19">
        <f>MAX(0,MIN(F255+G255-H255,MonthlyPayment-SUM(H255,M255,R255,W255,AB255,AG255,AL255,AQ255,AV255,BA255)))</f>
        <v>0.0</v>
      </c>
      <c r="J255" s="19">
        <f>ROUND(F255+G255-H255-I255,2)</f>
        <v>0.0</v>
      </c>
      <c r="K255" s="19">
        <f>O254</f>
        <v>0.0</v>
      </c>
      <c r="L255" s="19">
        <f>ROUND(K255*$L$5/12,2)</f>
        <v>0.0</v>
      </c>
      <c r="M255" s="19">
        <f>MIN($M$5,K255+L255)</f>
        <v>0.0</v>
      </c>
      <c r="N255" s="19">
        <f>MAX(0,MIN(K255+L255-M255,MonthlyPayment-SUM(H255,M255,R255,W255,AB255,AG255,AL255,AQ255,AV255,BA255)-SUM(I255)))</f>
        <v>0.0</v>
      </c>
      <c r="O255" s="19">
        <f>ROUND(K255+L255-M255-N255,2)</f>
        <v>0.0</v>
      </c>
      <c r="P255" s="19">
        <f>T254</f>
        <v>0.0</v>
      </c>
      <c r="Q255" s="19">
        <f>ROUND(P255*$Q$5/12,2)</f>
        <v>0.0</v>
      </c>
      <c r="R255" s="19">
        <f>MIN($R$5,P255+Q255)</f>
        <v>0.0</v>
      </c>
      <c r="S255" s="19">
        <f>MAX(0,MIN(P255+Q255-R255,MonthlyPayment-SUM(H255,M255,R255,W255,AB255,AG255,AL255,AQ255,AV255,BA255)-SUM(I255,N255)))</f>
        <v>0.0</v>
      </c>
      <c r="T255" s="19">
        <f>ROUND(P255+Q255-R255-S255,2)</f>
        <v>0.0</v>
      </c>
      <c r="U255" s="19">
        <f>Y254</f>
        <v>0.0</v>
      </c>
      <c r="V255" s="19">
        <f>ROUND(U255*$V$5/12,2)</f>
        <v>0.0</v>
      </c>
      <c r="W255" s="19">
        <f>MIN($W$5,U255+V255)</f>
        <v>0.0</v>
      </c>
      <c r="X255" s="19">
        <f>MAX(0,MIN(U255+V255-W255,MonthlyPayment-SUM(H255,M255,R255,W255,AB255,AG255,AL255,AQ255,AV255,BA255)-SUM(I255,N255,S255)))</f>
        <v>0.0</v>
      </c>
      <c r="Y255" s="19">
        <f>ROUND(U255+V255-W255-X255,2)</f>
        <v>0.0</v>
      </c>
      <c r="Z255" s="19">
        <f>AD254</f>
        <v>0.0</v>
      </c>
      <c r="AA255" s="19">
        <f>ROUND(Z255*$AA$5/12,2)</f>
        <v>0.0</v>
      </c>
      <c r="AB255" s="19">
        <f>MIN($AB$5,Z255+AA255)</f>
        <v>0.0</v>
      </c>
      <c r="AC255" s="19">
        <f>MAX(0,MIN(Z255+AA255-AB255,MonthlyPayment-SUM(H255,M255,R255,W255,AB255,AG255,AL255,AQ255,AV255,BA255)-SUM(I255,N255,S255,X255)))</f>
        <v>0.0</v>
      </c>
      <c r="AD255" s="19">
        <f>ROUND(Z255+AA255-AB255-AC255,2)</f>
        <v>0.0</v>
      </c>
      <c r="AE255" s="19">
        <f>AI254</f>
        <v>0.0</v>
      </c>
      <c r="AF255" s="19">
        <f>ROUND(AE255*$AF$5/12,2)</f>
        <v>0.0</v>
      </c>
      <c r="AG255" s="19">
        <f>MIN($AG$5,AE255+AF255)</f>
        <v>0.0</v>
      </c>
      <c r="AH255" s="19">
        <f>MAX(0,MIN(AE255+AF255-AG255,MonthlyPayment-SUM(H255,M255,R255,W255,AB255,AG255,AL255,AQ255,AV255,BA255)-SUM(I255,N255,S255,X255,AC255)))</f>
        <v>0.0</v>
      </c>
      <c r="AI255" s="19">
        <f>ROUND(AE255+AF255-AG255-AH255,2)</f>
        <v>0.0</v>
      </c>
      <c r="AJ255" s="19">
        <f>AN254</f>
        <v>0.0</v>
      </c>
      <c r="AK255" s="19">
        <f>ROUND(AJ255*$AK$5/12,2)</f>
        <v>0.0</v>
      </c>
      <c r="AL255" s="19">
        <f>MIN($AL$5,AJ255+AK255)</f>
        <v>0.0</v>
      </c>
      <c r="AM255" s="19">
        <f>MAX(0,MIN(AJ255+AK255-AL255,MonthlyPayment-SUM(H255,M255,R255,W255,AB255,AG255,AL255,AQ255,AV255,BA255)-SUM(I255,N255,S255,X255,AC255,AH255)))</f>
        <v>0.0</v>
      </c>
      <c r="AN255" s="19">
        <f>ROUND(AJ255+AK255-AL255-AM255,2)</f>
        <v>0.0</v>
      </c>
      <c r="AO255" s="19">
        <f>AS254</f>
        <v>0.0</v>
      </c>
      <c r="AP255" s="19">
        <f>ROUND(AO255*$AP$5/12,2)</f>
        <v>0.0</v>
      </c>
      <c r="AQ255" s="19">
        <f>MIN($AQ$5,AO255+AP255)</f>
        <v>0.0</v>
      </c>
      <c r="AR255" s="19">
        <f>MAX(0,MIN(AO255+AP255-AQ255,MonthlyPayment-SUM(H255,M255,R255,W255,AB255,AG255,AL255,AQ255,AV255,BA255)-SUM(I255,N255,S255,X255,AC255,AH255,AM255)))</f>
        <v>0.0</v>
      </c>
      <c r="AS255" s="19">
        <f>ROUND(AO255+AP255-AQ255-AR255,2)</f>
        <v>0.0</v>
      </c>
      <c r="AT255" s="19">
        <f>AX254</f>
        <v>0.0</v>
      </c>
      <c r="AU255" s="19">
        <f>ROUND(AT255*$AU$5/12,2)</f>
        <v>0.0</v>
      </c>
      <c r="AV255" s="19">
        <f>MIN($AV$5,AT255+AU255)</f>
        <v>0.0</v>
      </c>
      <c r="AW255" s="19">
        <f>MAX(0,MIN(AT255+AU255-AV255,MonthlyPayment-SUM(H255,M255,R255,W255,AB255,AG255,AL255,AQ255,AV255,BA255)-SUM(I255,N255,S255,X255,AC255,AH255,AM255,AR255)))</f>
        <v>0.0</v>
      </c>
      <c r="AX255" s="19">
        <f>ROUND(AT255+AU255-AV255-AW255,2)</f>
        <v>0.0</v>
      </c>
      <c r="AY255" s="19">
        <f>BC254</f>
        <v>0.0</v>
      </c>
      <c r="AZ255" s="19">
        <f>ROUND(AY255*$AZ$5/12,2)</f>
        <v>0.0</v>
      </c>
      <c r="BA255" s="19">
        <f>MIN($BA$5,AY255+AZ255)</f>
        <v>0.0</v>
      </c>
      <c r="BB255" s="19">
        <f>MAX(0,MIN(AY255+AZ255-BA255,MonthlyPayment-SUM(H255,M255,R255,W255,AB255,AG255,AL255,AQ255,AV255,BA255)-SUM(I255,N255,S255,X255,AC255,AH255,AM255,AR255,AW255)))</f>
        <v>0.0</v>
      </c>
      <c r="BC255" s="19">
        <f>ROUND(AY255+AZ255-BA255-BB255,2)</f>
        <v>0.0</v>
      </c>
    </row>
    <row r="256" spans="1:55">
      <c r="A256" s="9">
        <v>250</v>
      </c>
      <c r="B256" s="15">
        <f>IF(FirstPayment="","",EDATE(FirstPayment,A256-1))</f>
        <v/>
      </c>
      <c r="C256" s="19">
        <f>SUM(H256,M256,R256,W256,AB256,AG256,AL256,AQ256,AV256,BA256,I256,N256,S256,X256,AC256,AH256,AM256,AR256,AW256,BB256)</f>
        <v>0.0</v>
      </c>
      <c r="D256" s="19">
        <f>SUM(J256,O256,T256,Y256,AD256,AI256,AN256,AS256,AX256,BC256)</f>
        <v>0.0</v>
      </c>
      <c r="E256" s="19">
        <f>SUM(G256,L256,Q256,V256,AA256,AF256,AK256,AP256,AU256,AZ256)</f>
        <v>0.0</v>
      </c>
      <c r="F256" s="19">
        <f>J255</f>
        <v>0.0</v>
      </c>
      <c r="G256" s="19">
        <f>ROUND(F256*$G$5/12,2)</f>
        <v>0.0</v>
      </c>
      <c r="H256" s="19">
        <f>MIN($H$5,F256+G256)</f>
        <v>0.0</v>
      </c>
      <c r="I256" s="19">
        <f>MAX(0,MIN(F256+G256-H256,MonthlyPayment-SUM(H256,M256,R256,W256,AB256,AG256,AL256,AQ256,AV256,BA256)))</f>
        <v>0.0</v>
      </c>
      <c r="J256" s="19">
        <f>ROUND(F256+G256-H256-I256,2)</f>
        <v>0.0</v>
      </c>
      <c r="K256" s="19">
        <f>O255</f>
        <v>0.0</v>
      </c>
      <c r="L256" s="19">
        <f>ROUND(K256*$L$5/12,2)</f>
        <v>0.0</v>
      </c>
      <c r="M256" s="19">
        <f>MIN($M$5,K256+L256)</f>
        <v>0.0</v>
      </c>
      <c r="N256" s="19">
        <f>MAX(0,MIN(K256+L256-M256,MonthlyPayment-SUM(H256,M256,R256,W256,AB256,AG256,AL256,AQ256,AV256,BA256)-SUM(I256)))</f>
        <v>0.0</v>
      </c>
      <c r="O256" s="19">
        <f>ROUND(K256+L256-M256-N256,2)</f>
        <v>0.0</v>
      </c>
      <c r="P256" s="19">
        <f>T255</f>
        <v>0.0</v>
      </c>
      <c r="Q256" s="19">
        <f>ROUND(P256*$Q$5/12,2)</f>
        <v>0.0</v>
      </c>
      <c r="R256" s="19">
        <f>MIN($R$5,P256+Q256)</f>
        <v>0.0</v>
      </c>
      <c r="S256" s="19">
        <f>MAX(0,MIN(P256+Q256-R256,MonthlyPayment-SUM(H256,M256,R256,W256,AB256,AG256,AL256,AQ256,AV256,BA256)-SUM(I256,N256)))</f>
        <v>0.0</v>
      </c>
      <c r="T256" s="19">
        <f>ROUND(P256+Q256-R256-S256,2)</f>
        <v>0.0</v>
      </c>
      <c r="U256" s="19">
        <f>Y255</f>
        <v>0.0</v>
      </c>
      <c r="V256" s="19">
        <f>ROUND(U256*$V$5/12,2)</f>
        <v>0.0</v>
      </c>
      <c r="W256" s="19">
        <f>MIN($W$5,U256+V256)</f>
        <v>0.0</v>
      </c>
      <c r="X256" s="19">
        <f>MAX(0,MIN(U256+V256-W256,MonthlyPayment-SUM(H256,M256,R256,W256,AB256,AG256,AL256,AQ256,AV256,BA256)-SUM(I256,N256,S256)))</f>
        <v>0.0</v>
      </c>
      <c r="Y256" s="19">
        <f>ROUND(U256+V256-W256-X256,2)</f>
        <v>0.0</v>
      </c>
      <c r="Z256" s="19">
        <f>AD255</f>
        <v>0.0</v>
      </c>
      <c r="AA256" s="19">
        <f>ROUND(Z256*$AA$5/12,2)</f>
        <v>0.0</v>
      </c>
      <c r="AB256" s="19">
        <f>MIN($AB$5,Z256+AA256)</f>
        <v>0.0</v>
      </c>
      <c r="AC256" s="19">
        <f>MAX(0,MIN(Z256+AA256-AB256,MonthlyPayment-SUM(H256,M256,R256,W256,AB256,AG256,AL256,AQ256,AV256,BA256)-SUM(I256,N256,S256,X256)))</f>
        <v>0.0</v>
      </c>
      <c r="AD256" s="19">
        <f>ROUND(Z256+AA256-AB256-AC256,2)</f>
        <v>0.0</v>
      </c>
      <c r="AE256" s="19">
        <f>AI255</f>
        <v>0.0</v>
      </c>
      <c r="AF256" s="19">
        <f>ROUND(AE256*$AF$5/12,2)</f>
        <v>0.0</v>
      </c>
      <c r="AG256" s="19">
        <f>MIN($AG$5,AE256+AF256)</f>
        <v>0.0</v>
      </c>
      <c r="AH256" s="19">
        <f>MAX(0,MIN(AE256+AF256-AG256,MonthlyPayment-SUM(H256,M256,R256,W256,AB256,AG256,AL256,AQ256,AV256,BA256)-SUM(I256,N256,S256,X256,AC256)))</f>
        <v>0.0</v>
      </c>
      <c r="AI256" s="19">
        <f>ROUND(AE256+AF256-AG256-AH256,2)</f>
        <v>0.0</v>
      </c>
      <c r="AJ256" s="19">
        <f>AN255</f>
        <v>0.0</v>
      </c>
      <c r="AK256" s="19">
        <f>ROUND(AJ256*$AK$5/12,2)</f>
        <v>0.0</v>
      </c>
      <c r="AL256" s="19">
        <f>MIN($AL$5,AJ256+AK256)</f>
        <v>0.0</v>
      </c>
      <c r="AM256" s="19">
        <f>MAX(0,MIN(AJ256+AK256-AL256,MonthlyPayment-SUM(H256,M256,R256,W256,AB256,AG256,AL256,AQ256,AV256,BA256)-SUM(I256,N256,S256,X256,AC256,AH256)))</f>
        <v>0.0</v>
      </c>
      <c r="AN256" s="19">
        <f>ROUND(AJ256+AK256-AL256-AM256,2)</f>
        <v>0.0</v>
      </c>
      <c r="AO256" s="19">
        <f>AS255</f>
        <v>0.0</v>
      </c>
      <c r="AP256" s="19">
        <f>ROUND(AO256*$AP$5/12,2)</f>
        <v>0.0</v>
      </c>
      <c r="AQ256" s="19">
        <f>MIN($AQ$5,AO256+AP256)</f>
        <v>0.0</v>
      </c>
      <c r="AR256" s="19">
        <f>MAX(0,MIN(AO256+AP256-AQ256,MonthlyPayment-SUM(H256,M256,R256,W256,AB256,AG256,AL256,AQ256,AV256,BA256)-SUM(I256,N256,S256,X256,AC256,AH256,AM256)))</f>
        <v>0.0</v>
      </c>
      <c r="AS256" s="19">
        <f>ROUND(AO256+AP256-AQ256-AR256,2)</f>
        <v>0.0</v>
      </c>
      <c r="AT256" s="19">
        <f>AX255</f>
        <v>0.0</v>
      </c>
      <c r="AU256" s="19">
        <f>ROUND(AT256*$AU$5/12,2)</f>
        <v>0.0</v>
      </c>
      <c r="AV256" s="19">
        <f>MIN($AV$5,AT256+AU256)</f>
        <v>0.0</v>
      </c>
      <c r="AW256" s="19">
        <f>MAX(0,MIN(AT256+AU256-AV256,MonthlyPayment-SUM(H256,M256,R256,W256,AB256,AG256,AL256,AQ256,AV256,BA256)-SUM(I256,N256,S256,X256,AC256,AH256,AM256,AR256)))</f>
        <v>0.0</v>
      </c>
      <c r="AX256" s="19">
        <f>ROUND(AT256+AU256-AV256-AW256,2)</f>
        <v>0.0</v>
      </c>
      <c r="AY256" s="19">
        <f>BC255</f>
        <v>0.0</v>
      </c>
      <c r="AZ256" s="19">
        <f>ROUND(AY256*$AZ$5/12,2)</f>
        <v>0.0</v>
      </c>
      <c r="BA256" s="19">
        <f>MIN($BA$5,AY256+AZ256)</f>
        <v>0.0</v>
      </c>
      <c r="BB256" s="19">
        <f>MAX(0,MIN(AY256+AZ256-BA256,MonthlyPayment-SUM(H256,M256,R256,W256,AB256,AG256,AL256,AQ256,AV256,BA256)-SUM(I256,N256,S256,X256,AC256,AH256,AM256,AR256,AW256)))</f>
        <v>0.0</v>
      </c>
      <c r="BC256" s="19">
        <f>ROUND(AY256+AZ256-BA256-BB256,2)</f>
        <v>0.0</v>
      </c>
    </row>
    <row r="257" spans="1:55">
      <c r="A257" s="9">
        <v>251</v>
      </c>
      <c r="B257" s="15">
        <f>IF(FirstPayment="","",EDATE(FirstPayment,A257-1))</f>
        <v/>
      </c>
      <c r="C257" s="19">
        <f>SUM(H257,M257,R257,W257,AB257,AG257,AL257,AQ257,AV257,BA257,I257,N257,S257,X257,AC257,AH257,AM257,AR257,AW257,BB257)</f>
        <v>0.0</v>
      </c>
      <c r="D257" s="19">
        <f>SUM(J257,O257,T257,Y257,AD257,AI257,AN257,AS257,AX257,BC257)</f>
        <v>0.0</v>
      </c>
      <c r="E257" s="19">
        <f>SUM(G257,L257,Q257,V257,AA257,AF257,AK257,AP257,AU257,AZ257)</f>
        <v>0.0</v>
      </c>
      <c r="F257" s="19">
        <f>J256</f>
        <v>0.0</v>
      </c>
      <c r="G257" s="19">
        <f>ROUND(F257*$G$5/12,2)</f>
        <v>0.0</v>
      </c>
      <c r="H257" s="19">
        <f>MIN($H$5,F257+G257)</f>
        <v>0.0</v>
      </c>
      <c r="I257" s="19">
        <f>MAX(0,MIN(F257+G257-H257,MonthlyPayment-SUM(H257,M257,R257,W257,AB257,AG257,AL257,AQ257,AV257,BA257)))</f>
        <v>0.0</v>
      </c>
      <c r="J257" s="19">
        <f>ROUND(F257+G257-H257-I257,2)</f>
        <v>0.0</v>
      </c>
      <c r="K257" s="19">
        <f>O256</f>
        <v>0.0</v>
      </c>
      <c r="L257" s="19">
        <f>ROUND(K257*$L$5/12,2)</f>
        <v>0.0</v>
      </c>
      <c r="M257" s="19">
        <f>MIN($M$5,K257+L257)</f>
        <v>0.0</v>
      </c>
      <c r="N257" s="19">
        <f>MAX(0,MIN(K257+L257-M257,MonthlyPayment-SUM(H257,M257,R257,W257,AB257,AG257,AL257,AQ257,AV257,BA257)-SUM(I257)))</f>
        <v>0.0</v>
      </c>
      <c r="O257" s="19">
        <f>ROUND(K257+L257-M257-N257,2)</f>
        <v>0.0</v>
      </c>
      <c r="P257" s="19">
        <f>T256</f>
        <v>0.0</v>
      </c>
      <c r="Q257" s="19">
        <f>ROUND(P257*$Q$5/12,2)</f>
        <v>0.0</v>
      </c>
      <c r="R257" s="19">
        <f>MIN($R$5,P257+Q257)</f>
        <v>0.0</v>
      </c>
      <c r="S257" s="19">
        <f>MAX(0,MIN(P257+Q257-R257,MonthlyPayment-SUM(H257,M257,R257,W257,AB257,AG257,AL257,AQ257,AV257,BA257)-SUM(I257,N257)))</f>
        <v>0.0</v>
      </c>
      <c r="T257" s="19">
        <f>ROUND(P257+Q257-R257-S257,2)</f>
        <v>0.0</v>
      </c>
      <c r="U257" s="19">
        <f>Y256</f>
        <v>0.0</v>
      </c>
      <c r="V257" s="19">
        <f>ROUND(U257*$V$5/12,2)</f>
        <v>0.0</v>
      </c>
      <c r="W257" s="19">
        <f>MIN($W$5,U257+V257)</f>
        <v>0.0</v>
      </c>
      <c r="X257" s="19">
        <f>MAX(0,MIN(U257+V257-W257,MonthlyPayment-SUM(H257,M257,R257,W257,AB257,AG257,AL257,AQ257,AV257,BA257)-SUM(I257,N257,S257)))</f>
        <v>0.0</v>
      </c>
      <c r="Y257" s="19">
        <f>ROUND(U257+V257-W257-X257,2)</f>
        <v>0.0</v>
      </c>
      <c r="Z257" s="19">
        <f>AD256</f>
        <v>0.0</v>
      </c>
      <c r="AA257" s="19">
        <f>ROUND(Z257*$AA$5/12,2)</f>
        <v>0.0</v>
      </c>
      <c r="AB257" s="19">
        <f>MIN($AB$5,Z257+AA257)</f>
        <v>0.0</v>
      </c>
      <c r="AC257" s="19">
        <f>MAX(0,MIN(Z257+AA257-AB257,MonthlyPayment-SUM(H257,M257,R257,W257,AB257,AG257,AL257,AQ257,AV257,BA257)-SUM(I257,N257,S257,X257)))</f>
        <v>0.0</v>
      </c>
      <c r="AD257" s="19">
        <f>ROUND(Z257+AA257-AB257-AC257,2)</f>
        <v>0.0</v>
      </c>
      <c r="AE257" s="19">
        <f>AI256</f>
        <v>0.0</v>
      </c>
      <c r="AF257" s="19">
        <f>ROUND(AE257*$AF$5/12,2)</f>
        <v>0.0</v>
      </c>
      <c r="AG257" s="19">
        <f>MIN($AG$5,AE257+AF257)</f>
        <v>0.0</v>
      </c>
      <c r="AH257" s="19">
        <f>MAX(0,MIN(AE257+AF257-AG257,MonthlyPayment-SUM(H257,M257,R257,W257,AB257,AG257,AL257,AQ257,AV257,BA257)-SUM(I257,N257,S257,X257,AC257)))</f>
        <v>0.0</v>
      </c>
      <c r="AI257" s="19">
        <f>ROUND(AE257+AF257-AG257-AH257,2)</f>
        <v>0.0</v>
      </c>
      <c r="AJ257" s="19">
        <f>AN256</f>
        <v>0.0</v>
      </c>
      <c r="AK257" s="19">
        <f>ROUND(AJ257*$AK$5/12,2)</f>
        <v>0.0</v>
      </c>
      <c r="AL257" s="19">
        <f>MIN($AL$5,AJ257+AK257)</f>
        <v>0.0</v>
      </c>
      <c r="AM257" s="19">
        <f>MAX(0,MIN(AJ257+AK257-AL257,MonthlyPayment-SUM(H257,M257,R257,W257,AB257,AG257,AL257,AQ257,AV257,BA257)-SUM(I257,N257,S257,X257,AC257,AH257)))</f>
        <v>0.0</v>
      </c>
      <c r="AN257" s="19">
        <f>ROUND(AJ257+AK257-AL257-AM257,2)</f>
        <v>0.0</v>
      </c>
      <c r="AO257" s="19">
        <f>AS256</f>
        <v>0.0</v>
      </c>
      <c r="AP257" s="19">
        <f>ROUND(AO257*$AP$5/12,2)</f>
        <v>0.0</v>
      </c>
      <c r="AQ257" s="19">
        <f>MIN($AQ$5,AO257+AP257)</f>
        <v>0.0</v>
      </c>
      <c r="AR257" s="19">
        <f>MAX(0,MIN(AO257+AP257-AQ257,MonthlyPayment-SUM(H257,M257,R257,W257,AB257,AG257,AL257,AQ257,AV257,BA257)-SUM(I257,N257,S257,X257,AC257,AH257,AM257)))</f>
        <v>0.0</v>
      </c>
      <c r="AS257" s="19">
        <f>ROUND(AO257+AP257-AQ257-AR257,2)</f>
        <v>0.0</v>
      </c>
      <c r="AT257" s="19">
        <f>AX256</f>
        <v>0.0</v>
      </c>
      <c r="AU257" s="19">
        <f>ROUND(AT257*$AU$5/12,2)</f>
        <v>0.0</v>
      </c>
      <c r="AV257" s="19">
        <f>MIN($AV$5,AT257+AU257)</f>
        <v>0.0</v>
      </c>
      <c r="AW257" s="19">
        <f>MAX(0,MIN(AT257+AU257-AV257,MonthlyPayment-SUM(H257,M257,R257,W257,AB257,AG257,AL257,AQ257,AV257,BA257)-SUM(I257,N257,S257,X257,AC257,AH257,AM257,AR257)))</f>
        <v>0.0</v>
      </c>
      <c r="AX257" s="19">
        <f>ROUND(AT257+AU257-AV257-AW257,2)</f>
        <v>0.0</v>
      </c>
      <c r="AY257" s="19">
        <f>BC256</f>
        <v>0.0</v>
      </c>
      <c r="AZ257" s="19">
        <f>ROUND(AY257*$AZ$5/12,2)</f>
        <v>0.0</v>
      </c>
      <c r="BA257" s="19">
        <f>MIN($BA$5,AY257+AZ257)</f>
        <v>0.0</v>
      </c>
      <c r="BB257" s="19">
        <f>MAX(0,MIN(AY257+AZ257-BA257,MonthlyPayment-SUM(H257,M257,R257,W257,AB257,AG257,AL257,AQ257,AV257,BA257)-SUM(I257,N257,S257,X257,AC257,AH257,AM257,AR257,AW257)))</f>
        <v>0.0</v>
      </c>
      <c r="BC257" s="19">
        <f>ROUND(AY257+AZ257-BA257-BB257,2)</f>
        <v>0.0</v>
      </c>
    </row>
    <row r="258" spans="1:55">
      <c r="A258" s="9">
        <v>252</v>
      </c>
      <c r="B258" s="15">
        <f>IF(FirstPayment="","",EDATE(FirstPayment,A258-1))</f>
        <v/>
      </c>
      <c r="C258" s="19">
        <f>SUM(H258,M258,R258,W258,AB258,AG258,AL258,AQ258,AV258,BA258,I258,N258,S258,X258,AC258,AH258,AM258,AR258,AW258,BB258)</f>
        <v>0.0</v>
      </c>
      <c r="D258" s="19">
        <f>SUM(J258,O258,T258,Y258,AD258,AI258,AN258,AS258,AX258,BC258)</f>
        <v>0.0</v>
      </c>
      <c r="E258" s="19">
        <f>SUM(G258,L258,Q258,V258,AA258,AF258,AK258,AP258,AU258,AZ258)</f>
        <v>0.0</v>
      </c>
      <c r="F258" s="19">
        <f>J257</f>
        <v>0.0</v>
      </c>
      <c r="G258" s="19">
        <f>ROUND(F258*$G$5/12,2)</f>
        <v>0.0</v>
      </c>
      <c r="H258" s="19">
        <f>MIN($H$5,F258+G258)</f>
        <v>0.0</v>
      </c>
      <c r="I258" s="19">
        <f>MAX(0,MIN(F258+G258-H258,MonthlyPayment-SUM(H258,M258,R258,W258,AB258,AG258,AL258,AQ258,AV258,BA258)))</f>
        <v>0.0</v>
      </c>
      <c r="J258" s="19">
        <f>ROUND(F258+G258-H258-I258,2)</f>
        <v>0.0</v>
      </c>
      <c r="K258" s="19">
        <f>O257</f>
        <v>0.0</v>
      </c>
      <c r="L258" s="19">
        <f>ROUND(K258*$L$5/12,2)</f>
        <v>0.0</v>
      </c>
      <c r="M258" s="19">
        <f>MIN($M$5,K258+L258)</f>
        <v>0.0</v>
      </c>
      <c r="N258" s="19">
        <f>MAX(0,MIN(K258+L258-M258,MonthlyPayment-SUM(H258,M258,R258,W258,AB258,AG258,AL258,AQ258,AV258,BA258)-SUM(I258)))</f>
        <v>0.0</v>
      </c>
      <c r="O258" s="19">
        <f>ROUND(K258+L258-M258-N258,2)</f>
        <v>0.0</v>
      </c>
      <c r="P258" s="19">
        <f>T257</f>
        <v>0.0</v>
      </c>
      <c r="Q258" s="19">
        <f>ROUND(P258*$Q$5/12,2)</f>
        <v>0.0</v>
      </c>
      <c r="R258" s="19">
        <f>MIN($R$5,P258+Q258)</f>
        <v>0.0</v>
      </c>
      <c r="S258" s="19">
        <f>MAX(0,MIN(P258+Q258-R258,MonthlyPayment-SUM(H258,M258,R258,W258,AB258,AG258,AL258,AQ258,AV258,BA258)-SUM(I258,N258)))</f>
        <v>0.0</v>
      </c>
      <c r="T258" s="19">
        <f>ROUND(P258+Q258-R258-S258,2)</f>
        <v>0.0</v>
      </c>
      <c r="U258" s="19">
        <f>Y257</f>
        <v>0.0</v>
      </c>
      <c r="V258" s="19">
        <f>ROUND(U258*$V$5/12,2)</f>
        <v>0.0</v>
      </c>
      <c r="W258" s="19">
        <f>MIN($W$5,U258+V258)</f>
        <v>0.0</v>
      </c>
      <c r="X258" s="19">
        <f>MAX(0,MIN(U258+V258-W258,MonthlyPayment-SUM(H258,M258,R258,W258,AB258,AG258,AL258,AQ258,AV258,BA258)-SUM(I258,N258,S258)))</f>
        <v>0.0</v>
      </c>
      <c r="Y258" s="19">
        <f>ROUND(U258+V258-W258-X258,2)</f>
        <v>0.0</v>
      </c>
      <c r="Z258" s="19">
        <f>AD257</f>
        <v>0.0</v>
      </c>
      <c r="AA258" s="19">
        <f>ROUND(Z258*$AA$5/12,2)</f>
        <v>0.0</v>
      </c>
      <c r="AB258" s="19">
        <f>MIN($AB$5,Z258+AA258)</f>
        <v>0.0</v>
      </c>
      <c r="AC258" s="19">
        <f>MAX(0,MIN(Z258+AA258-AB258,MonthlyPayment-SUM(H258,M258,R258,W258,AB258,AG258,AL258,AQ258,AV258,BA258)-SUM(I258,N258,S258,X258)))</f>
        <v>0.0</v>
      </c>
      <c r="AD258" s="19">
        <f>ROUND(Z258+AA258-AB258-AC258,2)</f>
        <v>0.0</v>
      </c>
      <c r="AE258" s="19">
        <f>AI257</f>
        <v>0.0</v>
      </c>
      <c r="AF258" s="19">
        <f>ROUND(AE258*$AF$5/12,2)</f>
        <v>0.0</v>
      </c>
      <c r="AG258" s="19">
        <f>MIN($AG$5,AE258+AF258)</f>
        <v>0.0</v>
      </c>
      <c r="AH258" s="19">
        <f>MAX(0,MIN(AE258+AF258-AG258,MonthlyPayment-SUM(H258,M258,R258,W258,AB258,AG258,AL258,AQ258,AV258,BA258)-SUM(I258,N258,S258,X258,AC258)))</f>
        <v>0.0</v>
      </c>
      <c r="AI258" s="19">
        <f>ROUND(AE258+AF258-AG258-AH258,2)</f>
        <v>0.0</v>
      </c>
      <c r="AJ258" s="19">
        <f>AN257</f>
        <v>0.0</v>
      </c>
      <c r="AK258" s="19">
        <f>ROUND(AJ258*$AK$5/12,2)</f>
        <v>0.0</v>
      </c>
      <c r="AL258" s="19">
        <f>MIN($AL$5,AJ258+AK258)</f>
        <v>0.0</v>
      </c>
      <c r="AM258" s="19">
        <f>MAX(0,MIN(AJ258+AK258-AL258,MonthlyPayment-SUM(H258,M258,R258,W258,AB258,AG258,AL258,AQ258,AV258,BA258)-SUM(I258,N258,S258,X258,AC258,AH258)))</f>
        <v>0.0</v>
      </c>
      <c r="AN258" s="19">
        <f>ROUND(AJ258+AK258-AL258-AM258,2)</f>
        <v>0.0</v>
      </c>
      <c r="AO258" s="19">
        <f>AS257</f>
        <v>0.0</v>
      </c>
      <c r="AP258" s="19">
        <f>ROUND(AO258*$AP$5/12,2)</f>
        <v>0.0</v>
      </c>
      <c r="AQ258" s="19">
        <f>MIN($AQ$5,AO258+AP258)</f>
        <v>0.0</v>
      </c>
      <c r="AR258" s="19">
        <f>MAX(0,MIN(AO258+AP258-AQ258,MonthlyPayment-SUM(H258,M258,R258,W258,AB258,AG258,AL258,AQ258,AV258,BA258)-SUM(I258,N258,S258,X258,AC258,AH258,AM258)))</f>
        <v>0.0</v>
      </c>
      <c r="AS258" s="19">
        <f>ROUND(AO258+AP258-AQ258-AR258,2)</f>
        <v>0.0</v>
      </c>
      <c r="AT258" s="19">
        <f>AX257</f>
        <v>0.0</v>
      </c>
      <c r="AU258" s="19">
        <f>ROUND(AT258*$AU$5/12,2)</f>
        <v>0.0</v>
      </c>
      <c r="AV258" s="19">
        <f>MIN($AV$5,AT258+AU258)</f>
        <v>0.0</v>
      </c>
      <c r="AW258" s="19">
        <f>MAX(0,MIN(AT258+AU258-AV258,MonthlyPayment-SUM(H258,M258,R258,W258,AB258,AG258,AL258,AQ258,AV258,BA258)-SUM(I258,N258,S258,X258,AC258,AH258,AM258,AR258)))</f>
        <v>0.0</v>
      </c>
      <c r="AX258" s="19">
        <f>ROUND(AT258+AU258-AV258-AW258,2)</f>
        <v>0.0</v>
      </c>
      <c r="AY258" s="19">
        <f>BC257</f>
        <v>0.0</v>
      </c>
      <c r="AZ258" s="19">
        <f>ROUND(AY258*$AZ$5/12,2)</f>
        <v>0.0</v>
      </c>
      <c r="BA258" s="19">
        <f>MIN($BA$5,AY258+AZ258)</f>
        <v>0.0</v>
      </c>
      <c r="BB258" s="19">
        <f>MAX(0,MIN(AY258+AZ258-BA258,MonthlyPayment-SUM(H258,M258,R258,W258,AB258,AG258,AL258,AQ258,AV258,BA258)-SUM(I258,N258,S258,X258,AC258,AH258,AM258,AR258,AW258)))</f>
        <v>0.0</v>
      </c>
      <c r="BC258" s="19">
        <f>ROUND(AY258+AZ258-BA258-BB258,2)</f>
        <v>0.0</v>
      </c>
    </row>
    <row r="259" spans="1:55">
      <c r="A259" s="9">
        <v>253</v>
      </c>
      <c r="B259" s="15">
        <f>IF(FirstPayment="","",EDATE(FirstPayment,A259-1))</f>
        <v/>
      </c>
      <c r="C259" s="19">
        <f>SUM(H259,M259,R259,W259,AB259,AG259,AL259,AQ259,AV259,BA259,I259,N259,S259,X259,AC259,AH259,AM259,AR259,AW259,BB259)</f>
        <v>0.0</v>
      </c>
      <c r="D259" s="19">
        <f>SUM(J259,O259,T259,Y259,AD259,AI259,AN259,AS259,AX259,BC259)</f>
        <v>0.0</v>
      </c>
      <c r="E259" s="19">
        <f>SUM(G259,L259,Q259,V259,AA259,AF259,AK259,AP259,AU259,AZ259)</f>
        <v>0.0</v>
      </c>
      <c r="F259" s="19">
        <f>J258</f>
        <v>0.0</v>
      </c>
      <c r="G259" s="19">
        <f>ROUND(F259*$G$5/12,2)</f>
        <v>0.0</v>
      </c>
      <c r="H259" s="19">
        <f>MIN($H$5,F259+G259)</f>
        <v>0.0</v>
      </c>
      <c r="I259" s="19">
        <f>MAX(0,MIN(F259+G259-H259,MonthlyPayment-SUM(H259,M259,R259,W259,AB259,AG259,AL259,AQ259,AV259,BA259)))</f>
        <v>0.0</v>
      </c>
      <c r="J259" s="19">
        <f>ROUND(F259+G259-H259-I259,2)</f>
        <v>0.0</v>
      </c>
      <c r="K259" s="19">
        <f>O258</f>
        <v>0.0</v>
      </c>
      <c r="L259" s="19">
        <f>ROUND(K259*$L$5/12,2)</f>
        <v>0.0</v>
      </c>
      <c r="M259" s="19">
        <f>MIN($M$5,K259+L259)</f>
        <v>0.0</v>
      </c>
      <c r="N259" s="19">
        <f>MAX(0,MIN(K259+L259-M259,MonthlyPayment-SUM(H259,M259,R259,W259,AB259,AG259,AL259,AQ259,AV259,BA259)-SUM(I259)))</f>
        <v>0.0</v>
      </c>
      <c r="O259" s="19">
        <f>ROUND(K259+L259-M259-N259,2)</f>
        <v>0.0</v>
      </c>
      <c r="P259" s="19">
        <f>T258</f>
        <v>0.0</v>
      </c>
      <c r="Q259" s="19">
        <f>ROUND(P259*$Q$5/12,2)</f>
        <v>0.0</v>
      </c>
      <c r="R259" s="19">
        <f>MIN($R$5,P259+Q259)</f>
        <v>0.0</v>
      </c>
      <c r="S259" s="19">
        <f>MAX(0,MIN(P259+Q259-R259,MonthlyPayment-SUM(H259,M259,R259,W259,AB259,AG259,AL259,AQ259,AV259,BA259)-SUM(I259,N259)))</f>
        <v>0.0</v>
      </c>
      <c r="T259" s="19">
        <f>ROUND(P259+Q259-R259-S259,2)</f>
        <v>0.0</v>
      </c>
      <c r="U259" s="19">
        <f>Y258</f>
        <v>0.0</v>
      </c>
      <c r="V259" s="19">
        <f>ROUND(U259*$V$5/12,2)</f>
        <v>0.0</v>
      </c>
      <c r="W259" s="19">
        <f>MIN($W$5,U259+V259)</f>
        <v>0.0</v>
      </c>
      <c r="X259" s="19">
        <f>MAX(0,MIN(U259+V259-W259,MonthlyPayment-SUM(H259,M259,R259,W259,AB259,AG259,AL259,AQ259,AV259,BA259)-SUM(I259,N259,S259)))</f>
        <v>0.0</v>
      </c>
      <c r="Y259" s="19">
        <f>ROUND(U259+V259-W259-X259,2)</f>
        <v>0.0</v>
      </c>
      <c r="Z259" s="19">
        <f>AD258</f>
        <v>0.0</v>
      </c>
      <c r="AA259" s="19">
        <f>ROUND(Z259*$AA$5/12,2)</f>
        <v>0.0</v>
      </c>
      <c r="AB259" s="19">
        <f>MIN($AB$5,Z259+AA259)</f>
        <v>0.0</v>
      </c>
      <c r="AC259" s="19">
        <f>MAX(0,MIN(Z259+AA259-AB259,MonthlyPayment-SUM(H259,M259,R259,W259,AB259,AG259,AL259,AQ259,AV259,BA259)-SUM(I259,N259,S259,X259)))</f>
        <v>0.0</v>
      </c>
      <c r="AD259" s="19">
        <f>ROUND(Z259+AA259-AB259-AC259,2)</f>
        <v>0.0</v>
      </c>
      <c r="AE259" s="19">
        <f>AI258</f>
        <v>0.0</v>
      </c>
      <c r="AF259" s="19">
        <f>ROUND(AE259*$AF$5/12,2)</f>
        <v>0.0</v>
      </c>
      <c r="AG259" s="19">
        <f>MIN($AG$5,AE259+AF259)</f>
        <v>0.0</v>
      </c>
      <c r="AH259" s="19">
        <f>MAX(0,MIN(AE259+AF259-AG259,MonthlyPayment-SUM(H259,M259,R259,W259,AB259,AG259,AL259,AQ259,AV259,BA259)-SUM(I259,N259,S259,X259,AC259)))</f>
        <v>0.0</v>
      </c>
      <c r="AI259" s="19">
        <f>ROUND(AE259+AF259-AG259-AH259,2)</f>
        <v>0.0</v>
      </c>
      <c r="AJ259" s="19">
        <f>AN258</f>
        <v>0.0</v>
      </c>
      <c r="AK259" s="19">
        <f>ROUND(AJ259*$AK$5/12,2)</f>
        <v>0.0</v>
      </c>
      <c r="AL259" s="19">
        <f>MIN($AL$5,AJ259+AK259)</f>
        <v>0.0</v>
      </c>
      <c r="AM259" s="19">
        <f>MAX(0,MIN(AJ259+AK259-AL259,MonthlyPayment-SUM(H259,M259,R259,W259,AB259,AG259,AL259,AQ259,AV259,BA259)-SUM(I259,N259,S259,X259,AC259,AH259)))</f>
        <v>0.0</v>
      </c>
      <c r="AN259" s="19">
        <f>ROUND(AJ259+AK259-AL259-AM259,2)</f>
        <v>0.0</v>
      </c>
      <c r="AO259" s="19">
        <f>AS258</f>
        <v>0.0</v>
      </c>
      <c r="AP259" s="19">
        <f>ROUND(AO259*$AP$5/12,2)</f>
        <v>0.0</v>
      </c>
      <c r="AQ259" s="19">
        <f>MIN($AQ$5,AO259+AP259)</f>
        <v>0.0</v>
      </c>
      <c r="AR259" s="19">
        <f>MAX(0,MIN(AO259+AP259-AQ259,MonthlyPayment-SUM(H259,M259,R259,W259,AB259,AG259,AL259,AQ259,AV259,BA259)-SUM(I259,N259,S259,X259,AC259,AH259,AM259)))</f>
        <v>0.0</v>
      </c>
      <c r="AS259" s="19">
        <f>ROUND(AO259+AP259-AQ259-AR259,2)</f>
        <v>0.0</v>
      </c>
      <c r="AT259" s="19">
        <f>AX258</f>
        <v>0.0</v>
      </c>
      <c r="AU259" s="19">
        <f>ROUND(AT259*$AU$5/12,2)</f>
        <v>0.0</v>
      </c>
      <c r="AV259" s="19">
        <f>MIN($AV$5,AT259+AU259)</f>
        <v>0.0</v>
      </c>
      <c r="AW259" s="19">
        <f>MAX(0,MIN(AT259+AU259-AV259,MonthlyPayment-SUM(H259,M259,R259,W259,AB259,AG259,AL259,AQ259,AV259,BA259)-SUM(I259,N259,S259,X259,AC259,AH259,AM259,AR259)))</f>
        <v>0.0</v>
      </c>
      <c r="AX259" s="19">
        <f>ROUND(AT259+AU259-AV259-AW259,2)</f>
        <v>0.0</v>
      </c>
      <c r="AY259" s="19">
        <f>BC258</f>
        <v>0.0</v>
      </c>
      <c r="AZ259" s="19">
        <f>ROUND(AY259*$AZ$5/12,2)</f>
        <v>0.0</v>
      </c>
      <c r="BA259" s="19">
        <f>MIN($BA$5,AY259+AZ259)</f>
        <v>0.0</v>
      </c>
      <c r="BB259" s="19">
        <f>MAX(0,MIN(AY259+AZ259-BA259,MonthlyPayment-SUM(H259,M259,R259,W259,AB259,AG259,AL259,AQ259,AV259,BA259)-SUM(I259,N259,S259,X259,AC259,AH259,AM259,AR259,AW259)))</f>
        <v>0.0</v>
      </c>
      <c r="BC259" s="19">
        <f>ROUND(AY259+AZ259-BA259-BB259,2)</f>
        <v>0.0</v>
      </c>
    </row>
    <row r="260" spans="1:55">
      <c r="A260" s="9">
        <v>254</v>
      </c>
      <c r="B260" s="15">
        <f>IF(FirstPayment="","",EDATE(FirstPayment,A260-1))</f>
        <v/>
      </c>
      <c r="C260" s="19">
        <f>SUM(H260,M260,R260,W260,AB260,AG260,AL260,AQ260,AV260,BA260,I260,N260,S260,X260,AC260,AH260,AM260,AR260,AW260,BB260)</f>
        <v>0.0</v>
      </c>
      <c r="D260" s="19">
        <f>SUM(J260,O260,T260,Y260,AD260,AI260,AN260,AS260,AX260,BC260)</f>
        <v>0.0</v>
      </c>
      <c r="E260" s="19">
        <f>SUM(G260,L260,Q260,V260,AA260,AF260,AK260,AP260,AU260,AZ260)</f>
        <v>0.0</v>
      </c>
      <c r="F260" s="19">
        <f>J259</f>
        <v>0.0</v>
      </c>
      <c r="G260" s="19">
        <f>ROUND(F260*$G$5/12,2)</f>
        <v>0.0</v>
      </c>
      <c r="H260" s="19">
        <f>MIN($H$5,F260+G260)</f>
        <v>0.0</v>
      </c>
      <c r="I260" s="19">
        <f>MAX(0,MIN(F260+G260-H260,MonthlyPayment-SUM(H260,M260,R260,W260,AB260,AG260,AL260,AQ260,AV260,BA260)))</f>
        <v>0.0</v>
      </c>
      <c r="J260" s="19">
        <f>ROUND(F260+G260-H260-I260,2)</f>
        <v>0.0</v>
      </c>
      <c r="K260" s="19">
        <f>O259</f>
        <v>0.0</v>
      </c>
      <c r="L260" s="19">
        <f>ROUND(K260*$L$5/12,2)</f>
        <v>0.0</v>
      </c>
      <c r="M260" s="19">
        <f>MIN($M$5,K260+L260)</f>
        <v>0.0</v>
      </c>
      <c r="N260" s="19">
        <f>MAX(0,MIN(K260+L260-M260,MonthlyPayment-SUM(H260,M260,R260,W260,AB260,AG260,AL260,AQ260,AV260,BA260)-SUM(I260)))</f>
        <v>0.0</v>
      </c>
      <c r="O260" s="19">
        <f>ROUND(K260+L260-M260-N260,2)</f>
        <v>0.0</v>
      </c>
      <c r="P260" s="19">
        <f>T259</f>
        <v>0.0</v>
      </c>
      <c r="Q260" s="19">
        <f>ROUND(P260*$Q$5/12,2)</f>
        <v>0.0</v>
      </c>
      <c r="R260" s="19">
        <f>MIN($R$5,P260+Q260)</f>
        <v>0.0</v>
      </c>
      <c r="S260" s="19">
        <f>MAX(0,MIN(P260+Q260-R260,MonthlyPayment-SUM(H260,M260,R260,W260,AB260,AG260,AL260,AQ260,AV260,BA260)-SUM(I260,N260)))</f>
        <v>0.0</v>
      </c>
      <c r="T260" s="19">
        <f>ROUND(P260+Q260-R260-S260,2)</f>
        <v>0.0</v>
      </c>
      <c r="U260" s="19">
        <f>Y259</f>
        <v>0.0</v>
      </c>
      <c r="V260" s="19">
        <f>ROUND(U260*$V$5/12,2)</f>
        <v>0.0</v>
      </c>
      <c r="W260" s="19">
        <f>MIN($W$5,U260+V260)</f>
        <v>0.0</v>
      </c>
      <c r="X260" s="19">
        <f>MAX(0,MIN(U260+V260-W260,MonthlyPayment-SUM(H260,M260,R260,W260,AB260,AG260,AL260,AQ260,AV260,BA260)-SUM(I260,N260,S260)))</f>
        <v>0.0</v>
      </c>
      <c r="Y260" s="19">
        <f>ROUND(U260+V260-W260-X260,2)</f>
        <v>0.0</v>
      </c>
      <c r="Z260" s="19">
        <f>AD259</f>
        <v>0.0</v>
      </c>
      <c r="AA260" s="19">
        <f>ROUND(Z260*$AA$5/12,2)</f>
        <v>0.0</v>
      </c>
      <c r="AB260" s="19">
        <f>MIN($AB$5,Z260+AA260)</f>
        <v>0.0</v>
      </c>
      <c r="AC260" s="19">
        <f>MAX(0,MIN(Z260+AA260-AB260,MonthlyPayment-SUM(H260,M260,R260,W260,AB260,AG260,AL260,AQ260,AV260,BA260)-SUM(I260,N260,S260,X260)))</f>
        <v>0.0</v>
      </c>
      <c r="AD260" s="19">
        <f>ROUND(Z260+AA260-AB260-AC260,2)</f>
        <v>0.0</v>
      </c>
      <c r="AE260" s="19">
        <f>AI259</f>
        <v>0.0</v>
      </c>
      <c r="AF260" s="19">
        <f>ROUND(AE260*$AF$5/12,2)</f>
        <v>0.0</v>
      </c>
      <c r="AG260" s="19">
        <f>MIN($AG$5,AE260+AF260)</f>
        <v>0.0</v>
      </c>
      <c r="AH260" s="19">
        <f>MAX(0,MIN(AE260+AF260-AG260,MonthlyPayment-SUM(H260,M260,R260,W260,AB260,AG260,AL260,AQ260,AV260,BA260)-SUM(I260,N260,S260,X260,AC260)))</f>
        <v>0.0</v>
      </c>
      <c r="AI260" s="19">
        <f>ROUND(AE260+AF260-AG260-AH260,2)</f>
        <v>0.0</v>
      </c>
      <c r="AJ260" s="19">
        <f>AN259</f>
        <v>0.0</v>
      </c>
      <c r="AK260" s="19">
        <f>ROUND(AJ260*$AK$5/12,2)</f>
        <v>0.0</v>
      </c>
      <c r="AL260" s="19">
        <f>MIN($AL$5,AJ260+AK260)</f>
        <v>0.0</v>
      </c>
      <c r="AM260" s="19">
        <f>MAX(0,MIN(AJ260+AK260-AL260,MonthlyPayment-SUM(H260,M260,R260,W260,AB260,AG260,AL260,AQ260,AV260,BA260)-SUM(I260,N260,S260,X260,AC260,AH260)))</f>
        <v>0.0</v>
      </c>
      <c r="AN260" s="19">
        <f>ROUND(AJ260+AK260-AL260-AM260,2)</f>
        <v>0.0</v>
      </c>
      <c r="AO260" s="19">
        <f>AS259</f>
        <v>0.0</v>
      </c>
      <c r="AP260" s="19">
        <f>ROUND(AO260*$AP$5/12,2)</f>
        <v>0.0</v>
      </c>
      <c r="AQ260" s="19">
        <f>MIN($AQ$5,AO260+AP260)</f>
        <v>0.0</v>
      </c>
      <c r="AR260" s="19">
        <f>MAX(0,MIN(AO260+AP260-AQ260,MonthlyPayment-SUM(H260,M260,R260,W260,AB260,AG260,AL260,AQ260,AV260,BA260)-SUM(I260,N260,S260,X260,AC260,AH260,AM260)))</f>
        <v>0.0</v>
      </c>
      <c r="AS260" s="19">
        <f>ROUND(AO260+AP260-AQ260-AR260,2)</f>
        <v>0.0</v>
      </c>
      <c r="AT260" s="19">
        <f>AX259</f>
        <v>0.0</v>
      </c>
      <c r="AU260" s="19">
        <f>ROUND(AT260*$AU$5/12,2)</f>
        <v>0.0</v>
      </c>
      <c r="AV260" s="19">
        <f>MIN($AV$5,AT260+AU260)</f>
        <v>0.0</v>
      </c>
      <c r="AW260" s="19">
        <f>MAX(0,MIN(AT260+AU260-AV260,MonthlyPayment-SUM(H260,M260,R260,W260,AB260,AG260,AL260,AQ260,AV260,BA260)-SUM(I260,N260,S260,X260,AC260,AH260,AM260,AR260)))</f>
        <v>0.0</v>
      </c>
      <c r="AX260" s="19">
        <f>ROUND(AT260+AU260-AV260-AW260,2)</f>
        <v>0.0</v>
      </c>
      <c r="AY260" s="19">
        <f>BC259</f>
        <v>0.0</v>
      </c>
      <c r="AZ260" s="19">
        <f>ROUND(AY260*$AZ$5/12,2)</f>
        <v>0.0</v>
      </c>
      <c r="BA260" s="19">
        <f>MIN($BA$5,AY260+AZ260)</f>
        <v>0.0</v>
      </c>
      <c r="BB260" s="19">
        <f>MAX(0,MIN(AY260+AZ260-BA260,MonthlyPayment-SUM(H260,M260,R260,W260,AB260,AG260,AL260,AQ260,AV260,BA260)-SUM(I260,N260,S260,X260,AC260,AH260,AM260,AR260,AW260)))</f>
        <v>0.0</v>
      </c>
      <c r="BC260" s="19">
        <f>ROUND(AY260+AZ260-BA260-BB260,2)</f>
        <v>0.0</v>
      </c>
    </row>
    <row r="261" spans="1:55">
      <c r="A261" s="9">
        <v>255</v>
      </c>
      <c r="B261" s="15">
        <f>IF(FirstPayment="","",EDATE(FirstPayment,A261-1))</f>
        <v/>
      </c>
      <c r="C261" s="19">
        <f>SUM(H261,M261,R261,W261,AB261,AG261,AL261,AQ261,AV261,BA261,I261,N261,S261,X261,AC261,AH261,AM261,AR261,AW261,BB261)</f>
        <v>0.0</v>
      </c>
      <c r="D261" s="19">
        <f>SUM(J261,O261,T261,Y261,AD261,AI261,AN261,AS261,AX261,BC261)</f>
        <v>0.0</v>
      </c>
      <c r="E261" s="19">
        <f>SUM(G261,L261,Q261,V261,AA261,AF261,AK261,AP261,AU261,AZ261)</f>
        <v>0.0</v>
      </c>
      <c r="F261" s="19">
        <f>J260</f>
        <v>0.0</v>
      </c>
      <c r="G261" s="19">
        <f>ROUND(F261*$G$5/12,2)</f>
        <v>0.0</v>
      </c>
      <c r="H261" s="19">
        <f>MIN($H$5,F261+G261)</f>
        <v>0.0</v>
      </c>
      <c r="I261" s="19">
        <f>MAX(0,MIN(F261+G261-H261,MonthlyPayment-SUM(H261,M261,R261,W261,AB261,AG261,AL261,AQ261,AV261,BA261)))</f>
        <v>0.0</v>
      </c>
      <c r="J261" s="19">
        <f>ROUND(F261+G261-H261-I261,2)</f>
        <v>0.0</v>
      </c>
      <c r="K261" s="19">
        <f>O260</f>
        <v>0.0</v>
      </c>
      <c r="L261" s="19">
        <f>ROUND(K261*$L$5/12,2)</f>
        <v>0.0</v>
      </c>
      <c r="M261" s="19">
        <f>MIN($M$5,K261+L261)</f>
        <v>0.0</v>
      </c>
      <c r="N261" s="19">
        <f>MAX(0,MIN(K261+L261-M261,MonthlyPayment-SUM(H261,M261,R261,W261,AB261,AG261,AL261,AQ261,AV261,BA261)-SUM(I261)))</f>
        <v>0.0</v>
      </c>
      <c r="O261" s="19">
        <f>ROUND(K261+L261-M261-N261,2)</f>
        <v>0.0</v>
      </c>
      <c r="P261" s="19">
        <f>T260</f>
        <v>0.0</v>
      </c>
      <c r="Q261" s="19">
        <f>ROUND(P261*$Q$5/12,2)</f>
        <v>0.0</v>
      </c>
      <c r="R261" s="19">
        <f>MIN($R$5,P261+Q261)</f>
        <v>0.0</v>
      </c>
      <c r="S261" s="19">
        <f>MAX(0,MIN(P261+Q261-R261,MonthlyPayment-SUM(H261,M261,R261,W261,AB261,AG261,AL261,AQ261,AV261,BA261)-SUM(I261,N261)))</f>
        <v>0.0</v>
      </c>
      <c r="T261" s="19">
        <f>ROUND(P261+Q261-R261-S261,2)</f>
        <v>0.0</v>
      </c>
      <c r="U261" s="19">
        <f>Y260</f>
        <v>0.0</v>
      </c>
      <c r="V261" s="19">
        <f>ROUND(U261*$V$5/12,2)</f>
        <v>0.0</v>
      </c>
      <c r="W261" s="19">
        <f>MIN($W$5,U261+V261)</f>
        <v>0.0</v>
      </c>
      <c r="X261" s="19">
        <f>MAX(0,MIN(U261+V261-W261,MonthlyPayment-SUM(H261,M261,R261,W261,AB261,AG261,AL261,AQ261,AV261,BA261)-SUM(I261,N261,S261)))</f>
        <v>0.0</v>
      </c>
      <c r="Y261" s="19">
        <f>ROUND(U261+V261-W261-X261,2)</f>
        <v>0.0</v>
      </c>
      <c r="Z261" s="19">
        <f>AD260</f>
        <v>0.0</v>
      </c>
      <c r="AA261" s="19">
        <f>ROUND(Z261*$AA$5/12,2)</f>
        <v>0.0</v>
      </c>
      <c r="AB261" s="19">
        <f>MIN($AB$5,Z261+AA261)</f>
        <v>0.0</v>
      </c>
      <c r="AC261" s="19">
        <f>MAX(0,MIN(Z261+AA261-AB261,MonthlyPayment-SUM(H261,M261,R261,W261,AB261,AG261,AL261,AQ261,AV261,BA261)-SUM(I261,N261,S261,X261)))</f>
        <v>0.0</v>
      </c>
      <c r="AD261" s="19">
        <f>ROUND(Z261+AA261-AB261-AC261,2)</f>
        <v>0.0</v>
      </c>
      <c r="AE261" s="19">
        <f>AI260</f>
        <v>0.0</v>
      </c>
      <c r="AF261" s="19">
        <f>ROUND(AE261*$AF$5/12,2)</f>
        <v>0.0</v>
      </c>
      <c r="AG261" s="19">
        <f>MIN($AG$5,AE261+AF261)</f>
        <v>0.0</v>
      </c>
      <c r="AH261" s="19">
        <f>MAX(0,MIN(AE261+AF261-AG261,MonthlyPayment-SUM(H261,M261,R261,W261,AB261,AG261,AL261,AQ261,AV261,BA261)-SUM(I261,N261,S261,X261,AC261)))</f>
        <v>0.0</v>
      </c>
      <c r="AI261" s="19">
        <f>ROUND(AE261+AF261-AG261-AH261,2)</f>
        <v>0.0</v>
      </c>
      <c r="AJ261" s="19">
        <f>AN260</f>
        <v>0.0</v>
      </c>
      <c r="AK261" s="19">
        <f>ROUND(AJ261*$AK$5/12,2)</f>
        <v>0.0</v>
      </c>
      <c r="AL261" s="19">
        <f>MIN($AL$5,AJ261+AK261)</f>
        <v>0.0</v>
      </c>
      <c r="AM261" s="19">
        <f>MAX(0,MIN(AJ261+AK261-AL261,MonthlyPayment-SUM(H261,M261,R261,W261,AB261,AG261,AL261,AQ261,AV261,BA261)-SUM(I261,N261,S261,X261,AC261,AH261)))</f>
        <v>0.0</v>
      </c>
      <c r="AN261" s="19">
        <f>ROUND(AJ261+AK261-AL261-AM261,2)</f>
        <v>0.0</v>
      </c>
      <c r="AO261" s="19">
        <f>AS260</f>
        <v>0.0</v>
      </c>
      <c r="AP261" s="19">
        <f>ROUND(AO261*$AP$5/12,2)</f>
        <v>0.0</v>
      </c>
      <c r="AQ261" s="19">
        <f>MIN($AQ$5,AO261+AP261)</f>
        <v>0.0</v>
      </c>
      <c r="AR261" s="19">
        <f>MAX(0,MIN(AO261+AP261-AQ261,MonthlyPayment-SUM(H261,M261,R261,W261,AB261,AG261,AL261,AQ261,AV261,BA261)-SUM(I261,N261,S261,X261,AC261,AH261,AM261)))</f>
        <v>0.0</v>
      </c>
      <c r="AS261" s="19">
        <f>ROUND(AO261+AP261-AQ261-AR261,2)</f>
        <v>0.0</v>
      </c>
      <c r="AT261" s="19">
        <f>AX260</f>
        <v>0.0</v>
      </c>
      <c r="AU261" s="19">
        <f>ROUND(AT261*$AU$5/12,2)</f>
        <v>0.0</v>
      </c>
      <c r="AV261" s="19">
        <f>MIN($AV$5,AT261+AU261)</f>
        <v>0.0</v>
      </c>
      <c r="AW261" s="19">
        <f>MAX(0,MIN(AT261+AU261-AV261,MonthlyPayment-SUM(H261,M261,R261,W261,AB261,AG261,AL261,AQ261,AV261,BA261)-SUM(I261,N261,S261,X261,AC261,AH261,AM261,AR261)))</f>
        <v>0.0</v>
      </c>
      <c r="AX261" s="19">
        <f>ROUND(AT261+AU261-AV261-AW261,2)</f>
        <v>0.0</v>
      </c>
      <c r="AY261" s="19">
        <f>BC260</f>
        <v>0.0</v>
      </c>
      <c r="AZ261" s="19">
        <f>ROUND(AY261*$AZ$5/12,2)</f>
        <v>0.0</v>
      </c>
      <c r="BA261" s="19">
        <f>MIN($BA$5,AY261+AZ261)</f>
        <v>0.0</v>
      </c>
      <c r="BB261" s="19">
        <f>MAX(0,MIN(AY261+AZ261-BA261,MonthlyPayment-SUM(H261,M261,R261,W261,AB261,AG261,AL261,AQ261,AV261,BA261)-SUM(I261,N261,S261,X261,AC261,AH261,AM261,AR261,AW261)))</f>
        <v>0.0</v>
      </c>
      <c r="BC261" s="19">
        <f>ROUND(AY261+AZ261-BA261-BB261,2)</f>
        <v>0.0</v>
      </c>
    </row>
    <row r="262" spans="1:55">
      <c r="A262" s="9">
        <v>256</v>
      </c>
      <c r="B262" s="15">
        <f>IF(FirstPayment="","",EDATE(FirstPayment,A262-1))</f>
        <v/>
      </c>
      <c r="C262" s="19">
        <f>SUM(H262,M262,R262,W262,AB262,AG262,AL262,AQ262,AV262,BA262,I262,N262,S262,X262,AC262,AH262,AM262,AR262,AW262,BB262)</f>
        <v>0.0</v>
      </c>
      <c r="D262" s="19">
        <f>SUM(J262,O262,T262,Y262,AD262,AI262,AN262,AS262,AX262,BC262)</f>
        <v>0.0</v>
      </c>
      <c r="E262" s="19">
        <f>SUM(G262,L262,Q262,V262,AA262,AF262,AK262,AP262,AU262,AZ262)</f>
        <v>0.0</v>
      </c>
      <c r="F262" s="19">
        <f>J261</f>
        <v>0.0</v>
      </c>
      <c r="G262" s="19">
        <f>ROUND(F262*$G$5/12,2)</f>
        <v>0.0</v>
      </c>
      <c r="H262" s="19">
        <f>MIN($H$5,F262+G262)</f>
        <v>0.0</v>
      </c>
      <c r="I262" s="19">
        <f>MAX(0,MIN(F262+G262-H262,MonthlyPayment-SUM(H262,M262,R262,W262,AB262,AG262,AL262,AQ262,AV262,BA262)))</f>
        <v>0.0</v>
      </c>
      <c r="J262" s="19">
        <f>ROUND(F262+G262-H262-I262,2)</f>
        <v>0.0</v>
      </c>
      <c r="K262" s="19">
        <f>O261</f>
        <v>0.0</v>
      </c>
      <c r="L262" s="19">
        <f>ROUND(K262*$L$5/12,2)</f>
        <v>0.0</v>
      </c>
      <c r="M262" s="19">
        <f>MIN($M$5,K262+L262)</f>
        <v>0.0</v>
      </c>
      <c r="N262" s="19">
        <f>MAX(0,MIN(K262+L262-M262,MonthlyPayment-SUM(H262,M262,R262,W262,AB262,AG262,AL262,AQ262,AV262,BA262)-SUM(I262)))</f>
        <v>0.0</v>
      </c>
      <c r="O262" s="19">
        <f>ROUND(K262+L262-M262-N262,2)</f>
        <v>0.0</v>
      </c>
      <c r="P262" s="19">
        <f>T261</f>
        <v>0.0</v>
      </c>
      <c r="Q262" s="19">
        <f>ROUND(P262*$Q$5/12,2)</f>
        <v>0.0</v>
      </c>
      <c r="R262" s="19">
        <f>MIN($R$5,P262+Q262)</f>
        <v>0.0</v>
      </c>
      <c r="S262" s="19">
        <f>MAX(0,MIN(P262+Q262-R262,MonthlyPayment-SUM(H262,M262,R262,W262,AB262,AG262,AL262,AQ262,AV262,BA262)-SUM(I262,N262)))</f>
        <v>0.0</v>
      </c>
      <c r="T262" s="19">
        <f>ROUND(P262+Q262-R262-S262,2)</f>
        <v>0.0</v>
      </c>
      <c r="U262" s="19">
        <f>Y261</f>
        <v>0.0</v>
      </c>
      <c r="V262" s="19">
        <f>ROUND(U262*$V$5/12,2)</f>
        <v>0.0</v>
      </c>
      <c r="W262" s="19">
        <f>MIN($W$5,U262+V262)</f>
        <v>0.0</v>
      </c>
      <c r="X262" s="19">
        <f>MAX(0,MIN(U262+V262-W262,MonthlyPayment-SUM(H262,M262,R262,W262,AB262,AG262,AL262,AQ262,AV262,BA262)-SUM(I262,N262,S262)))</f>
        <v>0.0</v>
      </c>
      <c r="Y262" s="19">
        <f>ROUND(U262+V262-W262-X262,2)</f>
        <v>0.0</v>
      </c>
      <c r="Z262" s="19">
        <f>AD261</f>
        <v>0.0</v>
      </c>
      <c r="AA262" s="19">
        <f>ROUND(Z262*$AA$5/12,2)</f>
        <v>0.0</v>
      </c>
      <c r="AB262" s="19">
        <f>MIN($AB$5,Z262+AA262)</f>
        <v>0.0</v>
      </c>
      <c r="AC262" s="19">
        <f>MAX(0,MIN(Z262+AA262-AB262,MonthlyPayment-SUM(H262,M262,R262,W262,AB262,AG262,AL262,AQ262,AV262,BA262)-SUM(I262,N262,S262,X262)))</f>
        <v>0.0</v>
      </c>
      <c r="AD262" s="19">
        <f>ROUND(Z262+AA262-AB262-AC262,2)</f>
        <v>0.0</v>
      </c>
      <c r="AE262" s="19">
        <f>AI261</f>
        <v>0.0</v>
      </c>
      <c r="AF262" s="19">
        <f>ROUND(AE262*$AF$5/12,2)</f>
        <v>0.0</v>
      </c>
      <c r="AG262" s="19">
        <f>MIN($AG$5,AE262+AF262)</f>
        <v>0.0</v>
      </c>
      <c r="AH262" s="19">
        <f>MAX(0,MIN(AE262+AF262-AG262,MonthlyPayment-SUM(H262,M262,R262,W262,AB262,AG262,AL262,AQ262,AV262,BA262)-SUM(I262,N262,S262,X262,AC262)))</f>
        <v>0.0</v>
      </c>
      <c r="AI262" s="19">
        <f>ROUND(AE262+AF262-AG262-AH262,2)</f>
        <v>0.0</v>
      </c>
      <c r="AJ262" s="19">
        <f>AN261</f>
        <v>0.0</v>
      </c>
      <c r="AK262" s="19">
        <f>ROUND(AJ262*$AK$5/12,2)</f>
        <v>0.0</v>
      </c>
      <c r="AL262" s="19">
        <f>MIN($AL$5,AJ262+AK262)</f>
        <v>0.0</v>
      </c>
      <c r="AM262" s="19">
        <f>MAX(0,MIN(AJ262+AK262-AL262,MonthlyPayment-SUM(H262,M262,R262,W262,AB262,AG262,AL262,AQ262,AV262,BA262)-SUM(I262,N262,S262,X262,AC262,AH262)))</f>
        <v>0.0</v>
      </c>
      <c r="AN262" s="19">
        <f>ROUND(AJ262+AK262-AL262-AM262,2)</f>
        <v>0.0</v>
      </c>
      <c r="AO262" s="19">
        <f>AS261</f>
        <v>0.0</v>
      </c>
      <c r="AP262" s="19">
        <f>ROUND(AO262*$AP$5/12,2)</f>
        <v>0.0</v>
      </c>
      <c r="AQ262" s="19">
        <f>MIN($AQ$5,AO262+AP262)</f>
        <v>0.0</v>
      </c>
      <c r="AR262" s="19">
        <f>MAX(0,MIN(AO262+AP262-AQ262,MonthlyPayment-SUM(H262,M262,R262,W262,AB262,AG262,AL262,AQ262,AV262,BA262)-SUM(I262,N262,S262,X262,AC262,AH262,AM262)))</f>
        <v>0.0</v>
      </c>
      <c r="AS262" s="19">
        <f>ROUND(AO262+AP262-AQ262-AR262,2)</f>
        <v>0.0</v>
      </c>
      <c r="AT262" s="19">
        <f>AX261</f>
        <v>0.0</v>
      </c>
      <c r="AU262" s="19">
        <f>ROUND(AT262*$AU$5/12,2)</f>
        <v>0.0</v>
      </c>
      <c r="AV262" s="19">
        <f>MIN($AV$5,AT262+AU262)</f>
        <v>0.0</v>
      </c>
      <c r="AW262" s="19">
        <f>MAX(0,MIN(AT262+AU262-AV262,MonthlyPayment-SUM(H262,M262,R262,W262,AB262,AG262,AL262,AQ262,AV262,BA262)-SUM(I262,N262,S262,X262,AC262,AH262,AM262,AR262)))</f>
        <v>0.0</v>
      </c>
      <c r="AX262" s="19">
        <f>ROUND(AT262+AU262-AV262-AW262,2)</f>
        <v>0.0</v>
      </c>
      <c r="AY262" s="19">
        <f>BC261</f>
        <v>0.0</v>
      </c>
      <c r="AZ262" s="19">
        <f>ROUND(AY262*$AZ$5/12,2)</f>
        <v>0.0</v>
      </c>
      <c r="BA262" s="19">
        <f>MIN($BA$5,AY262+AZ262)</f>
        <v>0.0</v>
      </c>
      <c r="BB262" s="19">
        <f>MAX(0,MIN(AY262+AZ262-BA262,MonthlyPayment-SUM(H262,M262,R262,W262,AB262,AG262,AL262,AQ262,AV262,BA262)-SUM(I262,N262,S262,X262,AC262,AH262,AM262,AR262,AW262)))</f>
        <v>0.0</v>
      </c>
      <c r="BC262" s="19">
        <f>ROUND(AY262+AZ262-BA262-BB262,2)</f>
        <v>0.0</v>
      </c>
    </row>
    <row r="263" spans="1:55">
      <c r="A263" s="9">
        <v>257</v>
      </c>
      <c r="B263" s="15">
        <f>IF(FirstPayment="","",EDATE(FirstPayment,A263-1))</f>
        <v/>
      </c>
      <c r="C263" s="19">
        <f>SUM(H263,M263,R263,W263,AB263,AG263,AL263,AQ263,AV263,BA263,I263,N263,S263,X263,AC263,AH263,AM263,AR263,AW263,BB263)</f>
        <v>0.0</v>
      </c>
      <c r="D263" s="19">
        <f>SUM(J263,O263,T263,Y263,AD263,AI263,AN263,AS263,AX263,BC263)</f>
        <v>0.0</v>
      </c>
      <c r="E263" s="19">
        <f>SUM(G263,L263,Q263,V263,AA263,AF263,AK263,AP263,AU263,AZ263)</f>
        <v>0.0</v>
      </c>
      <c r="F263" s="19">
        <f>J262</f>
        <v>0.0</v>
      </c>
      <c r="G263" s="19">
        <f>ROUND(F263*$G$5/12,2)</f>
        <v>0.0</v>
      </c>
      <c r="H263" s="19">
        <f>MIN($H$5,F263+G263)</f>
        <v>0.0</v>
      </c>
      <c r="I263" s="19">
        <f>MAX(0,MIN(F263+G263-H263,MonthlyPayment-SUM(H263,M263,R263,W263,AB263,AG263,AL263,AQ263,AV263,BA263)))</f>
        <v>0.0</v>
      </c>
      <c r="J263" s="19">
        <f>ROUND(F263+G263-H263-I263,2)</f>
        <v>0.0</v>
      </c>
      <c r="K263" s="19">
        <f>O262</f>
        <v>0.0</v>
      </c>
      <c r="L263" s="19">
        <f>ROUND(K263*$L$5/12,2)</f>
        <v>0.0</v>
      </c>
      <c r="M263" s="19">
        <f>MIN($M$5,K263+L263)</f>
        <v>0.0</v>
      </c>
      <c r="N263" s="19">
        <f>MAX(0,MIN(K263+L263-M263,MonthlyPayment-SUM(H263,M263,R263,W263,AB263,AG263,AL263,AQ263,AV263,BA263)-SUM(I263)))</f>
        <v>0.0</v>
      </c>
      <c r="O263" s="19">
        <f>ROUND(K263+L263-M263-N263,2)</f>
        <v>0.0</v>
      </c>
      <c r="P263" s="19">
        <f>T262</f>
        <v>0.0</v>
      </c>
      <c r="Q263" s="19">
        <f>ROUND(P263*$Q$5/12,2)</f>
        <v>0.0</v>
      </c>
      <c r="R263" s="19">
        <f>MIN($R$5,P263+Q263)</f>
        <v>0.0</v>
      </c>
      <c r="S263" s="19">
        <f>MAX(0,MIN(P263+Q263-R263,MonthlyPayment-SUM(H263,M263,R263,W263,AB263,AG263,AL263,AQ263,AV263,BA263)-SUM(I263,N263)))</f>
        <v>0.0</v>
      </c>
      <c r="T263" s="19">
        <f>ROUND(P263+Q263-R263-S263,2)</f>
        <v>0.0</v>
      </c>
      <c r="U263" s="19">
        <f>Y262</f>
        <v>0.0</v>
      </c>
      <c r="V263" s="19">
        <f>ROUND(U263*$V$5/12,2)</f>
        <v>0.0</v>
      </c>
      <c r="W263" s="19">
        <f>MIN($W$5,U263+V263)</f>
        <v>0.0</v>
      </c>
      <c r="X263" s="19">
        <f>MAX(0,MIN(U263+V263-W263,MonthlyPayment-SUM(H263,M263,R263,W263,AB263,AG263,AL263,AQ263,AV263,BA263)-SUM(I263,N263,S263)))</f>
        <v>0.0</v>
      </c>
      <c r="Y263" s="19">
        <f>ROUND(U263+V263-W263-X263,2)</f>
        <v>0.0</v>
      </c>
      <c r="Z263" s="19">
        <f>AD262</f>
        <v>0.0</v>
      </c>
      <c r="AA263" s="19">
        <f>ROUND(Z263*$AA$5/12,2)</f>
        <v>0.0</v>
      </c>
      <c r="AB263" s="19">
        <f>MIN($AB$5,Z263+AA263)</f>
        <v>0.0</v>
      </c>
      <c r="AC263" s="19">
        <f>MAX(0,MIN(Z263+AA263-AB263,MonthlyPayment-SUM(H263,M263,R263,W263,AB263,AG263,AL263,AQ263,AV263,BA263)-SUM(I263,N263,S263,X263)))</f>
        <v>0.0</v>
      </c>
      <c r="AD263" s="19">
        <f>ROUND(Z263+AA263-AB263-AC263,2)</f>
        <v>0.0</v>
      </c>
      <c r="AE263" s="19">
        <f>AI262</f>
        <v>0.0</v>
      </c>
      <c r="AF263" s="19">
        <f>ROUND(AE263*$AF$5/12,2)</f>
        <v>0.0</v>
      </c>
      <c r="AG263" s="19">
        <f>MIN($AG$5,AE263+AF263)</f>
        <v>0.0</v>
      </c>
      <c r="AH263" s="19">
        <f>MAX(0,MIN(AE263+AF263-AG263,MonthlyPayment-SUM(H263,M263,R263,W263,AB263,AG263,AL263,AQ263,AV263,BA263)-SUM(I263,N263,S263,X263,AC263)))</f>
        <v>0.0</v>
      </c>
      <c r="AI263" s="19">
        <f>ROUND(AE263+AF263-AG263-AH263,2)</f>
        <v>0.0</v>
      </c>
      <c r="AJ263" s="19">
        <f>AN262</f>
        <v>0.0</v>
      </c>
      <c r="AK263" s="19">
        <f>ROUND(AJ263*$AK$5/12,2)</f>
        <v>0.0</v>
      </c>
      <c r="AL263" s="19">
        <f>MIN($AL$5,AJ263+AK263)</f>
        <v>0.0</v>
      </c>
      <c r="AM263" s="19">
        <f>MAX(0,MIN(AJ263+AK263-AL263,MonthlyPayment-SUM(H263,M263,R263,W263,AB263,AG263,AL263,AQ263,AV263,BA263)-SUM(I263,N263,S263,X263,AC263,AH263)))</f>
        <v>0.0</v>
      </c>
      <c r="AN263" s="19">
        <f>ROUND(AJ263+AK263-AL263-AM263,2)</f>
        <v>0.0</v>
      </c>
      <c r="AO263" s="19">
        <f>AS262</f>
        <v>0.0</v>
      </c>
      <c r="AP263" s="19">
        <f>ROUND(AO263*$AP$5/12,2)</f>
        <v>0.0</v>
      </c>
      <c r="AQ263" s="19">
        <f>MIN($AQ$5,AO263+AP263)</f>
        <v>0.0</v>
      </c>
      <c r="AR263" s="19">
        <f>MAX(0,MIN(AO263+AP263-AQ263,MonthlyPayment-SUM(H263,M263,R263,W263,AB263,AG263,AL263,AQ263,AV263,BA263)-SUM(I263,N263,S263,X263,AC263,AH263,AM263)))</f>
        <v>0.0</v>
      </c>
      <c r="AS263" s="19">
        <f>ROUND(AO263+AP263-AQ263-AR263,2)</f>
        <v>0.0</v>
      </c>
      <c r="AT263" s="19">
        <f>AX262</f>
        <v>0.0</v>
      </c>
      <c r="AU263" s="19">
        <f>ROUND(AT263*$AU$5/12,2)</f>
        <v>0.0</v>
      </c>
      <c r="AV263" s="19">
        <f>MIN($AV$5,AT263+AU263)</f>
        <v>0.0</v>
      </c>
      <c r="AW263" s="19">
        <f>MAX(0,MIN(AT263+AU263-AV263,MonthlyPayment-SUM(H263,M263,R263,W263,AB263,AG263,AL263,AQ263,AV263,BA263)-SUM(I263,N263,S263,X263,AC263,AH263,AM263,AR263)))</f>
        <v>0.0</v>
      </c>
      <c r="AX263" s="19">
        <f>ROUND(AT263+AU263-AV263-AW263,2)</f>
        <v>0.0</v>
      </c>
      <c r="AY263" s="19">
        <f>BC262</f>
        <v>0.0</v>
      </c>
      <c r="AZ263" s="19">
        <f>ROUND(AY263*$AZ$5/12,2)</f>
        <v>0.0</v>
      </c>
      <c r="BA263" s="19">
        <f>MIN($BA$5,AY263+AZ263)</f>
        <v>0.0</v>
      </c>
      <c r="BB263" s="19">
        <f>MAX(0,MIN(AY263+AZ263-BA263,MonthlyPayment-SUM(H263,M263,R263,W263,AB263,AG263,AL263,AQ263,AV263,BA263)-SUM(I263,N263,S263,X263,AC263,AH263,AM263,AR263,AW263)))</f>
        <v>0.0</v>
      </c>
      <c r="BC263" s="19">
        <f>ROUND(AY263+AZ263-BA263-BB263,2)</f>
        <v>0.0</v>
      </c>
    </row>
    <row r="264" spans="1:55">
      <c r="A264" s="9">
        <v>258</v>
      </c>
      <c r="B264" s="15">
        <f>IF(FirstPayment="","",EDATE(FirstPayment,A264-1))</f>
        <v/>
      </c>
      <c r="C264" s="19">
        <f>SUM(H264,M264,R264,W264,AB264,AG264,AL264,AQ264,AV264,BA264,I264,N264,S264,X264,AC264,AH264,AM264,AR264,AW264,BB264)</f>
        <v>0.0</v>
      </c>
      <c r="D264" s="19">
        <f>SUM(J264,O264,T264,Y264,AD264,AI264,AN264,AS264,AX264,BC264)</f>
        <v>0.0</v>
      </c>
      <c r="E264" s="19">
        <f>SUM(G264,L264,Q264,V264,AA264,AF264,AK264,AP264,AU264,AZ264)</f>
        <v>0.0</v>
      </c>
      <c r="F264" s="19">
        <f>J263</f>
        <v>0.0</v>
      </c>
      <c r="G264" s="19">
        <f>ROUND(F264*$G$5/12,2)</f>
        <v>0.0</v>
      </c>
      <c r="H264" s="19">
        <f>MIN($H$5,F264+G264)</f>
        <v>0.0</v>
      </c>
      <c r="I264" s="19">
        <f>MAX(0,MIN(F264+G264-H264,MonthlyPayment-SUM(H264,M264,R264,W264,AB264,AG264,AL264,AQ264,AV264,BA264)))</f>
        <v>0.0</v>
      </c>
      <c r="J264" s="19">
        <f>ROUND(F264+G264-H264-I264,2)</f>
        <v>0.0</v>
      </c>
      <c r="K264" s="19">
        <f>O263</f>
        <v>0.0</v>
      </c>
      <c r="L264" s="19">
        <f>ROUND(K264*$L$5/12,2)</f>
        <v>0.0</v>
      </c>
      <c r="M264" s="19">
        <f>MIN($M$5,K264+L264)</f>
        <v>0.0</v>
      </c>
      <c r="N264" s="19">
        <f>MAX(0,MIN(K264+L264-M264,MonthlyPayment-SUM(H264,M264,R264,W264,AB264,AG264,AL264,AQ264,AV264,BA264)-SUM(I264)))</f>
        <v>0.0</v>
      </c>
      <c r="O264" s="19">
        <f>ROUND(K264+L264-M264-N264,2)</f>
        <v>0.0</v>
      </c>
      <c r="P264" s="19">
        <f>T263</f>
        <v>0.0</v>
      </c>
      <c r="Q264" s="19">
        <f>ROUND(P264*$Q$5/12,2)</f>
        <v>0.0</v>
      </c>
      <c r="R264" s="19">
        <f>MIN($R$5,P264+Q264)</f>
        <v>0.0</v>
      </c>
      <c r="S264" s="19">
        <f>MAX(0,MIN(P264+Q264-R264,MonthlyPayment-SUM(H264,M264,R264,W264,AB264,AG264,AL264,AQ264,AV264,BA264)-SUM(I264,N264)))</f>
        <v>0.0</v>
      </c>
      <c r="T264" s="19">
        <f>ROUND(P264+Q264-R264-S264,2)</f>
        <v>0.0</v>
      </c>
      <c r="U264" s="19">
        <f>Y263</f>
        <v>0.0</v>
      </c>
      <c r="V264" s="19">
        <f>ROUND(U264*$V$5/12,2)</f>
        <v>0.0</v>
      </c>
      <c r="W264" s="19">
        <f>MIN($W$5,U264+V264)</f>
        <v>0.0</v>
      </c>
      <c r="X264" s="19">
        <f>MAX(0,MIN(U264+V264-W264,MonthlyPayment-SUM(H264,M264,R264,W264,AB264,AG264,AL264,AQ264,AV264,BA264)-SUM(I264,N264,S264)))</f>
        <v>0.0</v>
      </c>
      <c r="Y264" s="19">
        <f>ROUND(U264+V264-W264-X264,2)</f>
        <v>0.0</v>
      </c>
      <c r="Z264" s="19">
        <f>AD263</f>
        <v>0.0</v>
      </c>
      <c r="AA264" s="19">
        <f>ROUND(Z264*$AA$5/12,2)</f>
        <v>0.0</v>
      </c>
      <c r="AB264" s="19">
        <f>MIN($AB$5,Z264+AA264)</f>
        <v>0.0</v>
      </c>
      <c r="AC264" s="19">
        <f>MAX(0,MIN(Z264+AA264-AB264,MonthlyPayment-SUM(H264,M264,R264,W264,AB264,AG264,AL264,AQ264,AV264,BA264)-SUM(I264,N264,S264,X264)))</f>
        <v>0.0</v>
      </c>
      <c r="AD264" s="19">
        <f>ROUND(Z264+AA264-AB264-AC264,2)</f>
        <v>0.0</v>
      </c>
      <c r="AE264" s="19">
        <f>AI263</f>
        <v>0.0</v>
      </c>
      <c r="AF264" s="19">
        <f>ROUND(AE264*$AF$5/12,2)</f>
        <v>0.0</v>
      </c>
      <c r="AG264" s="19">
        <f>MIN($AG$5,AE264+AF264)</f>
        <v>0.0</v>
      </c>
      <c r="AH264" s="19">
        <f>MAX(0,MIN(AE264+AF264-AG264,MonthlyPayment-SUM(H264,M264,R264,W264,AB264,AG264,AL264,AQ264,AV264,BA264)-SUM(I264,N264,S264,X264,AC264)))</f>
        <v>0.0</v>
      </c>
      <c r="AI264" s="19">
        <f>ROUND(AE264+AF264-AG264-AH264,2)</f>
        <v>0.0</v>
      </c>
      <c r="AJ264" s="19">
        <f>AN263</f>
        <v>0.0</v>
      </c>
      <c r="AK264" s="19">
        <f>ROUND(AJ264*$AK$5/12,2)</f>
        <v>0.0</v>
      </c>
      <c r="AL264" s="19">
        <f>MIN($AL$5,AJ264+AK264)</f>
        <v>0.0</v>
      </c>
      <c r="AM264" s="19">
        <f>MAX(0,MIN(AJ264+AK264-AL264,MonthlyPayment-SUM(H264,M264,R264,W264,AB264,AG264,AL264,AQ264,AV264,BA264)-SUM(I264,N264,S264,X264,AC264,AH264)))</f>
        <v>0.0</v>
      </c>
      <c r="AN264" s="19">
        <f>ROUND(AJ264+AK264-AL264-AM264,2)</f>
        <v>0.0</v>
      </c>
      <c r="AO264" s="19">
        <f>AS263</f>
        <v>0.0</v>
      </c>
      <c r="AP264" s="19">
        <f>ROUND(AO264*$AP$5/12,2)</f>
        <v>0.0</v>
      </c>
      <c r="AQ264" s="19">
        <f>MIN($AQ$5,AO264+AP264)</f>
        <v>0.0</v>
      </c>
      <c r="AR264" s="19">
        <f>MAX(0,MIN(AO264+AP264-AQ264,MonthlyPayment-SUM(H264,M264,R264,W264,AB264,AG264,AL264,AQ264,AV264,BA264)-SUM(I264,N264,S264,X264,AC264,AH264,AM264)))</f>
        <v>0.0</v>
      </c>
      <c r="AS264" s="19">
        <f>ROUND(AO264+AP264-AQ264-AR264,2)</f>
        <v>0.0</v>
      </c>
      <c r="AT264" s="19">
        <f>AX263</f>
        <v>0.0</v>
      </c>
      <c r="AU264" s="19">
        <f>ROUND(AT264*$AU$5/12,2)</f>
        <v>0.0</v>
      </c>
      <c r="AV264" s="19">
        <f>MIN($AV$5,AT264+AU264)</f>
        <v>0.0</v>
      </c>
      <c r="AW264" s="19">
        <f>MAX(0,MIN(AT264+AU264-AV264,MonthlyPayment-SUM(H264,M264,R264,W264,AB264,AG264,AL264,AQ264,AV264,BA264)-SUM(I264,N264,S264,X264,AC264,AH264,AM264,AR264)))</f>
        <v>0.0</v>
      </c>
      <c r="AX264" s="19">
        <f>ROUND(AT264+AU264-AV264-AW264,2)</f>
        <v>0.0</v>
      </c>
      <c r="AY264" s="19">
        <f>BC263</f>
        <v>0.0</v>
      </c>
      <c r="AZ264" s="19">
        <f>ROUND(AY264*$AZ$5/12,2)</f>
        <v>0.0</v>
      </c>
      <c r="BA264" s="19">
        <f>MIN($BA$5,AY264+AZ264)</f>
        <v>0.0</v>
      </c>
      <c r="BB264" s="19">
        <f>MAX(0,MIN(AY264+AZ264-BA264,MonthlyPayment-SUM(H264,M264,R264,W264,AB264,AG264,AL264,AQ264,AV264,BA264)-SUM(I264,N264,S264,X264,AC264,AH264,AM264,AR264,AW264)))</f>
        <v>0.0</v>
      </c>
      <c r="BC264" s="19">
        <f>ROUND(AY264+AZ264-BA264-BB264,2)</f>
        <v>0.0</v>
      </c>
    </row>
    <row r="265" spans="1:55">
      <c r="A265" s="9">
        <v>259</v>
      </c>
      <c r="B265" s="15">
        <f>IF(FirstPayment="","",EDATE(FirstPayment,A265-1))</f>
        <v/>
      </c>
      <c r="C265" s="19">
        <f>SUM(H265,M265,R265,W265,AB265,AG265,AL265,AQ265,AV265,BA265,I265,N265,S265,X265,AC265,AH265,AM265,AR265,AW265,BB265)</f>
        <v>0.0</v>
      </c>
      <c r="D265" s="19">
        <f>SUM(J265,O265,T265,Y265,AD265,AI265,AN265,AS265,AX265,BC265)</f>
        <v>0.0</v>
      </c>
      <c r="E265" s="19">
        <f>SUM(G265,L265,Q265,V265,AA265,AF265,AK265,AP265,AU265,AZ265)</f>
        <v>0.0</v>
      </c>
      <c r="F265" s="19">
        <f>J264</f>
        <v>0.0</v>
      </c>
      <c r="G265" s="19">
        <f>ROUND(F265*$G$5/12,2)</f>
        <v>0.0</v>
      </c>
      <c r="H265" s="19">
        <f>MIN($H$5,F265+G265)</f>
        <v>0.0</v>
      </c>
      <c r="I265" s="19">
        <f>MAX(0,MIN(F265+G265-H265,MonthlyPayment-SUM(H265,M265,R265,W265,AB265,AG265,AL265,AQ265,AV265,BA265)))</f>
        <v>0.0</v>
      </c>
      <c r="J265" s="19">
        <f>ROUND(F265+G265-H265-I265,2)</f>
        <v>0.0</v>
      </c>
      <c r="K265" s="19">
        <f>O264</f>
        <v>0.0</v>
      </c>
      <c r="L265" s="19">
        <f>ROUND(K265*$L$5/12,2)</f>
        <v>0.0</v>
      </c>
      <c r="M265" s="19">
        <f>MIN($M$5,K265+L265)</f>
        <v>0.0</v>
      </c>
      <c r="N265" s="19">
        <f>MAX(0,MIN(K265+L265-M265,MonthlyPayment-SUM(H265,M265,R265,W265,AB265,AG265,AL265,AQ265,AV265,BA265)-SUM(I265)))</f>
        <v>0.0</v>
      </c>
      <c r="O265" s="19">
        <f>ROUND(K265+L265-M265-N265,2)</f>
        <v>0.0</v>
      </c>
      <c r="P265" s="19">
        <f>T264</f>
        <v>0.0</v>
      </c>
      <c r="Q265" s="19">
        <f>ROUND(P265*$Q$5/12,2)</f>
        <v>0.0</v>
      </c>
      <c r="R265" s="19">
        <f>MIN($R$5,P265+Q265)</f>
        <v>0.0</v>
      </c>
      <c r="S265" s="19">
        <f>MAX(0,MIN(P265+Q265-R265,MonthlyPayment-SUM(H265,M265,R265,W265,AB265,AG265,AL265,AQ265,AV265,BA265)-SUM(I265,N265)))</f>
        <v>0.0</v>
      </c>
      <c r="T265" s="19">
        <f>ROUND(P265+Q265-R265-S265,2)</f>
        <v>0.0</v>
      </c>
      <c r="U265" s="19">
        <f>Y264</f>
        <v>0.0</v>
      </c>
      <c r="V265" s="19">
        <f>ROUND(U265*$V$5/12,2)</f>
        <v>0.0</v>
      </c>
      <c r="W265" s="19">
        <f>MIN($W$5,U265+V265)</f>
        <v>0.0</v>
      </c>
      <c r="X265" s="19">
        <f>MAX(0,MIN(U265+V265-W265,MonthlyPayment-SUM(H265,M265,R265,W265,AB265,AG265,AL265,AQ265,AV265,BA265)-SUM(I265,N265,S265)))</f>
        <v>0.0</v>
      </c>
      <c r="Y265" s="19">
        <f>ROUND(U265+V265-W265-X265,2)</f>
        <v>0.0</v>
      </c>
      <c r="Z265" s="19">
        <f>AD264</f>
        <v>0.0</v>
      </c>
      <c r="AA265" s="19">
        <f>ROUND(Z265*$AA$5/12,2)</f>
        <v>0.0</v>
      </c>
      <c r="AB265" s="19">
        <f>MIN($AB$5,Z265+AA265)</f>
        <v>0.0</v>
      </c>
      <c r="AC265" s="19">
        <f>MAX(0,MIN(Z265+AA265-AB265,MonthlyPayment-SUM(H265,M265,R265,W265,AB265,AG265,AL265,AQ265,AV265,BA265)-SUM(I265,N265,S265,X265)))</f>
        <v>0.0</v>
      </c>
      <c r="AD265" s="19">
        <f>ROUND(Z265+AA265-AB265-AC265,2)</f>
        <v>0.0</v>
      </c>
      <c r="AE265" s="19">
        <f>AI264</f>
        <v>0.0</v>
      </c>
      <c r="AF265" s="19">
        <f>ROUND(AE265*$AF$5/12,2)</f>
        <v>0.0</v>
      </c>
      <c r="AG265" s="19">
        <f>MIN($AG$5,AE265+AF265)</f>
        <v>0.0</v>
      </c>
      <c r="AH265" s="19">
        <f>MAX(0,MIN(AE265+AF265-AG265,MonthlyPayment-SUM(H265,M265,R265,W265,AB265,AG265,AL265,AQ265,AV265,BA265)-SUM(I265,N265,S265,X265,AC265)))</f>
        <v>0.0</v>
      </c>
      <c r="AI265" s="19">
        <f>ROUND(AE265+AF265-AG265-AH265,2)</f>
        <v>0.0</v>
      </c>
      <c r="AJ265" s="19">
        <f>AN264</f>
        <v>0.0</v>
      </c>
      <c r="AK265" s="19">
        <f>ROUND(AJ265*$AK$5/12,2)</f>
        <v>0.0</v>
      </c>
      <c r="AL265" s="19">
        <f>MIN($AL$5,AJ265+AK265)</f>
        <v>0.0</v>
      </c>
      <c r="AM265" s="19">
        <f>MAX(0,MIN(AJ265+AK265-AL265,MonthlyPayment-SUM(H265,M265,R265,W265,AB265,AG265,AL265,AQ265,AV265,BA265)-SUM(I265,N265,S265,X265,AC265,AH265)))</f>
        <v>0.0</v>
      </c>
      <c r="AN265" s="19">
        <f>ROUND(AJ265+AK265-AL265-AM265,2)</f>
        <v>0.0</v>
      </c>
      <c r="AO265" s="19">
        <f>AS264</f>
        <v>0.0</v>
      </c>
      <c r="AP265" s="19">
        <f>ROUND(AO265*$AP$5/12,2)</f>
        <v>0.0</v>
      </c>
      <c r="AQ265" s="19">
        <f>MIN($AQ$5,AO265+AP265)</f>
        <v>0.0</v>
      </c>
      <c r="AR265" s="19">
        <f>MAX(0,MIN(AO265+AP265-AQ265,MonthlyPayment-SUM(H265,M265,R265,W265,AB265,AG265,AL265,AQ265,AV265,BA265)-SUM(I265,N265,S265,X265,AC265,AH265,AM265)))</f>
        <v>0.0</v>
      </c>
      <c r="AS265" s="19">
        <f>ROUND(AO265+AP265-AQ265-AR265,2)</f>
        <v>0.0</v>
      </c>
      <c r="AT265" s="19">
        <f>AX264</f>
        <v>0.0</v>
      </c>
      <c r="AU265" s="19">
        <f>ROUND(AT265*$AU$5/12,2)</f>
        <v>0.0</v>
      </c>
      <c r="AV265" s="19">
        <f>MIN($AV$5,AT265+AU265)</f>
        <v>0.0</v>
      </c>
      <c r="AW265" s="19">
        <f>MAX(0,MIN(AT265+AU265-AV265,MonthlyPayment-SUM(H265,M265,R265,W265,AB265,AG265,AL265,AQ265,AV265,BA265)-SUM(I265,N265,S265,X265,AC265,AH265,AM265,AR265)))</f>
        <v>0.0</v>
      </c>
      <c r="AX265" s="19">
        <f>ROUND(AT265+AU265-AV265-AW265,2)</f>
        <v>0.0</v>
      </c>
      <c r="AY265" s="19">
        <f>BC264</f>
        <v>0.0</v>
      </c>
      <c r="AZ265" s="19">
        <f>ROUND(AY265*$AZ$5/12,2)</f>
        <v>0.0</v>
      </c>
      <c r="BA265" s="19">
        <f>MIN($BA$5,AY265+AZ265)</f>
        <v>0.0</v>
      </c>
      <c r="BB265" s="19">
        <f>MAX(0,MIN(AY265+AZ265-BA265,MonthlyPayment-SUM(H265,M265,R265,W265,AB265,AG265,AL265,AQ265,AV265,BA265)-SUM(I265,N265,S265,X265,AC265,AH265,AM265,AR265,AW265)))</f>
        <v>0.0</v>
      </c>
      <c r="BC265" s="19">
        <f>ROUND(AY265+AZ265-BA265-BB265,2)</f>
        <v>0.0</v>
      </c>
    </row>
    <row r="266" spans="1:55">
      <c r="A266" s="9">
        <v>260</v>
      </c>
      <c r="B266" s="15">
        <f>IF(FirstPayment="","",EDATE(FirstPayment,A266-1))</f>
        <v/>
      </c>
      <c r="C266" s="19">
        <f>SUM(H266,M266,R266,W266,AB266,AG266,AL266,AQ266,AV266,BA266,I266,N266,S266,X266,AC266,AH266,AM266,AR266,AW266,BB266)</f>
        <v>0.0</v>
      </c>
      <c r="D266" s="19">
        <f>SUM(J266,O266,T266,Y266,AD266,AI266,AN266,AS266,AX266,BC266)</f>
        <v>0.0</v>
      </c>
      <c r="E266" s="19">
        <f>SUM(G266,L266,Q266,V266,AA266,AF266,AK266,AP266,AU266,AZ266)</f>
        <v>0.0</v>
      </c>
      <c r="F266" s="19">
        <f>J265</f>
        <v>0.0</v>
      </c>
      <c r="G266" s="19">
        <f>ROUND(F266*$G$5/12,2)</f>
        <v>0.0</v>
      </c>
      <c r="H266" s="19">
        <f>MIN($H$5,F266+G266)</f>
        <v>0.0</v>
      </c>
      <c r="I266" s="19">
        <f>MAX(0,MIN(F266+G266-H266,MonthlyPayment-SUM(H266,M266,R266,W266,AB266,AG266,AL266,AQ266,AV266,BA266)))</f>
        <v>0.0</v>
      </c>
      <c r="J266" s="19">
        <f>ROUND(F266+G266-H266-I266,2)</f>
        <v>0.0</v>
      </c>
      <c r="K266" s="19">
        <f>O265</f>
        <v>0.0</v>
      </c>
      <c r="L266" s="19">
        <f>ROUND(K266*$L$5/12,2)</f>
        <v>0.0</v>
      </c>
      <c r="M266" s="19">
        <f>MIN($M$5,K266+L266)</f>
        <v>0.0</v>
      </c>
      <c r="N266" s="19">
        <f>MAX(0,MIN(K266+L266-M266,MonthlyPayment-SUM(H266,M266,R266,W266,AB266,AG266,AL266,AQ266,AV266,BA266)-SUM(I266)))</f>
        <v>0.0</v>
      </c>
      <c r="O266" s="19">
        <f>ROUND(K266+L266-M266-N266,2)</f>
        <v>0.0</v>
      </c>
      <c r="P266" s="19">
        <f>T265</f>
        <v>0.0</v>
      </c>
      <c r="Q266" s="19">
        <f>ROUND(P266*$Q$5/12,2)</f>
        <v>0.0</v>
      </c>
      <c r="R266" s="19">
        <f>MIN($R$5,P266+Q266)</f>
        <v>0.0</v>
      </c>
      <c r="S266" s="19">
        <f>MAX(0,MIN(P266+Q266-R266,MonthlyPayment-SUM(H266,M266,R266,W266,AB266,AG266,AL266,AQ266,AV266,BA266)-SUM(I266,N266)))</f>
        <v>0.0</v>
      </c>
      <c r="T266" s="19">
        <f>ROUND(P266+Q266-R266-S266,2)</f>
        <v>0.0</v>
      </c>
      <c r="U266" s="19">
        <f>Y265</f>
        <v>0.0</v>
      </c>
      <c r="V266" s="19">
        <f>ROUND(U266*$V$5/12,2)</f>
        <v>0.0</v>
      </c>
      <c r="W266" s="19">
        <f>MIN($W$5,U266+V266)</f>
        <v>0.0</v>
      </c>
      <c r="X266" s="19">
        <f>MAX(0,MIN(U266+V266-W266,MonthlyPayment-SUM(H266,M266,R266,W266,AB266,AG266,AL266,AQ266,AV266,BA266)-SUM(I266,N266,S266)))</f>
        <v>0.0</v>
      </c>
      <c r="Y266" s="19">
        <f>ROUND(U266+V266-W266-X266,2)</f>
        <v>0.0</v>
      </c>
      <c r="Z266" s="19">
        <f>AD265</f>
        <v>0.0</v>
      </c>
      <c r="AA266" s="19">
        <f>ROUND(Z266*$AA$5/12,2)</f>
        <v>0.0</v>
      </c>
      <c r="AB266" s="19">
        <f>MIN($AB$5,Z266+AA266)</f>
        <v>0.0</v>
      </c>
      <c r="AC266" s="19">
        <f>MAX(0,MIN(Z266+AA266-AB266,MonthlyPayment-SUM(H266,M266,R266,W266,AB266,AG266,AL266,AQ266,AV266,BA266)-SUM(I266,N266,S266,X266)))</f>
        <v>0.0</v>
      </c>
      <c r="AD266" s="19">
        <f>ROUND(Z266+AA266-AB266-AC266,2)</f>
        <v>0.0</v>
      </c>
      <c r="AE266" s="19">
        <f>AI265</f>
        <v>0.0</v>
      </c>
      <c r="AF266" s="19">
        <f>ROUND(AE266*$AF$5/12,2)</f>
        <v>0.0</v>
      </c>
      <c r="AG266" s="19">
        <f>MIN($AG$5,AE266+AF266)</f>
        <v>0.0</v>
      </c>
      <c r="AH266" s="19">
        <f>MAX(0,MIN(AE266+AF266-AG266,MonthlyPayment-SUM(H266,M266,R266,W266,AB266,AG266,AL266,AQ266,AV266,BA266)-SUM(I266,N266,S266,X266,AC266)))</f>
        <v>0.0</v>
      </c>
      <c r="AI266" s="19">
        <f>ROUND(AE266+AF266-AG266-AH266,2)</f>
        <v>0.0</v>
      </c>
      <c r="AJ266" s="19">
        <f>AN265</f>
        <v>0.0</v>
      </c>
      <c r="AK266" s="19">
        <f>ROUND(AJ266*$AK$5/12,2)</f>
        <v>0.0</v>
      </c>
      <c r="AL266" s="19">
        <f>MIN($AL$5,AJ266+AK266)</f>
        <v>0.0</v>
      </c>
      <c r="AM266" s="19">
        <f>MAX(0,MIN(AJ266+AK266-AL266,MonthlyPayment-SUM(H266,M266,R266,W266,AB266,AG266,AL266,AQ266,AV266,BA266)-SUM(I266,N266,S266,X266,AC266,AH266)))</f>
        <v>0.0</v>
      </c>
      <c r="AN266" s="19">
        <f>ROUND(AJ266+AK266-AL266-AM266,2)</f>
        <v>0.0</v>
      </c>
      <c r="AO266" s="19">
        <f>AS265</f>
        <v>0.0</v>
      </c>
      <c r="AP266" s="19">
        <f>ROUND(AO266*$AP$5/12,2)</f>
        <v>0.0</v>
      </c>
      <c r="AQ266" s="19">
        <f>MIN($AQ$5,AO266+AP266)</f>
        <v>0.0</v>
      </c>
      <c r="AR266" s="19">
        <f>MAX(0,MIN(AO266+AP266-AQ266,MonthlyPayment-SUM(H266,M266,R266,W266,AB266,AG266,AL266,AQ266,AV266,BA266)-SUM(I266,N266,S266,X266,AC266,AH266,AM266)))</f>
        <v>0.0</v>
      </c>
      <c r="AS266" s="19">
        <f>ROUND(AO266+AP266-AQ266-AR266,2)</f>
        <v>0.0</v>
      </c>
      <c r="AT266" s="19">
        <f>AX265</f>
        <v>0.0</v>
      </c>
      <c r="AU266" s="19">
        <f>ROUND(AT266*$AU$5/12,2)</f>
        <v>0.0</v>
      </c>
      <c r="AV266" s="19">
        <f>MIN($AV$5,AT266+AU266)</f>
        <v>0.0</v>
      </c>
      <c r="AW266" s="19">
        <f>MAX(0,MIN(AT266+AU266-AV266,MonthlyPayment-SUM(H266,M266,R266,W266,AB266,AG266,AL266,AQ266,AV266,BA266)-SUM(I266,N266,S266,X266,AC266,AH266,AM266,AR266)))</f>
        <v>0.0</v>
      </c>
      <c r="AX266" s="19">
        <f>ROUND(AT266+AU266-AV266-AW266,2)</f>
        <v>0.0</v>
      </c>
      <c r="AY266" s="19">
        <f>BC265</f>
        <v>0.0</v>
      </c>
      <c r="AZ266" s="19">
        <f>ROUND(AY266*$AZ$5/12,2)</f>
        <v>0.0</v>
      </c>
      <c r="BA266" s="19">
        <f>MIN($BA$5,AY266+AZ266)</f>
        <v>0.0</v>
      </c>
      <c r="BB266" s="19">
        <f>MAX(0,MIN(AY266+AZ266-BA266,MonthlyPayment-SUM(H266,M266,R266,W266,AB266,AG266,AL266,AQ266,AV266,BA266)-SUM(I266,N266,S266,X266,AC266,AH266,AM266,AR266,AW266)))</f>
        <v>0.0</v>
      </c>
      <c r="BC266" s="19">
        <f>ROUND(AY266+AZ266-BA266-BB266,2)</f>
        <v>0.0</v>
      </c>
    </row>
    <row r="267" spans="1:55">
      <c r="A267" s="9">
        <v>261</v>
      </c>
      <c r="B267" s="15">
        <f>IF(FirstPayment="","",EDATE(FirstPayment,A267-1))</f>
        <v/>
      </c>
      <c r="C267" s="19">
        <f>SUM(H267,M267,R267,W267,AB267,AG267,AL267,AQ267,AV267,BA267,I267,N267,S267,X267,AC267,AH267,AM267,AR267,AW267,BB267)</f>
        <v>0.0</v>
      </c>
      <c r="D267" s="19">
        <f>SUM(J267,O267,T267,Y267,AD267,AI267,AN267,AS267,AX267,BC267)</f>
        <v>0.0</v>
      </c>
      <c r="E267" s="19">
        <f>SUM(G267,L267,Q267,V267,AA267,AF267,AK267,AP267,AU267,AZ267)</f>
        <v>0.0</v>
      </c>
      <c r="F267" s="19">
        <f>J266</f>
        <v>0.0</v>
      </c>
      <c r="G267" s="19">
        <f>ROUND(F267*$G$5/12,2)</f>
        <v>0.0</v>
      </c>
      <c r="H267" s="19">
        <f>MIN($H$5,F267+G267)</f>
        <v>0.0</v>
      </c>
      <c r="I267" s="19">
        <f>MAX(0,MIN(F267+G267-H267,MonthlyPayment-SUM(H267,M267,R267,W267,AB267,AG267,AL267,AQ267,AV267,BA267)))</f>
        <v>0.0</v>
      </c>
      <c r="J267" s="19">
        <f>ROUND(F267+G267-H267-I267,2)</f>
        <v>0.0</v>
      </c>
      <c r="K267" s="19">
        <f>O266</f>
        <v>0.0</v>
      </c>
      <c r="L267" s="19">
        <f>ROUND(K267*$L$5/12,2)</f>
        <v>0.0</v>
      </c>
      <c r="M267" s="19">
        <f>MIN($M$5,K267+L267)</f>
        <v>0.0</v>
      </c>
      <c r="N267" s="19">
        <f>MAX(0,MIN(K267+L267-M267,MonthlyPayment-SUM(H267,M267,R267,W267,AB267,AG267,AL267,AQ267,AV267,BA267)-SUM(I267)))</f>
        <v>0.0</v>
      </c>
      <c r="O267" s="19">
        <f>ROUND(K267+L267-M267-N267,2)</f>
        <v>0.0</v>
      </c>
      <c r="P267" s="19">
        <f>T266</f>
        <v>0.0</v>
      </c>
      <c r="Q267" s="19">
        <f>ROUND(P267*$Q$5/12,2)</f>
        <v>0.0</v>
      </c>
      <c r="R267" s="19">
        <f>MIN($R$5,P267+Q267)</f>
        <v>0.0</v>
      </c>
      <c r="S267" s="19">
        <f>MAX(0,MIN(P267+Q267-R267,MonthlyPayment-SUM(H267,M267,R267,W267,AB267,AG267,AL267,AQ267,AV267,BA267)-SUM(I267,N267)))</f>
        <v>0.0</v>
      </c>
      <c r="T267" s="19">
        <f>ROUND(P267+Q267-R267-S267,2)</f>
        <v>0.0</v>
      </c>
      <c r="U267" s="19">
        <f>Y266</f>
        <v>0.0</v>
      </c>
      <c r="V267" s="19">
        <f>ROUND(U267*$V$5/12,2)</f>
        <v>0.0</v>
      </c>
      <c r="W267" s="19">
        <f>MIN($W$5,U267+V267)</f>
        <v>0.0</v>
      </c>
      <c r="X267" s="19">
        <f>MAX(0,MIN(U267+V267-W267,MonthlyPayment-SUM(H267,M267,R267,W267,AB267,AG267,AL267,AQ267,AV267,BA267)-SUM(I267,N267,S267)))</f>
        <v>0.0</v>
      </c>
      <c r="Y267" s="19">
        <f>ROUND(U267+V267-W267-X267,2)</f>
        <v>0.0</v>
      </c>
      <c r="Z267" s="19">
        <f>AD266</f>
        <v>0.0</v>
      </c>
      <c r="AA267" s="19">
        <f>ROUND(Z267*$AA$5/12,2)</f>
        <v>0.0</v>
      </c>
      <c r="AB267" s="19">
        <f>MIN($AB$5,Z267+AA267)</f>
        <v>0.0</v>
      </c>
      <c r="AC267" s="19">
        <f>MAX(0,MIN(Z267+AA267-AB267,MonthlyPayment-SUM(H267,M267,R267,W267,AB267,AG267,AL267,AQ267,AV267,BA267)-SUM(I267,N267,S267,X267)))</f>
        <v>0.0</v>
      </c>
      <c r="AD267" s="19">
        <f>ROUND(Z267+AA267-AB267-AC267,2)</f>
        <v>0.0</v>
      </c>
      <c r="AE267" s="19">
        <f>AI266</f>
        <v>0.0</v>
      </c>
      <c r="AF267" s="19">
        <f>ROUND(AE267*$AF$5/12,2)</f>
        <v>0.0</v>
      </c>
      <c r="AG267" s="19">
        <f>MIN($AG$5,AE267+AF267)</f>
        <v>0.0</v>
      </c>
      <c r="AH267" s="19">
        <f>MAX(0,MIN(AE267+AF267-AG267,MonthlyPayment-SUM(H267,M267,R267,W267,AB267,AG267,AL267,AQ267,AV267,BA267)-SUM(I267,N267,S267,X267,AC267)))</f>
        <v>0.0</v>
      </c>
      <c r="AI267" s="19">
        <f>ROUND(AE267+AF267-AG267-AH267,2)</f>
        <v>0.0</v>
      </c>
      <c r="AJ267" s="19">
        <f>AN266</f>
        <v>0.0</v>
      </c>
      <c r="AK267" s="19">
        <f>ROUND(AJ267*$AK$5/12,2)</f>
        <v>0.0</v>
      </c>
      <c r="AL267" s="19">
        <f>MIN($AL$5,AJ267+AK267)</f>
        <v>0.0</v>
      </c>
      <c r="AM267" s="19">
        <f>MAX(0,MIN(AJ267+AK267-AL267,MonthlyPayment-SUM(H267,M267,R267,W267,AB267,AG267,AL267,AQ267,AV267,BA267)-SUM(I267,N267,S267,X267,AC267,AH267)))</f>
        <v>0.0</v>
      </c>
      <c r="AN267" s="19">
        <f>ROUND(AJ267+AK267-AL267-AM267,2)</f>
        <v>0.0</v>
      </c>
      <c r="AO267" s="19">
        <f>AS266</f>
        <v>0.0</v>
      </c>
      <c r="AP267" s="19">
        <f>ROUND(AO267*$AP$5/12,2)</f>
        <v>0.0</v>
      </c>
      <c r="AQ267" s="19">
        <f>MIN($AQ$5,AO267+AP267)</f>
        <v>0.0</v>
      </c>
      <c r="AR267" s="19">
        <f>MAX(0,MIN(AO267+AP267-AQ267,MonthlyPayment-SUM(H267,M267,R267,W267,AB267,AG267,AL267,AQ267,AV267,BA267)-SUM(I267,N267,S267,X267,AC267,AH267,AM267)))</f>
        <v>0.0</v>
      </c>
      <c r="AS267" s="19">
        <f>ROUND(AO267+AP267-AQ267-AR267,2)</f>
        <v>0.0</v>
      </c>
      <c r="AT267" s="19">
        <f>AX266</f>
        <v>0.0</v>
      </c>
      <c r="AU267" s="19">
        <f>ROUND(AT267*$AU$5/12,2)</f>
        <v>0.0</v>
      </c>
      <c r="AV267" s="19">
        <f>MIN($AV$5,AT267+AU267)</f>
        <v>0.0</v>
      </c>
      <c r="AW267" s="19">
        <f>MAX(0,MIN(AT267+AU267-AV267,MonthlyPayment-SUM(H267,M267,R267,W267,AB267,AG267,AL267,AQ267,AV267,BA267)-SUM(I267,N267,S267,X267,AC267,AH267,AM267,AR267)))</f>
        <v>0.0</v>
      </c>
      <c r="AX267" s="19">
        <f>ROUND(AT267+AU267-AV267-AW267,2)</f>
        <v>0.0</v>
      </c>
      <c r="AY267" s="19">
        <f>BC266</f>
        <v>0.0</v>
      </c>
      <c r="AZ267" s="19">
        <f>ROUND(AY267*$AZ$5/12,2)</f>
        <v>0.0</v>
      </c>
      <c r="BA267" s="19">
        <f>MIN($BA$5,AY267+AZ267)</f>
        <v>0.0</v>
      </c>
      <c r="BB267" s="19">
        <f>MAX(0,MIN(AY267+AZ267-BA267,MonthlyPayment-SUM(H267,M267,R267,W267,AB267,AG267,AL267,AQ267,AV267,BA267)-SUM(I267,N267,S267,X267,AC267,AH267,AM267,AR267,AW267)))</f>
        <v>0.0</v>
      </c>
      <c r="BC267" s="19">
        <f>ROUND(AY267+AZ267-BA267-BB267,2)</f>
        <v>0.0</v>
      </c>
    </row>
    <row r="268" spans="1:55">
      <c r="A268" s="9">
        <v>262</v>
      </c>
      <c r="B268" s="15">
        <f>IF(FirstPayment="","",EDATE(FirstPayment,A268-1))</f>
        <v/>
      </c>
      <c r="C268" s="19">
        <f>SUM(H268,M268,R268,W268,AB268,AG268,AL268,AQ268,AV268,BA268,I268,N268,S268,X268,AC268,AH268,AM268,AR268,AW268,BB268)</f>
        <v>0.0</v>
      </c>
      <c r="D268" s="19">
        <f>SUM(J268,O268,T268,Y268,AD268,AI268,AN268,AS268,AX268,BC268)</f>
        <v>0.0</v>
      </c>
      <c r="E268" s="19">
        <f>SUM(G268,L268,Q268,V268,AA268,AF268,AK268,AP268,AU268,AZ268)</f>
        <v>0.0</v>
      </c>
      <c r="F268" s="19">
        <f>J267</f>
        <v>0.0</v>
      </c>
      <c r="G268" s="19">
        <f>ROUND(F268*$G$5/12,2)</f>
        <v>0.0</v>
      </c>
      <c r="H268" s="19">
        <f>MIN($H$5,F268+G268)</f>
        <v>0.0</v>
      </c>
      <c r="I268" s="19">
        <f>MAX(0,MIN(F268+G268-H268,MonthlyPayment-SUM(H268,M268,R268,W268,AB268,AG268,AL268,AQ268,AV268,BA268)))</f>
        <v>0.0</v>
      </c>
      <c r="J268" s="19">
        <f>ROUND(F268+G268-H268-I268,2)</f>
        <v>0.0</v>
      </c>
      <c r="K268" s="19">
        <f>O267</f>
        <v>0.0</v>
      </c>
      <c r="L268" s="19">
        <f>ROUND(K268*$L$5/12,2)</f>
        <v>0.0</v>
      </c>
      <c r="M268" s="19">
        <f>MIN($M$5,K268+L268)</f>
        <v>0.0</v>
      </c>
      <c r="N268" s="19">
        <f>MAX(0,MIN(K268+L268-M268,MonthlyPayment-SUM(H268,M268,R268,W268,AB268,AG268,AL268,AQ268,AV268,BA268)-SUM(I268)))</f>
        <v>0.0</v>
      </c>
      <c r="O268" s="19">
        <f>ROUND(K268+L268-M268-N268,2)</f>
        <v>0.0</v>
      </c>
      <c r="P268" s="19">
        <f>T267</f>
        <v>0.0</v>
      </c>
      <c r="Q268" s="19">
        <f>ROUND(P268*$Q$5/12,2)</f>
        <v>0.0</v>
      </c>
      <c r="R268" s="19">
        <f>MIN($R$5,P268+Q268)</f>
        <v>0.0</v>
      </c>
      <c r="S268" s="19">
        <f>MAX(0,MIN(P268+Q268-R268,MonthlyPayment-SUM(H268,M268,R268,W268,AB268,AG268,AL268,AQ268,AV268,BA268)-SUM(I268,N268)))</f>
        <v>0.0</v>
      </c>
      <c r="T268" s="19">
        <f>ROUND(P268+Q268-R268-S268,2)</f>
        <v>0.0</v>
      </c>
      <c r="U268" s="19">
        <f>Y267</f>
        <v>0.0</v>
      </c>
      <c r="V268" s="19">
        <f>ROUND(U268*$V$5/12,2)</f>
        <v>0.0</v>
      </c>
      <c r="W268" s="19">
        <f>MIN($W$5,U268+V268)</f>
        <v>0.0</v>
      </c>
      <c r="X268" s="19">
        <f>MAX(0,MIN(U268+V268-W268,MonthlyPayment-SUM(H268,M268,R268,W268,AB268,AG268,AL268,AQ268,AV268,BA268)-SUM(I268,N268,S268)))</f>
        <v>0.0</v>
      </c>
      <c r="Y268" s="19">
        <f>ROUND(U268+V268-W268-X268,2)</f>
        <v>0.0</v>
      </c>
      <c r="Z268" s="19">
        <f>AD267</f>
        <v>0.0</v>
      </c>
      <c r="AA268" s="19">
        <f>ROUND(Z268*$AA$5/12,2)</f>
        <v>0.0</v>
      </c>
      <c r="AB268" s="19">
        <f>MIN($AB$5,Z268+AA268)</f>
        <v>0.0</v>
      </c>
      <c r="AC268" s="19">
        <f>MAX(0,MIN(Z268+AA268-AB268,MonthlyPayment-SUM(H268,M268,R268,W268,AB268,AG268,AL268,AQ268,AV268,BA268)-SUM(I268,N268,S268,X268)))</f>
        <v>0.0</v>
      </c>
      <c r="AD268" s="19">
        <f>ROUND(Z268+AA268-AB268-AC268,2)</f>
        <v>0.0</v>
      </c>
      <c r="AE268" s="19">
        <f>AI267</f>
        <v>0.0</v>
      </c>
      <c r="AF268" s="19">
        <f>ROUND(AE268*$AF$5/12,2)</f>
        <v>0.0</v>
      </c>
      <c r="AG268" s="19">
        <f>MIN($AG$5,AE268+AF268)</f>
        <v>0.0</v>
      </c>
      <c r="AH268" s="19">
        <f>MAX(0,MIN(AE268+AF268-AG268,MonthlyPayment-SUM(H268,M268,R268,W268,AB268,AG268,AL268,AQ268,AV268,BA268)-SUM(I268,N268,S268,X268,AC268)))</f>
        <v>0.0</v>
      </c>
      <c r="AI268" s="19">
        <f>ROUND(AE268+AF268-AG268-AH268,2)</f>
        <v>0.0</v>
      </c>
      <c r="AJ268" s="19">
        <f>AN267</f>
        <v>0.0</v>
      </c>
      <c r="AK268" s="19">
        <f>ROUND(AJ268*$AK$5/12,2)</f>
        <v>0.0</v>
      </c>
      <c r="AL268" s="19">
        <f>MIN($AL$5,AJ268+AK268)</f>
        <v>0.0</v>
      </c>
      <c r="AM268" s="19">
        <f>MAX(0,MIN(AJ268+AK268-AL268,MonthlyPayment-SUM(H268,M268,R268,W268,AB268,AG268,AL268,AQ268,AV268,BA268)-SUM(I268,N268,S268,X268,AC268,AH268)))</f>
        <v>0.0</v>
      </c>
      <c r="AN268" s="19">
        <f>ROUND(AJ268+AK268-AL268-AM268,2)</f>
        <v>0.0</v>
      </c>
      <c r="AO268" s="19">
        <f>AS267</f>
        <v>0.0</v>
      </c>
      <c r="AP268" s="19">
        <f>ROUND(AO268*$AP$5/12,2)</f>
        <v>0.0</v>
      </c>
      <c r="AQ268" s="19">
        <f>MIN($AQ$5,AO268+AP268)</f>
        <v>0.0</v>
      </c>
      <c r="AR268" s="19">
        <f>MAX(0,MIN(AO268+AP268-AQ268,MonthlyPayment-SUM(H268,M268,R268,W268,AB268,AG268,AL268,AQ268,AV268,BA268)-SUM(I268,N268,S268,X268,AC268,AH268,AM268)))</f>
        <v>0.0</v>
      </c>
      <c r="AS268" s="19">
        <f>ROUND(AO268+AP268-AQ268-AR268,2)</f>
        <v>0.0</v>
      </c>
      <c r="AT268" s="19">
        <f>AX267</f>
        <v>0.0</v>
      </c>
      <c r="AU268" s="19">
        <f>ROUND(AT268*$AU$5/12,2)</f>
        <v>0.0</v>
      </c>
      <c r="AV268" s="19">
        <f>MIN($AV$5,AT268+AU268)</f>
        <v>0.0</v>
      </c>
      <c r="AW268" s="19">
        <f>MAX(0,MIN(AT268+AU268-AV268,MonthlyPayment-SUM(H268,M268,R268,W268,AB268,AG268,AL268,AQ268,AV268,BA268)-SUM(I268,N268,S268,X268,AC268,AH268,AM268,AR268)))</f>
        <v>0.0</v>
      </c>
      <c r="AX268" s="19">
        <f>ROUND(AT268+AU268-AV268-AW268,2)</f>
        <v>0.0</v>
      </c>
      <c r="AY268" s="19">
        <f>BC267</f>
        <v>0.0</v>
      </c>
      <c r="AZ268" s="19">
        <f>ROUND(AY268*$AZ$5/12,2)</f>
        <v>0.0</v>
      </c>
      <c r="BA268" s="19">
        <f>MIN($BA$5,AY268+AZ268)</f>
        <v>0.0</v>
      </c>
      <c r="BB268" s="19">
        <f>MAX(0,MIN(AY268+AZ268-BA268,MonthlyPayment-SUM(H268,M268,R268,W268,AB268,AG268,AL268,AQ268,AV268,BA268)-SUM(I268,N268,S268,X268,AC268,AH268,AM268,AR268,AW268)))</f>
        <v>0.0</v>
      </c>
      <c r="BC268" s="19">
        <f>ROUND(AY268+AZ268-BA268-BB268,2)</f>
        <v>0.0</v>
      </c>
    </row>
    <row r="269" spans="1:55">
      <c r="A269" s="9">
        <v>263</v>
      </c>
      <c r="B269" s="15">
        <f>IF(FirstPayment="","",EDATE(FirstPayment,A269-1))</f>
        <v/>
      </c>
      <c r="C269" s="19">
        <f>SUM(H269,M269,R269,W269,AB269,AG269,AL269,AQ269,AV269,BA269,I269,N269,S269,X269,AC269,AH269,AM269,AR269,AW269,BB269)</f>
        <v>0.0</v>
      </c>
      <c r="D269" s="19">
        <f>SUM(J269,O269,T269,Y269,AD269,AI269,AN269,AS269,AX269,BC269)</f>
        <v>0.0</v>
      </c>
      <c r="E269" s="19">
        <f>SUM(G269,L269,Q269,V269,AA269,AF269,AK269,AP269,AU269,AZ269)</f>
        <v>0.0</v>
      </c>
      <c r="F269" s="19">
        <f>J268</f>
        <v>0.0</v>
      </c>
      <c r="G269" s="19">
        <f>ROUND(F269*$G$5/12,2)</f>
        <v>0.0</v>
      </c>
      <c r="H269" s="19">
        <f>MIN($H$5,F269+G269)</f>
        <v>0.0</v>
      </c>
      <c r="I269" s="19">
        <f>MAX(0,MIN(F269+G269-H269,MonthlyPayment-SUM(H269,M269,R269,W269,AB269,AG269,AL269,AQ269,AV269,BA269)))</f>
        <v>0.0</v>
      </c>
      <c r="J269" s="19">
        <f>ROUND(F269+G269-H269-I269,2)</f>
        <v>0.0</v>
      </c>
      <c r="K269" s="19">
        <f>O268</f>
        <v>0.0</v>
      </c>
      <c r="L269" s="19">
        <f>ROUND(K269*$L$5/12,2)</f>
        <v>0.0</v>
      </c>
      <c r="M269" s="19">
        <f>MIN($M$5,K269+L269)</f>
        <v>0.0</v>
      </c>
      <c r="N269" s="19">
        <f>MAX(0,MIN(K269+L269-M269,MonthlyPayment-SUM(H269,M269,R269,W269,AB269,AG269,AL269,AQ269,AV269,BA269)-SUM(I269)))</f>
        <v>0.0</v>
      </c>
      <c r="O269" s="19">
        <f>ROUND(K269+L269-M269-N269,2)</f>
        <v>0.0</v>
      </c>
      <c r="P269" s="19">
        <f>T268</f>
        <v>0.0</v>
      </c>
      <c r="Q269" s="19">
        <f>ROUND(P269*$Q$5/12,2)</f>
        <v>0.0</v>
      </c>
      <c r="R269" s="19">
        <f>MIN($R$5,P269+Q269)</f>
        <v>0.0</v>
      </c>
      <c r="S269" s="19">
        <f>MAX(0,MIN(P269+Q269-R269,MonthlyPayment-SUM(H269,M269,R269,W269,AB269,AG269,AL269,AQ269,AV269,BA269)-SUM(I269,N269)))</f>
        <v>0.0</v>
      </c>
      <c r="T269" s="19">
        <f>ROUND(P269+Q269-R269-S269,2)</f>
        <v>0.0</v>
      </c>
      <c r="U269" s="19">
        <f>Y268</f>
        <v>0.0</v>
      </c>
      <c r="V269" s="19">
        <f>ROUND(U269*$V$5/12,2)</f>
        <v>0.0</v>
      </c>
      <c r="W269" s="19">
        <f>MIN($W$5,U269+V269)</f>
        <v>0.0</v>
      </c>
      <c r="X269" s="19">
        <f>MAX(0,MIN(U269+V269-W269,MonthlyPayment-SUM(H269,M269,R269,W269,AB269,AG269,AL269,AQ269,AV269,BA269)-SUM(I269,N269,S269)))</f>
        <v>0.0</v>
      </c>
      <c r="Y269" s="19">
        <f>ROUND(U269+V269-W269-X269,2)</f>
        <v>0.0</v>
      </c>
      <c r="Z269" s="19">
        <f>AD268</f>
        <v>0.0</v>
      </c>
      <c r="AA269" s="19">
        <f>ROUND(Z269*$AA$5/12,2)</f>
        <v>0.0</v>
      </c>
      <c r="AB269" s="19">
        <f>MIN($AB$5,Z269+AA269)</f>
        <v>0.0</v>
      </c>
      <c r="AC269" s="19">
        <f>MAX(0,MIN(Z269+AA269-AB269,MonthlyPayment-SUM(H269,M269,R269,W269,AB269,AG269,AL269,AQ269,AV269,BA269)-SUM(I269,N269,S269,X269)))</f>
        <v>0.0</v>
      </c>
      <c r="AD269" s="19">
        <f>ROUND(Z269+AA269-AB269-AC269,2)</f>
        <v>0.0</v>
      </c>
      <c r="AE269" s="19">
        <f>AI268</f>
        <v>0.0</v>
      </c>
      <c r="AF269" s="19">
        <f>ROUND(AE269*$AF$5/12,2)</f>
        <v>0.0</v>
      </c>
      <c r="AG269" s="19">
        <f>MIN($AG$5,AE269+AF269)</f>
        <v>0.0</v>
      </c>
      <c r="AH269" s="19">
        <f>MAX(0,MIN(AE269+AF269-AG269,MonthlyPayment-SUM(H269,M269,R269,W269,AB269,AG269,AL269,AQ269,AV269,BA269)-SUM(I269,N269,S269,X269,AC269)))</f>
        <v>0.0</v>
      </c>
      <c r="AI269" s="19">
        <f>ROUND(AE269+AF269-AG269-AH269,2)</f>
        <v>0.0</v>
      </c>
      <c r="AJ269" s="19">
        <f>AN268</f>
        <v>0.0</v>
      </c>
      <c r="AK269" s="19">
        <f>ROUND(AJ269*$AK$5/12,2)</f>
        <v>0.0</v>
      </c>
      <c r="AL269" s="19">
        <f>MIN($AL$5,AJ269+AK269)</f>
        <v>0.0</v>
      </c>
      <c r="AM269" s="19">
        <f>MAX(0,MIN(AJ269+AK269-AL269,MonthlyPayment-SUM(H269,M269,R269,W269,AB269,AG269,AL269,AQ269,AV269,BA269)-SUM(I269,N269,S269,X269,AC269,AH269)))</f>
        <v>0.0</v>
      </c>
      <c r="AN269" s="19">
        <f>ROUND(AJ269+AK269-AL269-AM269,2)</f>
        <v>0.0</v>
      </c>
      <c r="AO269" s="19">
        <f>AS268</f>
        <v>0.0</v>
      </c>
      <c r="AP269" s="19">
        <f>ROUND(AO269*$AP$5/12,2)</f>
        <v>0.0</v>
      </c>
      <c r="AQ269" s="19">
        <f>MIN($AQ$5,AO269+AP269)</f>
        <v>0.0</v>
      </c>
      <c r="AR269" s="19">
        <f>MAX(0,MIN(AO269+AP269-AQ269,MonthlyPayment-SUM(H269,M269,R269,W269,AB269,AG269,AL269,AQ269,AV269,BA269)-SUM(I269,N269,S269,X269,AC269,AH269,AM269)))</f>
        <v>0.0</v>
      </c>
      <c r="AS269" s="19">
        <f>ROUND(AO269+AP269-AQ269-AR269,2)</f>
        <v>0.0</v>
      </c>
      <c r="AT269" s="19">
        <f>AX268</f>
        <v>0.0</v>
      </c>
      <c r="AU269" s="19">
        <f>ROUND(AT269*$AU$5/12,2)</f>
        <v>0.0</v>
      </c>
      <c r="AV269" s="19">
        <f>MIN($AV$5,AT269+AU269)</f>
        <v>0.0</v>
      </c>
      <c r="AW269" s="19">
        <f>MAX(0,MIN(AT269+AU269-AV269,MonthlyPayment-SUM(H269,M269,R269,W269,AB269,AG269,AL269,AQ269,AV269,BA269)-SUM(I269,N269,S269,X269,AC269,AH269,AM269,AR269)))</f>
        <v>0.0</v>
      </c>
      <c r="AX269" s="19">
        <f>ROUND(AT269+AU269-AV269-AW269,2)</f>
        <v>0.0</v>
      </c>
      <c r="AY269" s="19">
        <f>BC268</f>
        <v>0.0</v>
      </c>
      <c r="AZ269" s="19">
        <f>ROUND(AY269*$AZ$5/12,2)</f>
        <v>0.0</v>
      </c>
      <c r="BA269" s="19">
        <f>MIN($BA$5,AY269+AZ269)</f>
        <v>0.0</v>
      </c>
      <c r="BB269" s="19">
        <f>MAX(0,MIN(AY269+AZ269-BA269,MonthlyPayment-SUM(H269,M269,R269,W269,AB269,AG269,AL269,AQ269,AV269,BA269)-SUM(I269,N269,S269,X269,AC269,AH269,AM269,AR269,AW269)))</f>
        <v>0.0</v>
      </c>
      <c r="BC269" s="19">
        <f>ROUND(AY269+AZ269-BA269-BB269,2)</f>
        <v>0.0</v>
      </c>
    </row>
    <row r="270" spans="1:55">
      <c r="A270" s="9">
        <v>264</v>
      </c>
      <c r="B270" s="15">
        <f>IF(FirstPayment="","",EDATE(FirstPayment,A270-1))</f>
        <v/>
      </c>
      <c r="C270" s="19">
        <f>SUM(H270,M270,R270,W270,AB270,AG270,AL270,AQ270,AV270,BA270,I270,N270,S270,X270,AC270,AH270,AM270,AR270,AW270,BB270)</f>
        <v>0.0</v>
      </c>
      <c r="D270" s="19">
        <f>SUM(J270,O270,T270,Y270,AD270,AI270,AN270,AS270,AX270,BC270)</f>
        <v>0.0</v>
      </c>
      <c r="E270" s="19">
        <f>SUM(G270,L270,Q270,V270,AA270,AF270,AK270,AP270,AU270,AZ270)</f>
        <v>0.0</v>
      </c>
      <c r="F270" s="19">
        <f>J269</f>
        <v>0.0</v>
      </c>
      <c r="G270" s="19">
        <f>ROUND(F270*$G$5/12,2)</f>
        <v>0.0</v>
      </c>
      <c r="H270" s="19">
        <f>MIN($H$5,F270+G270)</f>
        <v>0.0</v>
      </c>
      <c r="I270" s="19">
        <f>MAX(0,MIN(F270+G270-H270,MonthlyPayment-SUM(H270,M270,R270,W270,AB270,AG270,AL270,AQ270,AV270,BA270)))</f>
        <v>0.0</v>
      </c>
      <c r="J270" s="19">
        <f>ROUND(F270+G270-H270-I270,2)</f>
        <v>0.0</v>
      </c>
      <c r="K270" s="19">
        <f>O269</f>
        <v>0.0</v>
      </c>
      <c r="L270" s="19">
        <f>ROUND(K270*$L$5/12,2)</f>
        <v>0.0</v>
      </c>
      <c r="M270" s="19">
        <f>MIN($M$5,K270+L270)</f>
        <v>0.0</v>
      </c>
      <c r="N270" s="19">
        <f>MAX(0,MIN(K270+L270-M270,MonthlyPayment-SUM(H270,M270,R270,W270,AB270,AG270,AL270,AQ270,AV270,BA270)-SUM(I270)))</f>
        <v>0.0</v>
      </c>
      <c r="O270" s="19">
        <f>ROUND(K270+L270-M270-N270,2)</f>
        <v>0.0</v>
      </c>
      <c r="P270" s="19">
        <f>T269</f>
        <v>0.0</v>
      </c>
      <c r="Q270" s="19">
        <f>ROUND(P270*$Q$5/12,2)</f>
        <v>0.0</v>
      </c>
      <c r="R270" s="19">
        <f>MIN($R$5,P270+Q270)</f>
        <v>0.0</v>
      </c>
      <c r="S270" s="19">
        <f>MAX(0,MIN(P270+Q270-R270,MonthlyPayment-SUM(H270,M270,R270,W270,AB270,AG270,AL270,AQ270,AV270,BA270)-SUM(I270,N270)))</f>
        <v>0.0</v>
      </c>
      <c r="T270" s="19">
        <f>ROUND(P270+Q270-R270-S270,2)</f>
        <v>0.0</v>
      </c>
      <c r="U270" s="19">
        <f>Y269</f>
        <v>0.0</v>
      </c>
      <c r="V270" s="19">
        <f>ROUND(U270*$V$5/12,2)</f>
        <v>0.0</v>
      </c>
      <c r="W270" s="19">
        <f>MIN($W$5,U270+V270)</f>
        <v>0.0</v>
      </c>
      <c r="X270" s="19">
        <f>MAX(0,MIN(U270+V270-W270,MonthlyPayment-SUM(H270,M270,R270,W270,AB270,AG270,AL270,AQ270,AV270,BA270)-SUM(I270,N270,S270)))</f>
        <v>0.0</v>
      </c>
      <c r="Y270" s="19">
        <f>ROUND(U270+V270-W270-X270,2)</f>
        <v>0.0</v>
      </c>
      <c r="Z270" s="19">
        <f>AD269</f>
        <v>0.0</v>
      </c>
      <c r="AA270" s="19">
        <f>ROUND(Z270*$AA$5/12,2)</f>
        <v>0.0</v>
      </c>
      <c r="AB270" s="19">
        <f>MIN($AB$5,Z270+AA270)</f>
        <v>0.0</v>
      </c>
      <c r="AC270" s="19">
        <f>MAX(0,MIN(Z270+AA270-AB270,MonthlyPayment-SUM(H270,M270,R270,W270,AB270,AG270,AL270,AQ270,AV270,BA270)-SUM(I270,N270,S270,X270)))</f>
        <v>0.0</v>
      </c>
      <c r="AD270" s="19">
        <f>ROUND(Z270+AA270-AB270-AC270,2)</f>
        <v>0.0</v>
      </c>
      <c r="AE270" s="19">
        <f>AI269</f>
        <v>0.0</v>
      </c>
      <c r="AF270" s="19">
        <f>ROUND(AE270*$AF$5/12,2)</f>
        <v>0.0</v>
      </c>
      <c r="AG270" s="19">
        <f>MIN($AG$5,AE270+AF270)</f>
        <v>0.0</v>
      </c>
      <c r="AH270" s="19">
        <f>MAX(0,MIN(AE270+AF270-AG270,MonthlyPayment-SUM(H270,M270,R270,W270,AB270,AG270,AL270,AQ270,AV270,BA270)-SUM(I270,N270,S270,X270,AC270)))</f>
        <v>0.0</v>
      </c>
      <c r="AI270" s="19">
        <f>ROUND(AE270+AF270-AG270-AH270,2)</f>
        <v>0.0</v>
      </c>
      <c r="AJ270" s="19">
        <f>AN269</f>
        <v>0.0</v>
      </c>
      <c r="AK270" s="19">
        <f>ROUND(AJ270*$AK$5/12,2)</f>
        <v>0.0</v>
      </c>
      <c r="AL270" s="19">
        <f>MIN($AL$5,AJ270+AK270)</f>
        <v>0.0</v>
      </c>
      <c r="AM270" s="19">
        <f>MAX(0,MIN(AJ270+AK270-AL270,MonthlyPayment-SUM(H270,M270,R270,W270,AB270,AG270,AL270,AQ270,AV270,BA270)-SUM(I270,N270,S270,X270,AC270,AH270)))</f>
        <v>0.0</v>
      </c>
      <c r="AN270" s="19">
        <f>ROUND(AJ270+AK270-AL270-AM270,2)</f>
        <v>0.0</v>
      </c>
      <c r="AO270" s="19">
        <f>AS269</f>
        <v>0.0</v>
      </c>
      <c r="AP270" s="19">
        <f>ROUND(AO270*$AP$5/12,2)</f>
        <v>0.0</v>
      </c>
      <c r="AQ270" s="19">
        <f>MIN($AQ$5,AO270+AP270)</f>
        <v>0.0</v>
      </c>
      <c r="AR270" s="19">
        <f>MAX(0,MIN(AO270+AP270-AQ270,MonthlyPayment-SUM(H270,M270,R270,W270,AB270,AG270,AL270,AQ270,AV270,BA270)-SUM(I270,N270,S270,X270,AC270,AH270,AM270)))</f>
        <v>0.0</v>
      </c>
      <c r="AS270" s="19">
        <f>ROUND(AO270+AP270-AQ270-AR270,2)</f>
        <v>0.0</v>
      </c>
      <c r="AT270" s="19">
        <f>AX269</f>
        <v>0.0</v>
      </c>
      <c r="AU270" s="19">
        <f>ROUND(AT270*$AU$5/12,2)</f>
        <v>0.0</v>
      </c>
      <c r="AV270" s="19">
        <f>MIN($AV$5,AT270+AU270)</f>
        <v>0.0</v>
      </c>
      <c r="AW270" s="19">
        <f>MAX(0,MIN(AT270+AU270-AV270,MonthlyPayment-SUM(H270,M270,R270,W270,AB270,AG270,AL270,AQ270,AV270,BA270)-SUM(I270,N270,S270,X270,AC270,AH270,AM270,AR270)))</f>
        <v>0.0</v>
      </c>
      <c r="AX270" s="19">
        <f>ROUND(AT270+AU270-AV270-AW270,2)</f>
        <v>0.0</v>
      </c>
      <c r="AY270" s="19">
        <f>BC269</f>
        <v>0.0</v>
      </c>
      <c r="AZ270" s="19">
        <f>ROUND(AY270*$AZ$5/12,2)</f>
        <v>0.0</v>
      </c>
      <c r="BA270" s="19">
        <f>MIN($BA$5,AY270+AZ270)</f>
        <v>0.0</v>
      </c>
      <c r="BB270" s="19">
        <f>MAX(0,MIN(AY270+AZ270-BA270,MonthlyPayment-SUM(H270,M270,R270,W270,AB270,AG270,AL270,AQ270,AV270,BA270)-SUM(I270,N270,S270,X270,AC270,AH270,AM270,AR270,AW270)))</f>
        <v>0.0</v>
      </c>
      <c r="BC270" s="19">
        <f>ROUND(AY270+AZ270-BA270-BB270,2)</f>
        <v>0.0</v>
      </c>
    </row>
    <row r="271" spans="1:55">
      <c r="A271" s="9">
        <v>265</v>
      </c>
      <c r="B271" s="15">
        <f>IF(FirstPayment="","",EDATE(FirstPayment,A271-1))</f>
        <v/>
      </c>
      <c r="C271" s="19">
        <f>SUM(H271,M271,R271,W271,AB271,AG271,AL271,AQ271,AV271,BA271,I271,N271,S271,X271,AC271,AH271,AM271,AR271,AW271,BB271)</f>
        <v>0.0</v>
      </c>
      <c r="D271" s="19">
        <f>SUM(J271,O271,T271,Y271,AD271,AI271,AN271,AS271,AX271,BC271)</f>
        <v>0.0</v>
      </c>
      <c r="E271" s="19">
        <f>SUM(G271,L271,Q271,V271,AA271,AF271,AK271,AP271,AU271,AZ271)</f>
        <v>0.0</v>
      </c>
      <c r="F271" s="19">
        <f>J270</f>
        <v>0.0</v>
      </c>
      <c r="G271" s="19">
        <f>ROUND(F271*$G$5/12,2)</f>
        <v>0.0</v>
      </c>
      <c r="H271" s="19">
        <f>MIN($H$5,F271+G271)</f>
        <v>0.0</v>
      </c>
      <c r="I271" s="19">
        <f>MAX(0,MIN(F271+G271-H271,MonthlyPayment-SUM(H271,M271,R271,W271,AB271,AG271,AL271,AQ271,AV271,BA271)))</f>
        <v>0.0</v>
      </c>
      <c r="J271" s="19">
        <f>ROUND(F271+G271-H271-I271,2)</f>
        <v>0.0</v>
      </c>
      <c r="K271" s="19">
        <f>O270</f>
        <v>0.0</v>
      </c>
      <c r="L271" s="19">
        <f>ROUND(K271*$L$5/12,2)</f>
        <v>0.0</v>
      </c>
      <c r="M271" s="19">
        <f>MIN($M$5,K271+L271)</f>
        <v>0.0</v>
      </c>
      <c r="N271" s="19">
        <f>MAX(0,MIN(K271+L271-M271,MonthlyPayment-SUM(H271,M271,R271,W271,AB271,AG271,AL271,AQ271,AV271,BA271)-SUM(I271)))</f>
        <v>0.0</v>
      </c>
      <c r="O271" s="19">
        <f>ROUND(K271+L271-M271-N271,2)</f>
        <v>0.0</v>
      </c>
      <c r="P271" s="19">
        <f>T270</f>
        <v>0.0</v>
      </c>
      <c r="Q271" s="19">
        <f>ROUND(P271*$Q$5/12,2)</f>
        <v>0.0</v>
      </c>
      <c r="R271" s="19">
        <f>MIN($R$5,P271+Q271)</f>
        <v>0.0</v>
      </c>
      <c r="S271" s="19">
        <f>MAX(0,MIN(P271+Q271-R271,MonthlyPayment-SUM(H271,M271,R271,W271,AB271,AG271,AL271,AQ271,AV271,BA271)-SUM(I271,N271)))</f>
        <v>0.0</v>
      </c>
      <c r="T271" s="19">
        <f>ROUND(P271+Q271-R271-S271,2)</f>
        <v>0.0</v>
      </c>
      <c r="U271" s="19">
        <f>Y270</f>
        <v>0.0</v>
      </c>
      <c r="V271" s="19">
        <f>ROUND(U271*$V$5/12,2)</f>
        <v>0.0</v>
      </c>
      <c r="W271" s="19">
        <f>MIN($W$5,U271+V271)</f>
        <v>0.0</v>
      </c>
      <c r="X271" s="19">
        <f>MAX(0,MIN(U271+V271-W271,MonthlyPayment-SUM(H271,M271,R271,W271,AB271,AG271,AL271,AQ271,AV271,BA271)-SUM(I271,N271,S271)))</f>
        <v>0.0</v>
      </c>
      <c r="Y271" s="19">
        <f>ROUND(U271+V271-W271-X271,2)</f>
        <v>0.0</v>
      </c>
      <c r="Z271" s="19">
        <f>AD270</f>
        <v>0.0</v>
      </c>
      <c r="AA271" s="19">
        <f>ROUND(Z271*$AA$5/12,2)</f>
        <v>0.0</v>
      </c>
      <c r="AB271" s="19">
        <f>MIN($AB$5,Z271+AA271)</f>
        <v>0.0</v>
      </c>
      <c r="AC271" s="19">
        <f>MAX(0,MIN(Z271+AA271-AB271,MonthlyPayment-SUM(H271,M271,R271,W271,AB271,AG271,AL271,AQ271,AV271,BA271)-SUM(I271,N271,S271,X271)))</f>
        <v>0.0</v>
      </c>
      <c r="AD271" s="19">
        <f>ROUND(Z271+AA271-AB271-AC271,2)</f>
        <v>0.0</v>
      </c>
      <c r="AE271" s="19">
        <f>AI270</f>
        <v>0.0</v>
      </c>
      <c r="AF271" s="19">
        <f>ROUND(AE271*$AF$5/12,2)</f>
        <v>0.0</v>
      </c>
      <c r="AG271" s="19">
        <f>MIN($AG$5,AE271+AF271)</f>
        <v>0.0</v>
      </c>
      <c r="AH271" s="19">
        <f>MAX(0,MIN(AE271+AF271-AG271,MonthlyPayment-SUM(H271,M271,R271,W271,AB271,AG271,AL271,AQ271,AV271,BA271)-SUM(I271,N271,S271,X271,AC271)))</f>
        <v>0.0</v>
      </c>
      <c r="AI271" s="19">
        <f>ROUND(AE271+AF271-AG271-AH271,2)</f>
        <v>0.0</v>
      </c>
      <c r="AJ271" s="19">
        <f>AN270</f>
        <v>0.0</v>
      </c>
      <c r="AK271" s="19">
        <f>ROUND(AJ271*$AK$5/12,2)</f>
        <v>0.0</v>
      </c>
      <c r="AL271" s="19">
        <f>MIN($AL$5,AJ271+AK271)</f>
        <v>0.0</v>
      </c>
      <c r="AM271" s="19">
        <f>MAX(0,MIN(AJ271+AK271-AL271,MonthlyPayment-SUM(H271,M271,R271,W271,AB271,AG271,AL271,AQ271,AV271,BA271)-SUM(I271,N271,S271,X271,AC271,AH271)))</f>
        <v>0.0</v>
      </c>
      <c r="AN271" s="19">
        <f>ROUND(AJ271+AK271-AL271-AM271,2)</f>
        <v>0.0</v>
      </c>
      <c r="AO271" s="19">
        <f>AS270</f>
        <v>0.0</v>
      </c>
      <c r="AP271" s="19">
        <f>ROUND(AO271*$AP$5/12,2)</f>
        <v>0.0</v>
      </c>
      <c r="AQ271" s="19">
        <f>MIN($AQ$5,AO271+AP271)</f>
        <v>0.0</v>
      </c>
      <c r="AR271" s="19">
        <f>MAX(0,MIN(AO271+AP271-AQ271,MonthlyPayment-SUM(H271,M271,R271,W271,AB271,AG271,AL271,AQ271,AV271,BA271)-SUM(I271,N271,S271,X271,AC271,AH271,AM271)))</f>
        <v>0.0</v>
      </c>
      <c r="AS271" s="19">
        <f>ROUND(AO271+AP271-AQ271-AR271,2)</f>
        <v>0.0</v>
      </c>
      <c r="AT271" s="19">
        <f>AX270</f>
        <v>0.0</v>
      </c>
      <c r="AU271" s="19">
        <f>ROUND(AT271*$AU$5/12,2)</f>
        <v>0.0</v>
      </c>
      <c r="AV271" s="19">
        <f>MIN($AV$5,AT271+AU271)</f>
        <v>0.0</v>
      </c>
      <c r="AW271" s="19">
        <f>MAX(0,MIN(AT271+AU271-AV271,MonthlyPayment-SUM(H271,M271,R271,W271,AB271,AG271,AL271,AQ271,AV271,BA271)-SUM(I271,N271,S271,X271,AC271,AH271,AM271,AR271)))</f>
        <v>0.0</v>
      </c>
      <c r="AX271" s="19">
        <f>ROUND(AT271+AU271-AV271-AW271,2)</f>
        <v>0.0</v>
      </c>
      <c r="AY271" s="19">
        <f>BC270</f>
        <v>0.0</v>
      </c>
      <c r="AZ271" s="19">
        <f>ROUND(AY271*$AZ$5/12,2)</f>
        <v>0.0</v>
      </c>
      <c r="BA271" s="19">
        <f>MIN($BA$5,AY271+AZ271)</f>
        <v>0.0</v>
      </c>
      <c r="BB271" s="19">
        <f>MAX(0,MIN(AY271+AZ271-BA271,MonthlyPayment-SUM(H271,M271,R271,W271,AB271,AG271,AL271,AQ271,AV271,BA271)-SUM(I271,N271,S271,X271,AC271,AH271,AM271,AR271,AW271)))</f>
        <v>0.0</v>
      </c>
      <c r="BC271" s="19">
        <f>ROUND(AY271+AZ271-BA271-BB271,2)</f>
        <v>0.0</v>
      </c>
    </row>
    <row r="272" spans="1:55">
      <c r="A272" s="9">
        <v>266</v>
      </c>
      <c r="B272" s="15">
        <f>IF(FirstPayment="","",EDATE(FirstPayment,A272-1))</f>
        <v/>
      </c>
      <c r="C272" s="19">
        <f>SUM(H272,M272,R272,W272,AB272,AG272,AL272,AQ272,AV272,BA272,I272,N272,S272,X272,AC272,AH272,AM272,AR272,AW272,BB272)</f>
        <v>0.0</v>
      </c>
      <c r="D272" s="19">
        <f>SUM(J272,O272,T272,Y272,AD272,AI272,AN272,AS272,AX272,BC272)</f>
        <v>0.0</v>
      </c>
      <c r="E272" s="19">
        <f>SUM(G272,L272,Q272,V272,AA272,AF272,AK272,AP272,AU272,AZ272)</f>
        <v>0.0</v>
      </c>
      <c r="F272" s="19">
        <f>J271</f>
        <v>0.0</v>
      </c>
      <c r="G272" s="19">
        <f>ROUND(F272*$G$5/12,2)</f>
        <v>0.0</v>
      </c>
      <c r="H272" s="19">
        <f>MIN($H$5,F272+G272)</f>
        <v>0.0</v>
      </c>
      <c r="I272" s="19">
        <f>MAX(0,MIN(F272+G272-H272,MonthlyPayment-SUM(H272,M272,R272,W272,AB272,AG272,AL272,AQ272,AV272,BA272)))</f>
        <v>0.0</v>
      </c>
      <c r="J272" s="19">
        <f>ROUND(F272+G272-H272-I272,2)</f>
        <v>0.0</v>
      </c>
      <c r="K272" s="19">
        <f>O271</f>
        <v>0.0</v>
      </c>
      <c r="L272" s="19">
        <f>ROUND(K272*$L$5/12,2)</f>
        <v>0.0</v>
      </c>
      <c r="M272" s="19">
        <f>MIN($M$5,K272+L272)</f>
        <v>0.0</v>
      </c>
      <c r="N272" s="19">
        <f>MAX(0,MIN(K272+L272-M272,MonthlyPayment-SUM(H272,M272,R272,W272,AB272,AG272,AL272,AQ272,AV272,BA272)-SUM(I272)))</f>
        <v>0.0</v>
      </c>
      <c r="O272" s="19">
        <f>ROUND(K272+L272-M272-N272,2)</f>
        <v>0.0</v>
      </c>
      <c r="P272" s="19">
        <f>T271</f>
        <v>0.0</v>
      </c>
      <c r="Q272" s="19">
        <f>ROUND(P272*$Q$5/12,2)</f>
        <v>0.0</v>
      </c>
      <c r="R272" s="19">
        <f>MIN($R$5,P272+Q272)</f>
        <v>0.0</v>
      </c>
      <c r="S272" s="19">
        <f>MAX(0,MIN(P272+Q272-R272,MonthlyPayment-SUM(H272,M272,R272,W272,AB272,AG272,AL272,AQ272,AV272,BA272)-SUM(I272,N272)))</f>
        <v>0.0</v>
      </c>
      <c r="T272" s="19">
        <f>ROUND(P272+Q272-R272-S272,2)</f>
        <v>0.0</v>
      </c>
      <c r="U272" s="19">
        <f>Y271</f>
        <v>0.0</v>
      </c>
      <c r="V272" s="19">
        <f>ROUND(U272*$V$5/12,2)</f>
        <v>0.0</v>
      </c>
      <c r="W272" s="19">
        <f>MIN($W$5,U272+V272)</f>
        <v>0.0</v>
      </c>
      <c r="X272" s="19">
        <f>MAX(0,MIN(U272+V272-W272,MonthlyPayment-SUM(H272,M272,R272,W272,AB272,AG272,AL272,AQ272,AV272,BA272)-SUM(I272,N272,S272)))</f>
        <v>0.0</v>
      </c>
      <c r="Y272" s="19">
        <f>ROUND(U272+V272-W272-X272,2)</f>
        <v>0.0</v>
      </c>
      <c r="Z272" s="19">
        <f>AD271</f>
        <v>0.0</v>
      </c>
      <c r="AA272" s="19">
        <f>ROUND(Z272*$AA$5/12,2)</f>
        <v>0.0</v>
      </c>
      <c r="AB272" s="19">
        <f>MIN($AB$5,Z272+AA272)</f>
        <v>0.0</v>
      </c>
      <c r="AC272" s="19">
        <f>MAX(0,MIN(Z272+AA272-AB272,MonthlyPayment-SUM(H272,M272,R272,W272,AB272,AG272,AL272,AQ272,AV272,BA272)-SUM(I272,N272,S272,X272)))</f>
        <v>0.0</v>
      </c>
      <c r="AD272" s="19">
        <f>ROUND(Z272+AA272-AB272-AC272,2)</f>
        <v>0.0</v>
      </c>
      <c r="AE272" s="19">
        <f>AI271</f>
        <v>0.0</v>
      </c>
      <c r="AF272" s="19">
        <f>ROUND(AE272*$AF$5/12,2)</f>
        <v>0.0</v>
      </c>
      <c r="AG272" s="19">
        <f>MIN($AG$5,AE272+AF272)</f>
        <v>0.0</v>
      </c>
      <c r="AH272" s="19">
        <f>MAX(0,MIN(AE272+AF272-AG272,MonthlyPayment-SUM(H272,M272,R272,W272,AB272,AG272,AL272,AQ272,AV272,BA272)-SUM(I272,N272,S272,X272,AC272)))</f>
        <v>0.0</v>
      </c>
      <c r="AI272" s="19">
        <f>ROUND(AE272+AF272-AG272-AH272,2)</f>
        <v>0.0</v>
      </c>
      <c r="AJ272" s="19">
        <f>AN271</f>
        <v>0.0</v>
      </c>
      <c r="AK272" s="19">
        <f>ROUND(AJ272*$AK$5/12,2)</f>
        <v>0.0</v>
      </c>
      <c r="AL272" s="19">
        <f>MIN($AL$5,AJ272+AK272)</f>
        <v>0.0</v>
      </c>
      <c r="AM272" s="19">
        <f>MAX(0,MIN(AJ272+AK272-AL272,MonthlyPayment-SUM(H272,M272,R272,W272,AB272,AG272,AL272,AQ272,AV272,BA272)-SUM(I272,N272,S272,X272,AC272,AH272)))</f>
        <v>0.0</v>
      </c>
      <c r="AN272" s="19">
        <f>ROUND(AJ272+AK272-AL272-AM272,2)</f>
        <v>0.0</v>
      </c>
      <c r="AO272" s="19">
        <f>AS271</f>
        <v>0.0</v>
      </c>
      <c r="AP272" s="19">
        <f>ROUND(AO272*$AP$5/12,2)</f>
        <v>0.0</v>
      </c>
      <c r="AQ272" s="19">
        <f>MIN($AQ$5,AO272+AP272)</f>
        <v>0.0</v>
      </c>
      <c r="AR272" s="19">
        <f>MAX(0,MIN(AO272+AP272-AQ272,MonthlyPayment-SUM(H272,M272,R272,W272,AB272,AG272,AL272,AQ272,AV272,BA272)-SUM(I272,N272,S272,X272,AC272,AH272,AM272)))</f>
        <v>0.0</v>
      </c>
      <c r="AS272" s="19">
        <f>ROUND(AO272+AP272-AQ272-AR272,2)</f>
        <v>0.0</v>
      </c>
      <c r="AT272" s="19">
        <f>AX271</f>
        <v>0.0</v>
      </c>
      <c r="AU272" s="19">
        <f>ROUND(AT272*$AU$5/12,2)</f>
        <v>0.0</v>
      </c>
      <c r="AV272" s="19">
        <f>MIN($AV$5,AT272+AU272)</f>
        <v>0.0</v>
      </c>
      <c r="AW272" s="19">
        <f>MAX(0,MIN(AT272+AU272-AV272,MonthlyPayment-SUM(H272,M272,R272,W272,AB272,AG272,AL272,AQ272,AV272,BA272)-SUM(I272,N272,S272,X272,AC272,AH272,AM272,AR272)))</f>
        <v>0.0</v>
      </c>
      <c r="AX272" s="19">
        <f>ROUND(AT272+AU272-AV272-AW272,2)</f>
        <v>0.0</v>
      </c>
      <c r="AY272" s="19">
        <f>BC271</f>
        <v>0.0</v>
      </c>
      <c r="AZ272" s="19">
        <f>ROUND(AY272*$AZ$5/12,2)</f>
        <v>0.0</v>
      </c>
      <c r="BA272" s="19">
        <f>MIN($BA$5,AY272+AZ272)</f>
        <v>0.0</v>
      </c>
      <c r="BB272" s="19">
        <f>MAX(0,MIN(AY272+AZ272-BA272,MonthlyPayment-SUM(H272,M272,R272,W272,AB272,AG272,AL272,AQ272,AV272,BA272)-SUM(I272,N272,S272,X272,AC272,AH272,AM272,AR272,AW272)))</f>
        <v>0.0</v>
      </c>
      <c r="BC272" s="19">
        <f>ROUND(AY272+AZ272-BA272-BB272,2)</f>
        <v>0.0</v>
      </c>
    </row>
    <row r="273" spans="1:55">
      <c r="A273" s="9">
        <v>267</v>
      </c>
      <c r="B273" s="15">
        <f>IF(FirstPayment="","",EDATE(FirstPayment,A273-1))</f>
        <v/>
      </c>
      <c r="C273" s="19">
        <f>SUM(H273,M273,R273,W273,AB273,AG273,AL273,AQ273,AV273,BA273,I273,N273,S273,X273,AC273,AH273,AM273,AR273,AW273,BB273)</f>
        <v>0.0</v>
      </c>
      <c r="D273" s="19">
        <f>SUM(J273,O273,T273,Y273,AD273,AI273,AN273,AS273,AX273,BC273)</f>
        <v>0.0</v>
      </c>
      <c r="E273" s="19">
        <f>SUM(G273,L273,Q273,V273,AA273,AF273,AK273,AP273,AU273,AZ273)</f>
        <v>0.0</v>
      </c>
      <c r="F273" s="19">
        <f>J272</f>
        <v>0.0</v>
      </c>
      <c r="G273" s="19">
        <f>ROUND(F273*$G$5/12,2)</f>
        <v>0.0</v>
      </c>
      <c r="H273" s="19">
        <f>MIN($H$5,F273+G273)</f>
        <v>0.0</v>
      </c>
      <c r="I273" s="19">
        <f>MAX(0,MIN(F273+G273-H273,MonthlyPayment-SUM(H273,M273,R273,W273,AB273,AG273,AL273,AQ273,AV273,BA273)))</f>
        <v>0.0</v>
      </c>
      <c r="J273" s="19">
        <f>ROUND(F273+G273-H273-I273,2)</f>
        <v>0.0</v>
      </c>
      <c r="K273" s="19">
        <f>O272</f>
        <v>0.0</v>
      </c>
      <c r="L273" s="19">
        <f>ROUND(K273*$L$5/12,2)</f>
        <v>0.0</v>
      </c>
      <c r="M273" s="19">
        <f>MIN($M$5,K273+L273)</f>
        <v>0.0</v>
      </c>
      <c r="N273" s="19">
        <f>MAX(0,MIN(K273+L273-M273,MonthlyPayment-SUM(H273,M273,R273,W273,AB273,AG273,AL273,AQ273,AV273,BA273)-SUM(I273)))</f>
        <v>0.0</v>
      </c>
      <c r="O273" s="19">
        <f>ROUND(K273+L273-M273-N273,2)</f>
        <v>0.0</v>
      </c>
      <c r="P273" s="19">
        <f>T272</f>
        <v>0.0</v>
      </c>
      <c r="Q273" s="19">
        <f>ROUND(P273*$Q$5/12,2)</f>
        <v>0.0</v>
      </c>
      <c r="R273" s="19">
        <f>MIN($R$5,P273+Q273)</f>
        <v>0.0</v>
      </c>
      <c r="S273" s="19">
        <f>MAX(0,MIN(P273+Q273-R273,MonthlyPayment-SUM(H273,M273,R273,W273,AB273,AG273,AL273,AQ273,AV273,BA273)-SUM(I273,N273)))</f>
        <v>0.0</v>
      </c>
      <c r="T273" s="19">
        <f>ROUND(P273+Q273-R273-S273,2)</f>
        <v>0.0</v>
      </c>
      <c r="U273" s="19">
        <f>Y272</f>
        <v>0.0</v>
      </c>
      <c r="V273" s="19">
        <f>ROUND(U273*$V$5/12,2)</f>
        <v>0.0</v>
      </c>
      <c r="W273" s="19">
        <f>MIN($W$5,U273+V273)</f>
        <v>0.0</v>
      </c>
      <c r="X273" s="19">
        <f>MAX(0,MIN(U273+V273-W273,MonthlyPayment-SUM(H273,M273,R273,W273,AB273,AG273,AL273,AQ273,AV273,BA273)-SUM(I273,N273,S273)))</f>
        <v>0.0</v>
      </c>
      <c r="Y273" s="19">
        <f>ROUND(U273+V273-W273-X273,2)</f>
        <v>0.0</v>
      </c>
      <c r="Z273" s="19">
        <f>AD272</f>
        <v>0.0</v>
      </c>
      <c r="AA273" s="19">
        <f>ROUND(Z273*$AA$5/12,2)</f>
        <v>0.0</v>
      </c>
      <c r="AB273" s="19">
        <f>MIN($AB$5,Z273+AA273)</f>
        <v>0.0</v>
      </c>
      <c r="AC273" s="19">
        <f>MAX(0,MIN(Z273+AA273-AB273,MonthlyPayment-SUM(H273,M273,R273,W273,AB273,AG273,AL273,AQ273,AV273,BA273)-SUM(I273,N273,S273,X273)))</f>
        <v>0.0</v>
      </c>
      <c r="AD273" s="19">
        <f>ROUND(Z273+AA273-AB273-AC273,2)</f>
        <v>0.0</v>
      </c>
      <c r="AE273" s="19">
        <f>AI272</f>
        <v>0.0</v>
      </c>
      <c r="AF273" s="19">
        <f>ROUND(AE273*$AF$5/12,2)</f>
        <v>0.0</v>
      </c>
      <c r="AG273" s="19">
        <f>MIN($AG$5,AE273+AF273)</f>
        <v>0.0</v>
      </c>
      <c r="AH273" s="19">
        <f>MAX(0,MIN(AE273+AF273-AG273,MonthlyPayment-SUM(H273,M273,R273,W273,AB273,AG273,AL273,AQ273,AV273,BA273)-SUM(I273,N273,S273,X273,AC273)))</f>
        <v>0.0</v>
      </c>
      <c r="AI273" s="19">
        <f>ROUND(AE273+AF273-AG273-AH273,2)</f>
        <v>0.0</v>
      </c>
      <c r="AJ273" s="19">
        <f>AN272</f>
        <v>0.0</v>
      </c>
      <c r="AK273" s="19">
        <f>ROUND(AJ273*$AK$5/12,2)</f>
        <v>0.0</v>
      </c>
      <c r="AL273" s="19">
        <f>MIN($AL$5,AJ273+AK273)</f>
        <v>0.0</v>
      </c>
      <c r="AM273" s="19">
        <f>MAX(0,MIN(AJ273+AK273-AL273,MonthlyPayment-SUM(H273,M273,R273,W273,AB273,AG273,AL273,AQ273,AV273,BA273)-SUM(I273,N273,S273,X273,AC273,AH273)))</f>
        <v>0.0</v>
      </c>
      <c r="AN273" s="19">
        <f>ROUND(AJ273+AK273-AL273-AM273,2)</f>
        <v>0.0</v>
      </c>
      <c r="AO273" s="19">
        <f>AS272</f>
        <v>0.0</v>
      </c>
      <c r="AP273" s="19">
        <f>ROUND(AO273*$AP$5/12,2)</f>
        <v>0.0</v>
      </c>
      <c r="AQ273" s="19">
        <f>MIN($AQ$5,AO273+AP273)</f>
        <v>0.0</v>
      </c>
      <c r="AR273" s="19">
        <f>MAX(0,MIN(AO273+AP273-AQ273,MonthlyPayment-SUM(H273,M273,R273,W273,AB273,AG273,AL273,AQ273,AV273,BA273)-SUM(I273,N273,S273,X273,AC273,AH273,AM273)))</f>
        <v>0.0</v>
      </c>
      <c r="AS273" s="19">
        <f>ROUND(AO273+AP273-AQ273-AR273,2)</f>
        <v>0.0</v>
      </c>
      <c r="AT273" s="19">
        <f>AX272</f>
        <v>0.0</v>
      </c>
      <c r="AU273" s="19">
        <f>ROUND(AT273*$AU$5/12,2)</f>
        <v>0.0</v>
      </c>
      <c r="AV273" s="19">
        <f>MIN($AV$5,AT273+AU273)</f>
        <v>0.0</v>
      </c>
      <c r="AW273" s="19">
        <f>MAX(0,MIN(AT273+AU273-AV273,MonthlyPayment-SUM(H273,M273,R273,W273,AB273,AG273,AL273,AQ273,AV273,BA273)-SUM(I273,N273,S273,X273,AC273,AH273,AM273,AR273)))</f>
        <v>0.0</v>
      </c>
      <c r="AX273" s="19">
        <f>ROUND(AT273+AU273-AV273-AW273,2)</f>
        <v>0.0</v>
      </c>
      <c r="AY273" s="19">
        <f>BC272</f>
        <v>0.0</v>
      </c>
      <c r="AZ273" s="19">
        <f>ROUND(AY273*$AZ$5/12,2)</f>
        <v>0.0</v>
      </c>
      <c r="BA273" s="19">
        <f>MIN($BA$5,AY273+AZ273)</f>
        <v>0.0</v>
      </c>
      <c r="BB273" s="19">
        <f>MAX(0,MIN(AY273+AZ273-BA273,MonthlyPayment-SUM(H273,M273,R273,W273,AB273,AG273,AL273,AQ273,AV273,BA273)-SUM(I273,N273,S273,X273,AC273,AH273,AM273,AR273,AW273)))</f>
        <v>0.0</v>
      </c>
      <c r="BC273" s="19">
        <f>ROUND(AY273+AZ273-BA273-BB273,2)</f>
        <v>0.0</v>
      </c>
    </row>
    <row r="274" spans="1:55">
      <c r="A274" s="9">
        <v>268</v>
      </c>
      <c r="B274" s="15">
        <f>IF(FirstPayment="","",EDATE(FirstPayment,A274-1))</f>
        <v/>
      </c>
      <c r="C274" s="19">
        <f>SUM(H274,M274,R274,W274,AB274,AG274,AL274,AQ274,AV274,BA274,I274,N274,S274,X274,AC274,AH274,AM274,AR274,AW274,BB274)</f>
        <v>0.0</v>
      </c>
      <c r="D274" s="19">
        <f>SUM(J274,O274,T274,Y274,AD274,AI274,AN274,AS274,AX274,BC274)</f>
        <v>0.0</v>
      </c>
      <c r="E274" s="19">
        <f>SUM(G274,L274,Q274,V274,AA274,AF274,AK274,AP274,AU274,AZ274)</f>
        <v>0.0</v>
      </c>
      <c r="F274" s="19">
        <f>J273</f>
        <v>0.0</v>
      </c>
      <c r="G274" s="19">
        <f>ROUND(F274*$G$5/12,2)</f>
        <v>0.0</v>
      </c>
      <c r="H274" s="19">
        <f>MIN($H$5,F274+G274)</f>
        <v>0.0</v>
      </c>
      <c r="I274" s="19">
        <f>MAX(0,MIN(F274+G274-H274,MonthlyPayment-SUM(H274,M274,R274,W274,AB274,AG274,AL274,AQ274,AV274,BA274)))</f>
        <v>0.0</v>
      </c>
      <c r="J274" s="19">
        <f>ROUND(F274+G274-H274-I274,2)</f>
        <v>0.0</v>
      </c>
      <c r="K274" s="19">
        <f>O273</f>
        <v>0.0</v>
      </c>
      <c r="L274" s="19">
        <f>ROUND(K274*$L$5/12,2)</f>
        <v>0.0</v>
      </c>
      <c r="M274" s="19">
        <f>MIN($M$5,K274+L274)</f>
        <v>0.0</v>
      </c>
      <c r="N274" s="19">
        <f>MAX(0,MIN(K274+L274-M274,MonthlyPayment-SUM(H274,M274,R274,W274,AB274,AG274,AL274,AQ274,AV274,BA274)-SUM(I274)))</f>
        <v>0.0</v>
      </c>
      <c r="O274" s="19">
        <f>ROUND(K274+L274-M274-N274,2)</f>
        <v>0.0</v>
      </c>
      <c r="P274" s="19">
        <f>T273</f>
        <v>0.0</v>
      </c>
      <c r="Q274" s="19">
        <f>ROUND(P274*$Q$5/12,2)</f>
        <v>0.0</v>
      </c>
      <c r="R274" s="19">
        <f>MIN($R$5,P274+Q274)</f>
        <v>0.0</v>
      </c>
      <c r="S274" s="19">
        <f>MAX(0,MIN(P274+Q274-R274,MonthlyPayment-SUM(H274,M274,R274,W274,AB274,AG274,AL274,AQ274,AV274,BA274)-SUM(I274,N274)))</f>
        <v>0.0</v>
      </c>
      <c r="T274" s="19">
        <f>ROUND(P274+Q274-R274-S274,2)</f>
        <v>0.0</v>
      </c>
      <c r="U274" s="19">
        <f>Y273</f>
        <v>0.0</v>
      </c>
      <c r="V274" s="19">
        <f>ROUND(U274*$V$5/12,2)</f>
        <v>0.0</v>
      </c>
      <c r="W274" s="19">
        <f>MIN($W$5,U274+V274)</f>
        <v>0.0</v>
      </c>
      <c r="X274" s="19">
        <f>MAX(0,MIN(U274+V274-W274,MonthlyPayment-SUM(H274,M274,R274,W274,AB274,AG274,AL274,AQ274,AV274,BA274)-SUM(I274,N274,S274)))</f>
        <v>0.0</v>
      </c>
      <c r="Y274" s="19">
        <f>ROUND(U274+V274-W274-X274,2)</f>
        <v>0.0</v>
      </c>
      <c r="Z274" s="19">
        <f>AD273</f>
        <v>0.0</v>
      </c>
      <c r="AA274" s="19">
        <f>ROUND(Z274*$AA$5/12,2)</f>
        <v>0.0</v>
      </c>
      <c r="AB274" s="19">
        <f>MIN($AB$5,Z274+AA274)</f>
        <v>0.0</v>
      </c>
      <c r="AC274" s="19">
        <f>MAX(0,MIN(Z274+AA274-AB274,MonthlyPayment-SUM(H274,M274,R274,W274,AB274,AG274,AL274,AQ274,AV274,BA274)-SUM(I274,N274,S274,X274)))</f>
        <v>0.0</v>
      </c>
      <c r="AD274" s="19">
        <f>ROUND(Z274+AA274-AB274-AC274,2)</f>
        <v>0.0</v>
      </c>
      <c r="AE274" s="19">
        <f>AI273</f>
        <v>0.0</v>
      </c>
      <c r="AF274" s="19">
        <f>ROUND(AE274*$AF$5/12,2)</f>
        <v>0.0</v>
      </c>
      <c r="AG274" s="19">
        <f>MIN($AG$5,AE274+AF274)</f>
        <v>0.0</v>
      </c>
      <c r="AH274" s="19">
        <f>MAX(0,MIN(AE274+AF274-AG274,MonthlyPayment-SUM(H274,M274,R274,W274,AB274,AG274,AL274,AQ274,AV274,BA274)-SUM(I274,N274,S274,X274,AC274)))</f>
        <v>0.0</v>
      </c>
      <c r="AI274" s="19">
        <f>ROUND(AE274+AF274-AG274-AH274,2)</f>
        <v>0.0</v>
      </c>
      <c r="AJ274" s="19">
        <f>AN273</f>
        <v>0.0</v>
      </c>
      <c r="AK274" s="19">
        <f>ROUND(AJ274*$AK$5/12,2)</f>
        <v>0.0</v>
      </c>
      <c r="AL274" s="19">
        <f>MIN($AL$5,AJ274+AK274)</f>
        <v>0.0</v>
      </c>
      <c r="AM274" s="19">
        <f>MAX(0,MIN(AJ274+AK274-AL274,MonthlyPayment-SUM(H274,M274,R274,W274,AB274,AG274,AL274,AQ274,AV274,BA274)-SUM(I274,N274,S274,X274,AC274,AH274)))</f>
        <v>0.0</v>
      </c>
      <c r="AN274" s="19">
        <f>ROUND(AJ274+AK274-AL274-AM274,2)</f>
        <v>0.0</v>
      </c>
      <c r="AO274" s="19">
        <f>AS273</f>
        <v>0.0</v>
      </c>
      <c r="AP274" s="19">
        <f>ROUND(AO274*$AP$5/12,2)</f>
        <v>0.0</v>
      </c>
      <c r="AQ274" s="19">
        <f>MIN($AQ$5,AO274+AP274)</f>
        <v>0.0</v>
      </c>
      <c r="AR274" s="19">
        <f>MAX(0,MIN(AO274+AP274-AQ274,MonthlyPayment-SUM(H274,M274,R274,W274,AB274,AG274,AL274,AQ274,AV274,BA274)-SUM(I274,N274,S274,X274,AC274,AH274,AM274)))</f>
        <v>0.0</v>
      </c>
      <c r="AS274" s="19">
        <f>ROUND(AO274+AP274-AQ274-AR274,2)</f>
        <v>0.0</v>
      </c>
      <c r="AT274" s="19">
        <f>AX273</f>
        <v>0.0</v>
      </c>
      <c r="AU274" s="19">
        <f>ROUND(AT274*$AU$5/12,2)</f>
        <v>0.0</v>
      </c>
      <c r="AV274" s="19">
        <f>MIN($AV$5,AT274+AU274)</f>
        <v>0.0</v>
      </c>
      <c r="AW274" s="19">
        <f>MAX(0,MIN(AT274+AU274-AV274,MonthlyPayment-SUM(H274,M274,R274,W274,AB274,AG274,AL274,AQ274,AV274,BA274)-SUM(I274,N274,S274,X274,AC274,AH274,AM274,AR274)))</f>
        <v>0.0</v>
      </c>
      <c r="AX274" s="19">
        <f>ROUND(AT274+AU274-AV274-AW274,2)</f>
        <v>0.0</v>
      </c>
      <c r="AY274" s="19">
        <f>BC273</f>
        <v>0.0</v>
      </c>
      <c r="AZ274" s="19">
        <f>ROUND(AY274*$AZ$5/12,2)</f>
        <v>0.0</v>
      </c>
      <c r="BA274" s="19">
        <f>MIN($BA$5,AY274+AZ274)</f>
        <v>0.0</v>
      </c>
      <c r="BB274" s="19">
        <f>MAX(0,MIN(AY274+AZ274-BA274,MonthlyPayment-SUM(H274,M274,R274,W274,AB274,AG274,AL274,AQ274,AV274,BA274)-SUM(I274,N274,S274,X274,AC274,AH274,AM274,AR274,AW274)))</f>
        <v>0.0</v>
      </c>
      <c r="BC274" s="19">
        <f>ROUND(AY274+AZ274-BA274-BB274,2)</f>
        <v>0.0</v>
      </c>
    </row>
    <row r="275" spans="1:55">
      <c r="A275" s="9">
        <v>269</v>
      </c>
      <c r="B275" s="15">
        <f>IF(FirstPayment="","",EDATE(FirstPayment,A275-1))</f>
        <v/>
      </c>
      <c r="C275" s="19">
        <f>SUM(H275,M275,R275,W275,AB275,AG275,AL275,AQ275,AV275,BA275,I275,N275,S275,X275,AC275,AH275,AM275,AR275,AW275,BB275)</f>
        <v>0.0</v>
      </c>
      <c r="D275" s="19">
        <f>SUM(J275,O275,T275,Y275,AD275,AI275,AN275,AS275,AX275,BC275)</f>
        <v>0.0</v>
      </c>
      <c r="E275" s="19">
        <f>SUM(G275,L275,Q275,V275,AA275,AF275,AK275,AP275,AU275,AZ275)</f>
        <v>0.0</v>
      </c>
      <c r="F275" s="19">
        <f>J274</f>
        <v>0.0</v>
      </c>
      <c r="G275" s="19">
        <f>ROUND(F275*$G$5/12,2)</f>
        <v>0.0</v>
      </c>
      <c r="H275" s="19">
        <f>MIN($H$5,F275+G275)</f>
        <v>0.0</v>
      </c>
      <c r="I275" s="19">
        <f>MAX(0,MIN(F275+G275-H275,MonthlyPayment-SUM(H275,M275,R275,W275,AB275,AG275,AL275,AQ275,AV275,BA275)))</f>
        <v>0.0</v>
      </c>
      <c r="J275" s="19">
        <f>ROUND(F275+G275-H275-I275,2)</f>
        <v>0.0</v>
      </c>
      <c r="K275" s="19">
        <f>O274</f>
        <v>0.0</v>
      </c>
      <c r="L275" s="19">
        <f>ROUND(K275*$L$5/12,2)</f>
        <v>0.0</v>
      </c>
      <c r="M275" s="19">
        <f>MIN($M$5,K275+L275)</f>
        <v>0.0</v>
      </c>
      <c r="N275" s="19">
        <f>MAX(0,MIN(K275+L275-M275,MonthlyPayment-SUM(H275,M275,R275,W275,AB275,AG275,AL275,AQ275,AV275,BA275)-SUM(I275)))</f>
        <v>0.0</v>
      </c>
      <c r="O275" s="19">
        <f>ROUND(K275+L275-M275-N275,2)</f>
        <v>0.0</v>
      </c>
      <c r="P275" s="19">
        <f>T274</f>
        <v>0.0</v>
      </c>
      <c r="Q275" s="19">
        <f>ROUND(P275*$Q$5/12,2)</f>
        <v>0.0</v>
      </c>
      <c r="R275" s="19">
        <f>MIN($R$5,P275+Q275)</f>
        <v>0.0</v>
      </c>
      <c r="S275" s="19">
        <f>MAX(0,MIN(P275+Q275-R275,MonthlyPayment-SUM(H275,M275,R275,W275,AB275,AG275,AL275,AQ275,AV275,BA275)-SUM(I275,N275)))</f>
        <v>0.0</v>
      </c>
      <c r="T275" s="19">
        <f>ROUND(P275+Q275-R275-S275,2)</f>
        <v>0.0</v>
      </c>
      <c r="U275" s="19">
        <f>Y274</f>
        <v>0.0</v>
      </c>
      <c r="V275" s="19">
        <f>ROUND(U275*$V$5/12,2)</f>
        <v>0.0</v>
      </c>
      <c r="W275" s="19">
        <f>MIN($W$5,U275+V275)</f>
        <v>0.0</v>
      </c>
      <c r="X275" s="19">
        <f>MAX(0,MIN(U275+V275-W275,MonthlyPayment-SUM(H275,M275,R275,W275,AB275,AG275,AL275,AQ275,AV275,BA275)-SUM(I275,N275,S275)))</f>
        <v>0.0</v>
      </c>
      <c r="Y275" s="19">
        <f>ROUND(U275+V275-W275-X275,2)</f>
        <v>0.0</v>
      </c>
      <c r="Z275" s="19">
        <f>AD274</f>
        <v>0.0</v>
      </c>
      <c r="AA275" s="19">
        <f>ROUND(Z275*$AA$5/12,2)</f>
        <v>0.0</v>
      </c>
      <c r="AB275" s="19">
        <f>MIN($AB$5,Z275+AA275)</f>
        <v>0.0</v>
      </c>
      <c r="AC275" s="19">
        <f>MAX(0,MIN(Z275+AA275-AB275,MonthlyPayment-SUM(H275,M275,R275,W275,AB275,AG275,AL275,AQ275,AV275,BA275)-SUM(I275,N275,S275,X275)))</f>
        <v>0.0</v>
      </c>
      <c r="AD275" s="19">
        <f>ROUND(Z275+AA275-AB275-AC275,2)</f>
        <v>0.0</v>
      </c>
      <c r="AE275" s="19">
        <f>AI274</f>
        <v>0.0</v>
      </c>
      <c r="AF275" s="19">
        <f>ROUND(AE275*$AF$5/12,2)</f>
        <v>0.0</v>
      </c>
      <c r="AG275" s="19">
        <f>MIN($AG$5,AE275+AF275)</f>
        <v>0.0</v>
      </c>
      <c r="AH275" s="19">
        <f>MAX(0,MIN(AE275+AF275-AG275,MonthlyPayment-SUM(H275,M275,R275,W275,AB275,AG275,AL275,AQ275,AV275,BA275)-SUM(I275,N275,S275,X275,AC275)))</f>
        <v>0.0</v>
      </c>
      <c r="AI275" s="19">
        <f>ROUND(AE275+AF275-AG275-AH275,2)</f>
        <v>0.0</v>
      </c>
      <c r="AJ275" s="19">
        <f>AN274</f>
        <v>0.0</v>
      </c>
      <c r="AK275" s="19">
        <f>ROUND(AJ275*$AK$5/12,2)</f>
        <v>0.0</v>
      </c>
      <c r="AL275" s="19">
        <f>MIN($AL$5,AJ275+AK275)</f>
        <v>0.0</v>
      </c>
      <c r="AM275" s="19">
        <f>MAX(0,MIN(AJ275+AK275-AL275,MonthlyPayment-SUM(H275,M275,R275,W275,AB275,AG275,AL275,AQ275,AV275,BA275)-SUM(I275,N275,S275,X275,AC275,AH275)))</f>
        <v>0.0</v>
      </c>
      <c r="AN275" s="19">
        <f>ROUND(AJ275+AK275-AL275-AM275,2)</f>
        <v>0.0</v>
      </c>
      <c r="AO275" s="19">
        <f>AS274</f>
        <v>0.0</v>
      </c>
      <c r="AP275" s="19">
        <f>ROUND(AO275*$AP$5/12,2)</f>
        <v>0.0</v>
      </c>
      <c r="AQ275" s="19">
        <f>MIN($AQ$5,AO275+AP275)</f>
        <v>0.0</v>
      </c>
      <c r="AR275" s="19">
        <f>MAX(0,MIN(AO275+AP275-AQ275,MonthlyPayment-SUM(H275,M275,R275,W275,AB275,AG275,AL275,AQ275,AV275,BA275)-SUM(I275,N275,S275,X275,AC275,AH275,AM275)))</f>
        <v>0.0</v>
      </c>
      <c r="AS275" s="19">
        <f>ROUND(AO275+AP275-AQ275-AR275,2)</f>
        <v>0.0</v>
      </c>
      <c r="AT275" s="19">
        <f>AX274</f>
        <v>0.0</v>
      </c>
      <c r="AU275" s="19">
        <f>ROUND(AT275*$AU$5/12,2)</f>
        <v>0.0</v>
      </c>
      <c r="AV275" s="19">
        <f>MIN($AV$5,AT275+AU275)</f>
        <v>0.0</v>
      </c>
      <c r="AW275" s="19">
        <f>MAX(0,MIN(AT275+AU275-AV275,MonthlyPayment-SUM(H275,M275,R275,W275,AB275,AG275,AL275,AQ275,AV275,BA275)-SUM(I275,N275,S275,X275,AC275,AH275,AM275,AR275)))</f>
        <v>0.0</v>
      </c>
      <c r="AX275" s="19">
        <f>ROUND(AT275+AU275-AV275-AW275,2)</f>
        <v>0.0</v>
      </c>
      <c r="AY275" s="19">
        <f>BC274</f>
        <v>0.0</v>
      </c>
      <c r="AZ275" s="19">
        <f>ROUND(AY275*$AZ$5/12,2)</f>
        <v>0.0</v>
      </c>
      <c r="BA275" s="19">
        <f>MIN($BA$5,AY275+AZ275)</f>
        <v>0.0</v>
      </c>
      <c r="BB275" s="19">
        <f>MAX(0,MIN(AY275+AZ275-BA275,MonthlyPayment-SUM(H275,M275,R275,W275,AB275,AG275,AL275,AQ275,AV275,BA275)-SUM(I275,N275,S275,X275,AC275,AH275,AM275,AR275,AW275)))</f>
        <v>0.0</v>
      </c>
      <c r="BC275" s="19">
        <f>ROUND(AY275+AZ275-BA275-BB275,2)</f>
        <v>0.0</v>
      </c>
    </row>
    <row r="276" spans="1:55">
      <c r="A276" s="9">
        <v>270</v>
      </c>
      <c r="B276" s="15">
        <f>IF(FirstPayment="","",EDATE(FirstPayment,A276-1))</f>
        <v/>
      </c>
      <c r="C276" s="19">
        <f>SUM(H276,M276,R276,W276,AB276,AG276,AL276,AQ276,AV276,BA276,I276,N276,S276,X276,AC276,AH276,AM276,AR276,AW276,BB276)</f>
        <v>0.0</v>
      </c>
      <c r="D276" s="19">
        <f>SUM(J276,O276,T276,Y276,AD276,AI276,AN276,AS276,AX276,BC276)</f>
        <v>0.0</v>
      </c>
      <c r="E276" s="19">
        <f>SUM(G276,L276,Q276,V276,AA276,AF276,AK276,AP276,AU276,AZ276)</f>
        <v>0.0</v>
      </c>
      <c r="F276" s="19">
        <f>J275</f>
        <v>0.0</v>
      </c>
      <c r="G276" s="19">
        <f>ROUND(F276*$G$5/12,2)</f>
        <v>0.0</v>
      </c>
      <c r="H276" s="19">
        <f>MIN($H$5,F276+G276)</f>
        <v>0.0</v>
      </c>
      <c r="I276" s="19">
        <f>MAX(0,MIN(F276+G276-H276,MonthlyPayment-SUM(H276,M276,R276,W276,AB276,AG276,AL276,AQ276,AV276,BA276)))</f>
        <v>0.0</v>
      </c>
      <c r="J276" s="19">
        <f>ROUND(F276+G276-H276-I276,2)</f>
        <v>0.0</v>
      </c>
      <c r="K276" s="19">
        <f>O275</f>
        <v>0.0</v>
      </c>
      <c r="L276" s="19">
        <f>ROUND(K276*$L$5/12,2)</f>
        <v>0.0</v>
      </c>
      <c r="M276" s="19">
        <f>MIN($M$5,K276+L276)</f>
        <v>0.0</v>
      </c>
      <c r="N276" s="19">
        <f>MAX(0,MIN(K276+L276-M276,MonthlyPayment-SUM(H276,M276,R276,W276,AB276,AG276,AL276,AQ276,AV276,BA276)-SUM(I276)))</f>
        <v>0.0</v>
      </c>
      <c r="O276" s="19">
        <f>ROUND(K276+L276-M276-N276,2)</f>
        <v>0.0</v>
      </c>
      <c r="P276" s="19">
        <f>T275</f>
        <v>0.0</v>
      </c>
      <c r="Q276" s="19">
        <f>ROUND(P276*$Q$5/12,2)</f>
        <v>0.0</v>
      </c>
      <c r="R276" s="19">
        <f>MIN($R$5,P276+Q276)</f>
        <v>0.0</v>
      </c>
      <c r="S276" s="19">
        <f>MAX(0,MIN(P276+Q276-R276,MonthlyPayment-SUM(H276,M276,R276,W276,AB276,AG276,AL276,AQ276,AV276,BA276)-SUM(I276,N276)))</f>
        <v>0.0</v>
      </c>
      <c r="T276" s="19">
        <f>ROUND(P276+Q276-R276-S276,2)</f>
        <v>0.0</v>
      </c>
      <c r="U276" s="19">
        <f>Y275</f>
        <v>0.0</v>
      </c>
      <c r="V276" s="19">
        <f>ROUND(U276*$V$5/12,2)</f>
        <v>0.0</v>
      </c>
      <c r="W276" s="19">
        <f>MIN($W$5,U276+V276)</f>
        <v>0.0</v>
      </c>
      <c r="X276" s="19">
        <f>MAX(0,MIN(U276+V276-W276,MonthlyPayment-SUM(H276,M276,R276,W276,AB276,AG276,AL276,AQ276,AV276,BA276)-SUM(I276,N276,S276)))</f>
        <v>0.0</v>
      </c>
      <c r="Y276" s="19">
        <f>ROUND(U276+V276-W276-X276,2)</f>
        <v>0.0</v>
      </c>
      <c r="Z276" s="19">
        <f>AD275</f>
        <v>0.0</v>
      </c>
      <c r="AA276" s="19">
        <f>ROUND(Z276*$AA$5/12,2)</f>
        <v>0.0</v>
      </c>
      <c r="AB276" s="19">
        <f>MIN($AB$5,Z276+AA276)</f>
        <v>0.0</v>
      </c>
      <c r="AC276" s="19">
        <f>MAX(0,MIN(Z276+AA276-AB276,MonthlyPayment-SUM(H276,M276,R276,W276,AB276,AG276,AL276,AQ276,AV276,BA276)-SUM(I276,N276,S276,X276)))</f>
        <v>0.0</v>
      </c>
      <c r="AD276" s="19">
        <f>ROUND(Z276+AA276-AB276-AC276,2)</f>
        <v>0.0</v>
      </c>
      <c r="AE276" s="19">
        <f>AI275</f>
        <v>0.0</v>
      </c>
      <c r="AF276" s="19">
        <f>ROUND(AE276*$AF$5/12,2)</f>
        <v>0.0</v>
      </c>
      <c r="AG276" s="19">
        <f>MIN($AG$5,AE276+AF276)</f>
        <v>0.0</v>
      </c>
      <c r="AH276" s="19">
        <f>MAX(0,MIN(AE276+AF276-AG276,MonthlyPayment-SUM(H276,M276,R276,W276,AB276,AG276,AL276,AQ276,AV276,BA276)-SUM(I276,N276,S276,X276,AC276)))</f>
        <v>0.0</v>
      </c>
      <c r="AI276" s="19">
        <f>ROUND(AE276+AF276-AG276-AH276,2)</f>
        <v>0.0</v>
      </c>
      <c r="AJ276" s="19">
        <f>AN275</f>
        <v>0.0</v>
      </c>
      <c r="AK276" s="19">
        <f>ROUND(AJ276*$AK$5/12,2)</f>
        <v>0.0</v>
      </c>
      <c r="AL276" s="19">
        <f>MIN($AL$5,AJ276+AK276)</f>
        <v>0.0</v>
      </c>
      <c r="AM276" s="19">
        <f>MAX(0,MIN(AJ276+AK276-AL276,MonthlyPayment-SUM(H276,M276,R276,W276,AB276,AG276,AL276,AQ276,AV276,BA276)-SUM(I276,N276,S276,X276,AC276,AH276)))</f>
        <v>0.0</v>
      </c>
      <c r="AN276" s="19">
        <f>ROUND(AJ276+AK276-AL276-AM276,2)</f>
        <v>0.0</v>
      </c>
      <c r="AO276" s="19">
        <f>AS275</f>
        <v>0.0</v>
      </c>
      <c r="AP276" s="19">
        <f>ROUND(AO276*$AP$5/12,2)</f>
        <v>0.0</v>
      </c>
      <c r="AQ276" s="19">
        <f>MIN($AQ$5,AO276+AP276)</f>
        <v>0.0</v>
      </c>
      <c r="AR276" s="19">
        <f>MAX(0,MIN(AO276+AP276-AQ276,MonthlyPayment-SUM(H276,M276,R276,W276,AB276,AG276,AL276,AQ276,AV276,BA276)-SUM(I276,N276,S276,X276,AC276,AH276,AM276)))</f>
        <v>0.0</v>
      </c>
      <c r="AS276" s="19">
        <f>ROUND(AO276+AP276-AQ276-AR276,2)</f>
        <v>0.0</v>
      </c>
      <c r="AT276" s="19">
        <f>AX275</f>
        <v>0.0</v>
      </c>
      <c r="AU276" s="19">
        <f>ROUND(AT276*$AU$5/12,2)</f>
        <v>0.0</v>
      </c>
      <c r="AV276" s="19">
        <f>MIN($AV$5,AT276+AU276)</f>
        <v>0.0</v>
      </c>
      <c r="AW276" s="19">
        <f>MAX(0,MIN(AT276+AU276-AV276,MonthlyPayment-SUM(H276,M276,R276,W276,AB276,AG276,AL276,AQ276,AV276,BA276)-SUM(I276,N276,S276,X276,AC276,AH276,AM276,AR276)))</f>
        <v>0.0</v>
      </c>
      <c r="AX276" s="19">
        <f>ROUND(AT276+AU276-AV276-AW276,2)</f>
        <v>0.0</v>
      </c>
      <c r="AY276" s="19">
        <f>BC275</f>
        <v>0.0</v>
      </c>
      <c r="AZ276" s="19">
        <f>ROUND(AY276*$AZ$5/12,2)</f>
        <v>0.0</v>
      </c>
      <c r="BA276" s="19">
        <f>MIN($BA$5,AY276+AZ276)</f>
        <v>0.0</v>
      </c>
      <c r="BB276" s="19">
        <f>MAX(0,MIN(AY276+AZ276-BA276,MonthlyPayment-SUM(H276,M276,R276,W276,AB276,AG276,AL276,AQ276,AV276,BA276)-SUM(I276,N276,S276,X276,AC276,AH276,AM276,AR276,AW276)))</f>
        <v>0.0</v>
      </c>
      <c r="BC276" s="19">
        <f>ROUND(AY276+AZ276-BA276-BB276,2)</f>
        <v>0.0</v>
      </c>
    </row>
    <row r="277" spans="1:55">
      <c r="A277" s="9">
        <v>271</v>
      </c>
      <c r="B277" s="15">
        <f>IF(FirstPayment="","",EDATE(FirstPayment,A277-1))</f>
        <v/>
      </c>
      <c r="C277" s="19">
        <f>SUM(H277,M277,R277,W277,AB277,AG277,AL277,AQ277,AV277,BA277,I277,N277,S277,X277,AC277,AH277,AM277,AR277,AW277,BB277)</f>
        <v>0.0</v>
      </c>
      <c r="D277" s="19">
        <f>SUM(J277,O277,T277,Y277,AD277,AI277,AN277,AS277,AX277,BC277)</f>
        <v>0.0</v>
      </c>
      <c r="E277" s="19">
        <f>SUM(G277,L277,Q277,V277,AA277,AF277,AK277,AP277,AU277,AZ277)</f>
        <v>0.0</v>
      </c>
      <c r="F277" s="19">
        <f>J276</f>
        <v>0.0</v>
      </c>
      <c r="G277" s="19">
        <f>ROUND(F277*$G$5/12,2)</f>
        <v>0.0</v>
      </c>
      <c r="H277" s="19">
        <f>MIN($H$5,F277+G277)</f>
        <v>0.0</v>
      </c>
      <c r="I277" s="19">
        <f>MAX(0,MIN(F277+G277-H277,MonthlyPayment-SUM(H277,M277,R277,W277,AB277,AG277,AL277,AQ277,AV277,BA277)))</f>
        <v>0.0</v>
      </c>
      <c r="J277" s="19">
        <f>ROUND(F277+G277-H277-I277,2)</f>
        <v>0.0</v>
      </c>
      <c r="K277" s="19">
        <f>O276</f>
        <v>0.0</v>
      </c>
      <c r="L277" s="19">
        <f>ROUND(K277*$L$5/12,2)</f>
        <v>0.0</v>
      </c>
      <c r="M277" s="19">
        <f>MIN($M$5,K277+L277)</f>
        <v>0.0</v>
      </c>
      <c r="N277" s="19">
        <f>MAX(0,MIN(K277+L277-M277,MonthlyPayment-SUM(H277,M277,R277,W277,AB277,AG277,AL277,AQ277,AV277,BA277)-SUM(I277)))</f>
        <v>0.0</v>
      </c>
      <c r="O277" s="19">
        <f>ROUND(K277+L277-M277-N277,2)</f>
        <v>0.0</v>
      </c>
      <c r="P277" s="19">
        <f>T276</f>
        <v>0.0</v>
      </c>
      <c r="Q277" s="19">
        <f>ROUND(P277*$Q$5/12,2)</f>
        <v>0.0</v>
      </c>
      <c r="R277" s="19">
        <f>MIN($R$5,P277+Q277)</f>
        <v>0.0</v>
      </c>
      <c r="S277" s="19">
        <f>MAX(0,MIN(P277+Q277-R277,MonthlyPayment-SUM(H277,M277,R277,W277,AB277,AG277,AL277,AQ277,AV277,BA277)-SUM(I277,N277)))</f>
        <v>0.0</v>
      </c>
      <c r="T277" s="19">
        <f>ROUND(P277+Q277-R277-S277,2)</f>
        <v>0.0</v>
      </c>
      <c r="U277" s="19">
        <f>Y276</f>
        <v>0.0</v>
      </c>
      <c r="V277" s="19">
        <f>ROUND(U277*$V$5/12,2)</f>
        <v>0.0</v>
      </c>
      <c r="W277" s="19">
        <f>MIN($W$5,U277+V277)</f>
        <v>0.0</v>
      </c>
      <c r="X277" s="19">
        <f>MAX(0,MIN(U277+V277-W277,MonthlyPayment-SUM(H277,M277,R277,W277,AB277,AG277,AL277,AQ277,AV277,BA277)-SUM(I277,N277,S277)))</f>
        <v>0.0</v>
      </c>
      <c r="Y277" s="19">
        <f>ROUND(U277+V277-W277-X277,2)</f>
        <v>0.0</v>
      </c>
      <c r="Z277" s="19">
        <f>AD276</f>
        <v>0.0</v>
      </c>
      <c r="AA277" s="19">
        <f>ROUND(Z277*$AA$5/12,2)</f>
        <v>0.0</v>
      </c>
      <c r="AB277" s="19">
        <f>MIN($AB$5,Z277+AA277)</f>
        <v>0.0</v>
      </c>
      <c r="AC277" s="19">
        <f>MAX(0,MIN(Z277+AA277-AB277,MonthlyPayment-SUM(H277,M277,R277,W277,AB277,AG277,AL277,AQ277,AV277,BA277)-SUM(I277,N277,S277,X277)))</f>
        <v>0.0</v>
      </c>
      <c r="AD277" s="19">
        <f>ROUND(Z277+AA277-AB277-AC277,2)</f>
        <v>0.0</v>
      </c>
      <c r="AE277" s="19">
        <f>AI276</f>
        <v>0.0</v>
      </c>
      <c r="AF277" s="19">
        <f>ROUND(AE277*$AF$5/12,2)</f>
        <v>0.0</v>
      </c>
      <c r="AG277" s="19">
        <f>MIN($AG$5,AE277+AF277)</f>
        <v>0.0</v>
      </c>
      <c r="AH277" s="19">
        <f>MAX(0,MIN(AE277+AF277-AG277,MonthlyPayment-SUM(H277,M277,R277,W277,AB277,AG277,AL277,AQ277,AV277,BA277)-SUM(I277,N277,S277,X277,AC277)))</f>
        <v>0.0</v>
      </c>
      <c r="AI277" s="19">
        <f>ROUND(AE277+AF277-AG277-AH277,2)</f>
        <v>0.0</v>
      </c>
      <c r="AJ277" s="19">
        <f>AN276</f>
        <v>0.0</v>
      </c>
      <c r="AK277" s="19">
        <f>ROUND(AJ277*$AK$5/12,2)</f>
        <v>0.0</v>
      </c>
      <c r="AL277" s="19">
        <f>MIN($AL$5,AJ277+AK277)</f>
        <v>0.0</v>
      </c>
      <c r="AM277" s="19">
        <f>MAX(0,MIN(AJ277+AK277-AL277,MonthlyPayment-SUM(H277,M277,R277,W277,AB277,AG277,AL277,AQ277,AV277,BA277)-SUM(I277,N277,S277,X277,AC277,AH277)))</f>
        <v>0.0</v>
      </c>
      <c r="AN277" s="19">
        <f>ROUND(AJ277+AK277-AL277-AM277,2)</f>
        <v>0.0</v>
      </c>
      <c r="AO277" s="19">
        <f>AS276</f>
        <v>0.0</v>
      </c>
      <c r="AP277" s="19">
        <f>ROUND(AO277*$AP$5/12,2)</f>
        <v>0.0</v>
      </c>
      <c r="AQ277" s="19">
        <f>MIN($AQ$5,AO277+AP277)</f>
        <v>0.0</v>
      </c>
      <c r="AR277" s="19">
        <f>MAX(0,MIN(AO277+AP277-AQ277,MonthlyPayment-SUM(H277,M277,R277,W277,AB277,AG277,AL277,AQ277,AV277,BA277)-SUM(I277,N277,S277,X277,AC277,AH277,AM277)))</f>
        <v>0.0</v>
      </c>
      <c r="AS277" s="19">
        <f>ROUND(AO277+AP277-AQ277-AR277,2)</f>
        <v>0.0</v>
      </c>
      <c r="AT277" s="19">
        <f>AX276</f>
        <v>0.0</v>
      </c>
      <c r="AU277" s="19">
        <f>ROUND(AT277*$AU$5/12,2)</f>
        <v>0.0</v>
      </c>
      <c r="AV277" s="19">
        <f>MIN($AV$5,AT277+AU277)</f>
        <v>0.0</v>
      </c>
      <c r="AW277" s="19">
        <f>MAX(0,MIN(AT277+AU277-AV277,MonthlyPayment-SUM(H277,M277,R277,W277,AB277,AG277,AL277,AQ277,AV277,BA277)-SUM(I277,N277,S277,X277,AC277,AH277,AM277,AR277)))</f>
        <v>0.0</v>
      </c>
      <c r="AX277" s="19">
        <f>ROUND(AT277+AU277-AV277-AW277,2)</f>
        <v>0.0</v>
      </c>
      <c r="AY277" s="19">
        <f>BC276</f>
        <v>0.0</v>
      </c>
      <c r="AZ277" s="19">
        <f>ROUND(AY277*$AZ$5/12,2)</f>
        <v>0.0</v>
      </c>
      <c r="BA277" s="19">
        <f>MIN($BA$5,AY277+AZ277)</f>
        <v>0.0</v>
      </c>
      <c r="BB277" s="19">
        <f>MAX(0,MIN(AY277+AZ277-BA277,MonthlyPayment-SUM(H277,M277,R277,W277,AB277,AG277,AL277,AQ277,AV277,BA277)-SUM(I277,N277,S277,X277,AC277,AH277,AM277,AR277,AW277)))</f>
        <v>0.0</v>
      </c>
      <c r="BC277" s="19">
        <f>ROUND(AY277+AZ277-BA277-BB277,2)</f>
        <v>0.0</v>
      </c>
    </row>
    <row r="278" spans="1:55">
      <c r="A278" s="9">
        <v>272</v>
      </c>
      <c r="B278" s="15">
        <f>IF(FirstPayment="","",EDATE(FirstPayment,A278-1))</f>
        <v/>
      </c>
      <c r="C278" s="19">
        <f>SUM(H278,M278,R278,W278,AB278,AG278,AL278,AQ278,AV278,BA278,I278,N278,S278,X278,AC278,AH278,AM278,AR278,AW278,BB278)</f>
        <v>0.0</v>
      </c>
      <c r="D278" s="19">
        <f>SUM(J278,O278,T278,Y278,AD278,AI278,AN278,AS278,AX278,BC278)</f>
        <v>0.0</v>
      </c>
      <c r="E278" s="19">
        <f>SUM(G278,L278,Q278,V278,AA278,AF278,AK278,AP278,AU278,AZ278)</f>
        <v>0.0</v>
      </c>
      <c r="F278" s="19">
        <f>J277</f>
        <v>0.0</v>
      </c>
      <c r="G278" s="19">
        <f>ROUND(F278*$G$5/12,2)</f>
        <v>0.0</v>
      </c>
      <c r="H278" s="19">
        <f>MIN($H$5,F278+G278)</f>
        <v>0.0</v>
      </c>
      <c r="I278" s="19">
        <f>MAX(0,MIN(F278+G278-H278,MonthlyPayment-SUM(H278,M278,R278,W278,AB278,AG278,AL278,AQ278,AV278,BA278)))</f>
        <v>0.0</v>
      </c>
      <c r="J278" s="19">
        <f>ROUND(F278+G278-H278-I278,2)</f>
        <v>0.0</v>
      </c>
      <c r="K278" s="19">
        <f>O277</f>
        <v>0.0</v>
      </c>
      <c r="L278" s="19">
        <f>ROUND(K278*$L$5/12,2)</f>
        <v>0.0</v>
      </c>
      <c r="M278" s="19">
        <f>MIN($M$5,K278+L278)</f>
        <v>0.0</v>
      </c>
      <c r="N278" s="19">
        <f>MAX(0,MIN(K278+L278-M278,MonthlyPayment-SUM(H278,M278,R278,W278,AB278,AG278,AL278,AQ278,AV278,BA278)-SUM(I278)))</f>
        <v>0.0</v>
      </c>
      <c r="O278" s="19">
        <f>ROUND(K278+L278-M278-N278,2)</f>
        <v>0.0</v>
      </c>
      <c r="P278" s="19">
        <f>T277</f>
        <v>0.0</v>
      </c>
      <c r="Q278" s="19">
        <f>ROUND(P278*$Q$5/12,2)</f>
        <v>0.0</v>
      </c>
      <c r="R278" s="19">
        <f>MIN($R$5,P278+Q278)</f>
        <v>0.0</v>
      </c>
      <c r="S278" s="19">
        <f>MAX(0,MIN(P278+Q278-R278,MonthlyPayment-SUM(H278,M278,R278,W278,AB278,AG278,AL278,AQ278,AV278,BA278)-SUM(I278,N278)))</f>
        <v>0.0</v>
      </c>
      <c r="T278" s="19">
        <f>ROUND(P278+Q278-R278-S278,2)</f>
        <v>0.0</v>
      </c>
      <c r="U278" s="19">
        <f>Y277</f>
        <v>0.0</v>
      </c>
      <c r="V278" s="19">
        <f>ROUND(U278*$V$5/12,2)</f>
        <v>0.0</v>
      </c>
      <c r="W278" s="19">
        <f>MIN($W$5,U278+V278)</f>
        <v>0.0</v>
      </c>
      <c r="X278" s="19">
        <f>MAX(0,MIN(U278+V278-W278,MonthlyPayment-SUM(H278,M278,R278,W278,AB278,AG278,AL278,AQ278,AV278,BA278)-SUM(I278,N278,S278)))</f>
        <v>0.0</v>
      </c>
      <c r="Y278" s="19">
        <f>ROUND(U278+V278-W278-X278,2)</f>
        <v>0.0</v>
      </c>
      <c r="Z278" s="19">
        <f>AD277</f>
        <v>0.0</v>
      </c>
      <c r="AA278" s="19">
        <f>ROUND(Z278*$AA$5/12,2)</f>
        <v>0.0</v>
      </c>
      <c r="AB278" s="19">
        <f>MIN($AB$5,Z278+AA278)</f>
        <v>0.0</v>
      </c>
      <c r="AC278" s="19">
        <f>MAX(0,MIN(Z278+AA278-AB278,MonthlyPayment-SUM(H278,M278,R278,W278,AB278,AG278,AL278,AQ278,AV278,BA278)-SUM(I278,N278,S278,X278)))</f>
        <v>0.0</v>
      </c>
      <c r="AD278" s="19">
        <f>ROUND(Z278+AA278-AB278-AC278,2)</f>
        <v>0.0</v>
      </c>
      <c r="AE278" s="19">
        <f>AI277</f>
        <v>0.0</v>
      </c>
      <c r="AF278" s="19">
        <f>ROUND(AE278*$AF$5/12,2)</f>
        <v>0.0</v>
      </c>
      <c r="AG278" s="19">
        <f>MIN($AG$5,AE278+AF278)</f>
        <v>0.0</v>
      </c>
      <c r="AH278" s="19">
        <f>MAX(0,MIN(AE278+AF278-AG278,MonthlyPayment-SUM(H278,M278,R278,W278,AB278,AG278,AL278,AQ278,AV278,BA278)-SUM(I278,N278,S278,X278,AC278)))</f>
        <v>0.0</v>
      </c>
      <c r="AI278" s="19">
        <f>ROUND(AE278+AF278-AG278-AH278,2)</f>
        <v>0.0</v>
      </c>
      <c r="AJ278" s="19">
        <f>AN277</f>
        <v>0.0</v>
      </c>
      <c r="AK278" s="19">
        <f>ROUND(AJ278*$AK$5/12,2)</f>
        <v>0.0</v>
      </c>
      <c r="AL278" s="19">
        <f>MIN($AL$5,AJ278+AK278)</f>
        <v>0.0</v>
      </c>
      <c r="AM278" s="19">
        <f>MAX(0,MIN(AJ278+AK278-AL278,MonthlyPayment-SUM(H278,M278,R278,W278,AB278,AG278,AL278,AQ278,AV278,BA278)-SUM(I278,N278,S278,X278,AC278,AH278)))</f>
        <v>0.0</v>
      </c>
      <c r="AN278" s="19">
        <f>ROUND(AJ278+AK278-AL278-AM278,2)</f>
        <v>0.0</v>
      </c>
      <c r="AO278" s="19">
        <f>AS277</f>
        <v>0.0</v>
      </c>
      <c r="AP278" s="19">
        <f>ROUND(AO278*$AP$5/12,2)</f>
        <v>0.0</v>
      </c>
      <c r="AQ278" s="19">
        <f>MIN($AQ$5,AO278+AP278)</f>
        <v>0.0</v>
      </c>
      <c r="AR278" s="19">
        <f>MAX(0,MIN(AO278+AP278-AQ278,MonthlyPayment-SUM(H278,M278,R278,W278,AB278,AG278,AL278,AQ278,AV278,BA278)-SUM(I278,N278,S278,X278,AC278,AH278,AM278)))</f>
        <v>0.0</v>
      </c>
      <c r="AS278" s="19">
        <f>ROUND(AO278+AP278-AQ278-AR278,2)</f>
        <v>0.0</v>
      </c>
      <c r="AT278" s="19">
        <f>AX277</f>
        <v>0.0</v>
      </c>
      <c r="AU278" s="19">
        <f>ROUND(AT278*$AU$5/12,2)</f>
        <v>0.0</v>
      </c>
      <c r="AV278" s="19">
        <f>MIN($AV$5,AT278+AU278)</f>
        <v>0.0</v>
      </c>
      <c r="AW278" s="19">
        <f>MAX(0,MIN(AT278+AU278-AV278,MonthlyPayment-SUM(H278,M278,R278,W278,AB278,AG278,AL278,AQ278,AV278,BA278)-SUM(I278,N278,S278,X278,AC278,AH278,AM278,AR278)))</f>
        <v>0.0</v>
      </c>
      <c r="AX278" s="19">
        <f>ROUND(AT278+AU278-AV278-AW278,2)</f>
        <v>0.0</v>
      </c>
      <c r="AY278" s="19">
        <f>BC277</f>
        <v>0.0</v>
      </c>
      <c r="AZ278" s="19">
        <f>ROUND(AY278*$AZ$5/12,2)</f>
        <v>0.0</v>
      </c>
      <c r="BA278" s="19">
        <f>MIN($BA$5,AY278+AZ278)</f>
        <v>0.0</v>
      </c>
      <c r="BB278" s="19">
        <f>MAX(0,MIN(AY278+AZ278-BA278,MonthlyPayment-SUM(H278,M278,R278,W278,AB278,AG278,AL278,AQ278,AV278,BA278)-SUM(I278,N278,S278,X278,AC278,AH278,AM278,AR278,AW278)))</f>
        <v>0.0</v>
      </c>
      <c r="BC278" s="19">
        <f>ROUND(AY278+AZ278-BA278-BB278,2)</f>
        <v>0.0</v>
      </c>
    </row>
    <row r="279" spans="1:55">
      <c r="A279" s="9">
        <v>273</v>
      </c>
      <c r="B279" s="15">
        <f>IF(FirstPayment="","",EDATE(FirstPayment,A279-1))</f>
        <v/>
      </c>
      <c r="C279" s="19">
        <f>SUM(H279,M279,R279,W279,AB279,AG279,AL279,AQ279,AV279,BA279,I279,N279,S279,X279,AC279,AH279,AM279,AR279,AW279,BB279)</f>
        <v>0.0</v>
      </c>
      <c r="D279" s="19">
        <f>SUM(J279,O279,T279,Y279,AD279,AI279,AN279,AS279,AX279,BC279)</f>
        <v>0.0</v>
      </c>
      <c r="E279" s="19">
        <f>SUM(G279,L279,Q279,V279,AA279,AF279,AK279,AP279,AU279,AZ279)</f>
        <v>0.0</v>
      </c>
      <c r="F279" s="19">
        <f>J278</f>
        <v>0.0</v>
      </c>
      <c r="G279" s="19">
        <f>ROUND(F279*$G$5/12,2)</f>
        <v>0.0</v>
      </c>
      <c r="H279" s="19">
        <f>MIN($H$5,F279+G279)</f>
        <v>0.0</v>
      </c>
      <c r="I279" s="19">
        <f>MAX(0,MIN(F279+G279-H279,MonthlyPayment-SUM(H279,M279,R279,W279,AB279,AG279,AL279,AQ279,AV279,BA279)))</f>
        <v>0.0</v>
      </c>
      <c r="J279" s="19">
        <f>ROUND(F279+G279-H279-I279,2)</f>
        <v>0.0</v>
      </c>
      <c r="K279" s="19">
        <f>O278</f>
        <v>0.0</v>
      </c>
      <c r="L279" s="19">
        <f>ROUND(K279*$L$5/12,2)</f>
        <v>0.0</v>
      </c>
      <c r="M279" s="19">
        <f>MIN($M$5,K279+L279)</f>
        <v>0.0</v>
      </c>
      <c r="N279" s="19">
        <f>MAX(0,MIN(K279+L279-M279,MonthlyPayment-SUM(H279,M279,R279,W279,AB279,AG279,AL279,AQ279,AV279,BA279)-SUM(I279)))</f>
        <v>0.0</v>
      </c>
      <c r="O279" s="19">
        <f>ROUND(K279+L279-M279-N279,2)</f>
        <v>0.0</v>
      </c>
      <c r="P279" s="19">
        <f>T278</f>
        <v>0.0</v>
      </c>
      <c r="Q279" s="19">
        <f>ROUND(P279*$Q$5/12,2)</f>
        <v>0.0</v>
      </c>
      <c r="R279" s="19">
        <f>MIN($R$5,P279+Q279)</f>
        <v>0.0</v>
      </c>
      <c r="S279" s="19">
        <f>MAX(0,MIN(P279+Q279-R279,MonthlyPayment-SUM(H279,M279,R279,W279,AB279,AG279,AL279,AQ279,AV279,BA279)-SUM(I279,N279)))</f>
        <v>0.0</v>
      </c>
      <c r="T279" s="19">
        <f>ROUND(P279+Q279-R279-S279,2)</f>
        <v>0.0</v>
      </c>
      <c r="U279" s="19">
        <f>Y278</f>
        <v>0.0</v>
      </c>
      <c r="V279" s="19">
        <f>ROUND(U279*$V$5/12,2)</f>
        <v>0.0</v>
      </c>
      <c r="W279" s="19">
        <f>MIN($W$5,U279+V279)</f>
        <v>0.0</v>
      </c>
      <c r="X279" s="19">
        <f>MAX(0,MIN(U279+V279-W279,MonthlyPayment-SUM(H279,M279,R279,W279,AB279,AG279,AL279,AQ279,AV279,BA279)-SUM(I279,N279,S279)))</f>
        <v>0.0</v>
      </c>
      <c r="Y279" s="19">
        <f>ROUND(U279+V279-W279-X279,2)</f>
        <v>0.0</v>
      </c>
      <c r="Z279" s="19">
        <f>AD278</f>
        <v>0.0</v>
      </c>
      <c r="AA279" s="19">
        <f>ROUND(Z279*$AA$5/12,2)</f>
        <v>0.0</v>
      </c>
      <c r="AB279" s="19">
        <f>MIN($AB$5,Z279+AA279)</f>
        <v>0.0</v>
      </c>
      <c r="AC279" s="19">
        <f>MAX(0,MIN(Z279+AA279-AB279,MonthlyPayment-SUM(H279,M279,R279,W279,AB279,AG279,AL279,AQ279,AV279,BA279)-SUM(I279,N279,S279,X279)))</f>
        <v>0.0</v>
      </c>
      <c r="AD279" s="19">
        <f>ROUND(Z279+AA279-AB279-AC279,2)</f>
        <v>0.0</v>
      </c>
      <c r="AE279" s="19">
        <f>AI278</f>
        <v>0.0</v>
      </c>
      <c r="AF279" s="19">
        <f>ROUND(AE279*$AF$5/12,2)</f>
        <v>0.0</v>
      </c>
      <c r="AG279" s="19">
        <f>MIN($AG$5,AE279+AF279)</f>
        <v>0.0</v>
      </c>
      <c r="AH279" s="19">
        <f>MAX(0,MIN(AE279+AF279-AG279,MonthlyPayment-SUM(H279,M279,R279,W279,AB279,AG279,AL279,AQ279,AV279,BA279)-SUM(I279,N279,S279,X279,AC279)))</f>
        <v>0.0</v>
      </c>
      <c r="AI279" s="19">
        <f>ROUND(AE279+AF279-AG279-AH279,2)</f>
        <v>0.0</v>
      </c>
      <c r="AJ279" s="19">
        <f>AN278</f>
        <v>0.0</v>
      </c>
      <c r="AK279" s="19">
        <f>ROUND(AJ279*$AK$5/12,2)</f>
        <v>0.0</v>
      </c>
      <c r="AL279" s="19">
        <f>MIN($AL$5,AJ279+AK279)</f>
        <v>0.0</v>
      </c>
      <c r="AM279" s="19">
        <f>MAX(0,MIN(AJ279+AK279-AL279,MonthlyPayment-SUM(H279,M279,R279,W279,AB279,AG279,AL279,AQ279,AV279,BA279)-SUM(I279,N279,S279,X279,AC279,AH279)))</f>
        <v>0.0</v>
      </c>
      <c r="AN279" s="19">
        <f>ROUND(AJ279+AK279-AL279-AM279,2)</f>
        <v>0.0</v>
      </c>
      <c r="AO279" s="19">
        <f>AS278</f>
        <v>0.0</v>
      </c>
      <c r="AP279" s="19">
        <f>ROUND(AO279*$AP$5/12,2)</f>
        <v>0.0</v>
      </c>
      <c r="AQ279" s="19">
        <f>MIN($AQ$5,AO279+AP279)</f>
        <v>0.0</v>
      </c>
      <c r="AR279" s="19">
        <f>MAX(0,MIN(AO279+AP279-AQ279,MonthlyPayment-SUM(H279,M279,R279,W279,AB279,AG279,AL279,AQ279,AV279,BA279)-SUM(I279,N279,S279,X279,AC279,AH279,AM279)))</f>
        <v>0.0</v>
      </c>
      <c r="AS279" s="19">
        <f>ROUND(AO279+AP279-AQ279-AR279,2)</f>
        <v>0.0</v>
      </c>
      <c r="AT279" s="19">
        <f>AX278</f>
        <v>0.0</v>
      </c>
      <c r="AU279" s="19">
        <f>ROUND(AT279*$AU$5/12,2)</f>
        <v>0.0</v>
      </c>
      <c r="AV279" s="19">
        <f>MIN($AV$5,AT279+AU279)</f>
        <v>0.0</v>
      </c>
      <c r="AW279" s="19">
        <f>MAX(0,MIN(AT279+AU279-AV279,MonthlyPayment-SUM(H279,M279,R279,W279,AB279,AG279,AL279,AQ279,AV279,BA279)-SUM(I279,N279,S279,X279,AC279,AH279,AM279,AR279)))</f>
        <v>0.0</v>
      </c>
      <c r="AX279" s="19">
        <f>ROUND(AT279+AU279-AV279-AW279,2)</f>
        <v>0.0</v>
      </c>
      <c r="AY279" s="19">
        <f>BC278</f>
        <v>0.0</v>
      </c>
      <c r="AZ279" s="19">
        <f>ROUND(AY279*$AZ$5/12,2)</f>
        <v>0.0</v>
      </c>
      <c r="BA279" s="19">
        <f>MIN($BA$5,AY279+AZ279)</f>
        <v>0.0</v>
      </c>
      <c r="BB279" s="19">
        <f>MAX(0,MIN(AY279+AZ279-BA279,MonthlyPayment-SUM(H279,M279,R279,W279,AB279,AG279,AL279,AQ279,AV279,BA279)-SUM(I279,N279,S279,X279,AC279,AH279,AM279,AR279,AW279)))</f>
        <v>0.0</v>
      </c>
      <c r="BC279" s="19">
        <f>ROUND(AY279+AZ279-BA279-BB279,2)</f>
        <v>0.0</v>
      </c>
    </row>
    <row r="280" spans="1:55">
      <c r="A280" s="9">
        <v>274</v>
      </c>
      <c r="B280" s="15">
        <f>IF(FirstPayment="","",EDATE(FirstPayment,A280-1))</f>
        <v/>
      </c>
      <c r="C280" s="19">
        <f>SUM(H280,M280,R280,W280,AB280,AG280,AL280,AQ280,AV280,BA280,I280,N280,S280,X280,AC280,AH280,AM280,AR280,AW280,BB280)</f>
        <v>0.0</v>
      </c>
      <c r="D280" s="19">
        <f>SUM(J280,O280,T280,Y280,AD280,AI280,AN280,AS280,AX280,BC280)</f>
        <v>0.0</v>
      </c>
      <c r="E280" s="19">
        <f>SUM(G280,L280,Q280,V280,AA280,AF280,AK280,AP280,AU280,AZ280)</f>
        <v>0.0</v>
      </c>
      <c r="F280" s="19">
        <f>J279</f>
        <v>0.0</v>
      </c>
      <c r="G280" s="19">
        <f>ROUND(F280*$G$5/12,2)</f>
        <v>0.0</v>
      </c>
      <c r="H280" s="19">
        <f>MIN($H$5,F280+G280)</f>
        <v>0.0</v>
      </c>
      <c r="I280" s="19">
        <f>MAX(0,MIN(F280+G280-H280,MonthlyPayment-SUM(H280,M280,R280,W280,AB280,AG280,AL280,AQ280,AV280,BA280)))</f>
        <v>0.0</v>
      </c>
      <c r="J280" s="19">
        <f>ROUND(F280+G280-H280-I280,2)</f>
        <v>0.0</v>
      </c>
      <c r="K280" s="19">
        <f>O279</f>
        <v>0.0</v>
      </c>
      <c r="L280" s="19">
        <f>ROUND(K280*$L$5/12,2)</f>
        <v>0.0</v>
      </c>
      <c r="M280" s="19">
        <f>MIN($M$5,K280+L280)</f>
        <v>0.0</v>
      </c>
      <c r="N280" s="19">
        <f>MAX(0,MIN(K280+L280-M280,MonthlyPayment-SUM(H280,M280,R280,W280,AB280,AG280,AL280,AQ280,AV280,BA280)-SUM(I280)))</f>
        <v>0.0</v>
      </c>
      <c r="O280" s="19">
        <f>ROUND(K280+L280-M280-N280,2)</f>
        <v>0.0</v>
      </c>
      <c r="P280" s="19">
        <f>T279</f>
        <v>0.0</v>
      </c>
      <c r="Q280" s="19">
        <f>ROUND(P280*$Q$5/12,2)</f>
        <v>0.0</v>
      </c>
      <c r="R280" s="19">
        <f>MIN($R$5,P280+Q280)</f>
        <v>0.0</v>
      </c>
      <c r="S280" s="19">
        <f>MAX(0,MIN(P280+Q280-R280,MonthlyPayment-SUM(H280,M280,R280,W280,AB280,AG280,AL280,AQ280,AV280,BA280)-SUM(I280,N280)))</f>
        <v>0.0</v>
      </c>
      <c r="T280" s="19">
        <f>ROUND(P280+Q280-R280-S280,2)</f>
        <v>0.0</v>
      </c>
      <c r="U280" s="19">
        <f>Y279</f>
        <v>0.0</v>
      </c>
      <c r="V280" s="19">
        <f>ROUND(U280*$V$5/12,2)</f>
        <v>0.0</v>
      </c>
      <c r="W280" s="19">
        <f>MIN($W$5,U280+V280)</f>
        <v>0.0</v>
      </c>
      <c r="X280" s="19">
        <f>MAX(0,MIN(U280+V280-W280,MonthlyPayment-SUM(H280,M280,R280,W280,AB280,AG280,AL280,AQ280,AV280,BA280)-SUM(I280,N280,S280)))</f>
        <v>0.0</v>
      </c>
      <c r="Y280" s="19">
        <f>ROUND(U280+V280-W280-X280,2)</f>
        <v>0.0</v>
      </c>
      <c r="Z280" s="19">
        <f>AD279</f>
        <v>0.0</v>
      </c>
      <c r="AA280" s="19">
        <f>ROUND(Z280*$AA$5/12,2)</f>
        <v>0.0</v>
      </c>
      <c r="AB280" s="19">
        <f>MIN($AB$5,Z280+AA280)</f>
        <v>0.0</v>
      </c>
      <c r="AC280" s="19">
        <f>MAX(0,MIN(Z280+AA280-AB280,MonthlyPayment-SUM(H280,M280,R280,W280,AB280,AG280,AL280,AQ280,AV280,BA280)-SUM(I280,N280,S280,X280)))</f>
        <v>0.0</v>
      </c>
      <c r="AD280" s="19">
        <f>ROUND(Z280+AA280-AB280-AC280,2)</f>
        <v>0.0</v>
      </c>
      <c r="AE280" s="19">
        <f>AI279</f>
        <v>0.0</v>
      </c>
      <c r="AF280" s="19">
        <f>ROUND(AE280*$AF$5/12,2)</f>
        <v>0.0</v>
      </c>
      <c r="AG280" s="19">
        <f>MIN($AG$5,AE280+AF280)</f>
        <v>0.0</v>
      </c>
      <c r="AH280" s="19">
        <f>MAX(0,MIN(AE280+AF280-AG280,MonthlyPayment-SUM(H280,M280,R280,W280,AB280,AG280,AL280,AQ280,AV280,BA280)-SUM(I280,N280,S280,X280,AC280)))</f>
        <v>0.0</v>
      </c>
      <c r="AI280" s="19">
        <f>ROUND(AE280+AF280-AG280-AH280,2)</f>
        <v>0.0</v>
      </c>
      <c r="AJ280" s="19">
        <f>AN279</f>
        <v>0.0</v>
      </c>
      <c r="AK280" s="19">
        <f>ROUND(AJ280*$AK$5/12,2)</f>
        <v>0.0</v>
      </c>
      <c r="AL280" s="19">
        <f>MIN($AL$5,AJ280+AK280)</f>
        <v>0.0</v>
      </c>
      <c r="AM280" s="19">
        <f>MAX(0,MIN(AJ280+AK280-AL280,MonthlyPayment-SUM(H280,M280,R280,W280,AB280,AG280,AL280,AQ280,AV280,BA280)-SUM(I280,N280,S280,X280,AC280,AH280)))</f>
        <v>0.0</v>
      </c>
      <c r="AN280" s="19">
        <f>ROUND(AJ280+AK280-AL280-AM280,2)</f>
        <v>0.0</v>
      </c>
      <c r="AO280" s="19">
        <f>AS279</f>
        <v>0.0</v>
      </c>
      <c r="AP280" s="19">
        <f>ROUND(AO280*$AP$5/12,2)</f>
        <v>0.0</v>
      </c>
      <c r="AQ280" s="19">
        <f>MIN($AQ$5,AO280+AP280)</f>
        <v>0.0</v>
      </c>
      <c r="AR280" s="19">
        <f>MAX(0,MIN(AO280+AP280-AQ280,MonthlyPayment-SUM(H280,M280,R280,W280,AB280,AG280,AL280,AQ280,AV280,BA280)-SUM(I280,N280,S280,X280,AC280,AH280,AM280)))</f>
        <v>0.0</v>
      </c>
      <c r="AS280" s="19">
        <f>ROUND(AO280+AP280-AQ280-AR280,2)</f>
        <v>0.0</v>
      </c>
      <c r="AT280" s="19">
        <f>AX279</f>
        <v>0.0</v>
      </c>
      <c r="AU280" s="19">
        <f>ROUND(AT280*$AU$5/12,2)</f>
        <v>0.0</v>
      </c>
      <c r="AV280" s="19">
        <f>MIN($AV$5,AT280+AU280)</f>
        <v>0.0</v>
      </c>
      <c r="AW280" s="19">
        <f>MAX(0,MIN(AT280+AU280-AV280,MonthlyPayment-SUM(H280,M280,R280,W280,AB280,AG280,AL280,AQ280,AV280,BA280)-SUM(I280,N280,S280,X280,AC280,AH280,AM280,AR280)))</f>
        <v>0.0</v>
      </c>
      <c r="AX280" s="19">
        <f>ROUND(AT280+AU280-AV280-AW280,2)</f>
        <v>0.0</v>
      </c>
      <c r="AY280" s="19">
        <f>BC279</f>
        <v>0.0</v>
      </c>
      <c r="AZ280" s="19">
        <f>ROUND(AY280*$AZ$5/12,2)</f>
        <v>0.0</v>
      </c>
      <c r="BA280" s="19">
        <f>MIN($BA$5,AY280+AZ280)</f>
        <v>0.0</v>
      </c>
      <c r="BB280" s="19">
        <f>MAX(0,MIN(AY280+AZ280-BA280,MonthlyPayment-SUM(H280,M280,R280,W280,AB280,AG280,AL280,AQ280,AV280,BA280)-SUM(I280,N280,S280,X280,AC280,AH280,AM280,AR280,AW280)))</f>
        <v>0.0</v>
      </c>
      <c r="BC280" s="19">
        <f>ROUND(AY280+AZ280-BA280-BB280,2)</f>
        <v>0.0</v>
      </c>
    </row>
    <row r="281" spans="1:55">
      <c r="A281" s="9">
        <v>275</v>
      </c>
      <c r="B281" s="15">
        <f>IF(FirstPayment="","",EDATE(FirstPayment,A281-1))</f>
        <v/>
      </c>
      <c r="C281" s="19">
        <f>SUM(H281,M281,R281,W281,AB281,AG281,AL281,AQ281,AV281,BA281,I281,N281,S281,X281,AC281,AH281,AM281,AR281,AW281,BB281)</f>
        <v>0.0</v>
      </c>
      <c r="D281" s="19">
        <f>SUM(J281,O281,T281,Y281,AD281,AI281,AN281,AS281,AX281,BC281)</f>
        <v>0.0</v>
      </c>
      <c r="E281" s="19">
        <f>SUM(G281,L281,Q281,V281,AA281,AF281,AK281,AP281,AU281,AZ281)</f>
        <v>0.0</v>
      </c>
      <c r="F281" s="19">
        <f>J280</f>
        <v>0.0</v>
      </c>
      <c r="G281" s="19">
        <f>ROUND(F281*$G$5/12,2)</f>
        <v>0.0</v>
      </c>
      <c r="H281" s="19">
        <f>MIN($H$5,F281+G281)</f>
        <v>0.0</v>
      </c>
      <c r="I281" s="19">
        <f>MAX(0,MIN(F281+G281-H281,MonthlyPayment-SUM(H281,M281,R281,W281,AB281,AG281,AL281,AQ281,AV281,BA281)))</f>
        <v>0.0</v>
      </c>
      <c r="J281" s="19">
        <f>ROUND(F281+G281-H281-I281,2)</f>
        <v>0.0</v>
      </c>
      <c r="K281" s="19">
        <f>O280</f>
        <v>0.0</v>
      </c>
      <c r="L281" s="19">
        <f>ROUND(K281*$L$5/12,2)</f>
        <v>0.0</v>
      </c>
      <c r="M281" s="19">
        <f>MIN($M$5,K281+L281)</f>
        <v>0.0</v>
      </c>
      <c r="N281" s="19">
        <f>MAX(0,MIN(K281+L281-M281,MonthlyPayment-SUM(H281,M281,R281,W281,AB281,AG281,AL281,AQ281,AV281,BA281)-SUM(I281)))</f>
        <v>0.0</v>
      </c>
      <c r="O281" s="19">
        <f>ROUND(K281+L281-M281-N281,2)</f>
        <v>0.0</v>
      </c>
      <c r="P281" s="19">
        <f>T280</f>
        <v>0.0</v>
      </c>
      <c r="Q281" s="19">
        <f>ROUND(P281*$Q$5/12,2)</f>
        <v>0.0</v>
      </c>
      <c r="R281" s="19">
        <f>MIN($R$5,P281+Q281)</f>
        <v>0.0</v>
      </c>
      <c r="S281" s="19">
        <f>MAX(0,MIN(P281+Q281-R281,MonthlyPayment-SUM(H281,M281,R281,W281,AB281,AG281,AL281,AQ281,AV281,BA281)-SUM(I281,N281)))</f>
        <v>0.0</v>
      </c>
      <c r="T281" s="19">
        <f>ROUND(P281+Q281-R281-S281,2)</f>
        <v>0.0</v>
      </c>
      <c r="U281" s="19">
        <f>Y280</f>
        <v>0.0</v>
      </c>
      <c r="V281" s="19">
        <f>ROUND(U281*$V$5/12,2)</f>
        <v>0.0</v>
      </c>
      <c r="W281" s="19">
        <f>MIN($W$5,U281+V281)</f>
        <v>0.0</v>
      </c>
      <c r="X281" s="19">
        <f>MAX(0,MIN(U281+V281-W281,MonthlyPayment-SUM(H281,M281,R281,W281,AB281,AG281,AL281,AQ281,AV281,BA281)-SUM(I281,N281,S281)))</f>
        <v>0.0</v>
      </c>
      <c r="Y281" s="19">
        <f>ROUND(U281+V281-W281-X281,2)</f>
        <v>0.0</v>
      </c>
      <c r="Z281" s="19">
        <f>AD280</f>
        <v>0.0</v>
      </c>
      <c r="AA281" s="19">
        <f>ROUND(Z281*$AA$5/12,2)</f>
        <v>0.0</v>
      </c>
      <c r="AB281" s="19">
        <f>MIN($AB$5,Z281+AA281)</f>
        <v>0.0</v>
      </c>
      <c r="AC281" s="19">
        <f>MAX(0,MIN(Z281+AA281-AB281,MonthlyPayment-SUM(H281,M281,R281,W281,AB281,AG281,AL281,AQ281,AV281,BA281)-SUM(I281,N281,S281,X281)))</f>
        <v>0.0</v>
      </c>
      <c r="AD281" s="19">
        <f>ROUND(Z281+AA281-AB281-AC281,2)</f>
        <v>0.0</v>
      </c>
      <c r="AE281" s="19">
        <f>AI280</f>
        <v>0.0</v>
      </c>
      <c r="AF281" s="19">
        <f>ROUND(AE281*$AF$5/12,2)</f>
        <v>0.0</v>
      </c>
      <c r="AG281" s="19">
        <f>MIN($AG$5,AE281+AF281)</f>
        <v>0.0</v>
      </c>
      <c r="AH281" s="19">
        <f>MAX(0,MIN(AE281+AF281-AG281,MonthlyPayment-SUM(H281,M281,R281,W281,AB281,AG281,AL281,AQ281,AV281,BA281)-SUM(I281,N281,S281,X281,AC281)))</f>
        <v>0.0</v>
      </c>
      <c r="AI281" s="19">
        <f>ROUND(AE281+AF281-AG281-AH281,2)</f>
        <v>0.0</v>
      </c>
      <c r="AJ281" s="19">
        <f>AN280</f>
        <v>0.0</v>
      </c>
      <c r="AK281" s="19">
        <f>ROUND(AJ281*$AK$5/12,2)</f>
        <v>0.0</v>
      </c>
      <c r="AL281" s="19">
        <f>MIN($AL$5,AJ281+AK281)</f>
        <v>0.0</v>
      </c>
      <c r="AM281" s="19">
        <f>MAX(0,MIN(AJ281+AK281-AL281,MonthlyPayment-SUM(H281,M281,R281,W281,AB281,AG281,AL281,AQ281,AV281,BA281)-SUM(I281,N281,S281,X281,AC281,AH281)))</f>
        <v>0.0</v>
      </c>
      <c r="AN281" s="19">
        <f>ROUND(AJ281+AK281-AL281-AM281,2)</f>
        <v>0.0</v>
      </c>
      <c r="AO281" s="19">
        <f>AS280</f>
        <v>0.0</v>
      </c>
      <c r="AP281" s="19">
        <f>ROUND(AO281*$AP$5/12,2)</f>
        <v>0.0</v>
      </c>
      <c r="AQ281" s="19">
        <f>MIN($AQ$5,AO281+AP281)</f>
        <v>0.0</v>
      </c>
      <c r="AR281" s="19">
        <f>MAX(0,MIN(AO281+AP281-AQ281,MonthlyPayment-SUM(H281,M281,R281,W281,AB281,AG281,AL281,AQ281,AV281,BA281)-SUM(I281,N281,S281,X281,AC281,AH281,AM281)))</f>
        <v>0.0</v>
      </c>
      <c r="AS281" s="19">
        <f>ROUND(AO281+AP281-AQ281-AR281,2)</f>
        <v>0.0</v>
      </c>
      <c r="AT281" s="19">
        <f>AX280</f>
        <v>0.0</v>
      </c>
      <c r="AU281" s="19">
        <f>ROUND(AT281*$AU$5/12,2)</f>
        <v>0.0</v>
      </c>
      <c r="AV281" s="19">
        <f>MIN($AV$5,AT281+AU281)</f>
        <v>0.0</v>
      </c>
      <c r="AW281" s="19">
        <f>MAX(0,MIN(AT281+AU281-AV281,MonthlyPayment-SUM(H281,M281,R281,W281,AB281,AG281,AL281,AQ281,AV281,BA281)-SUM(I281,N281,S281,X281,AC281,AH281,AM281,AR281)))</f>
        <v>0.0</v>
      </c>
      <c r="AX281" s="19">
        <f>ROUND(AT281+AU281-AV281-AW281,2)</f>
        <v>0.0</v>
      </c>
      <c r="AY281" s="19">
        <f>BC280</f>
        <v>0.0</v>
      </c>
      <c r="AZ281" s="19">
        <f>ROUND(AY281*$AZ$5/12,2)</f>
        <v>0.0</v>
      </c>
      <c r="BA281" s="19">
        <f>MIN($BA$5,AY281+AZ281)</f>
        <v>0.0</v>
      </c>
      <c r="BB281" s="19">
        <f>MAX(0,MIN(AY281+AZ281-BA281,MonthlyPayment-SUM(H281,M281,R281,W281,AB281,AG281,AL281,AQ281,AV281,BA281)-SUM(I281,N281,S281,X281,AC281,AH281,AM281,AR281,AW281)))</f>
        <v>0.0</v>
      </c>
      <c r="BC281" s="19">
        <f>ROUND(AY281+AZ281-BA281-BB281,2)</f>
        <v>0.0</v>
      </c>
    </row>
    <row r="282" spans="1:55">
      <c r="A282" s="9">
        <v>276</v>
      </c>
      <c r="B282" s="15">
        <f>IF(FirstPayment="","",EDATE(FirstPayment,A282-1))</f>
        <v/>
      </c>
      <c r="C282" s="19">
        <f>SUM(H282,M282,R282,W282,AB282,AG282,AL282,AQ282,AV282,BA282,I282,N282,S282,X282,AC282,AH282,AM282,AR282,AW282,BB282)</f>
        <v>0.0</v>
      </c>
      <c r="D282" s="19">
        <f>SUM(J282,O282,T282,Y282,AD282,AI282,AN282,AS282,AX282,BC282)</f>
        <v>0.0</v>
      </c>
      <c r="E282" s="19">
        <f>SUM(G282,L282,Q282,V282,AA282,AF282,AK282,AP282,AU282,AZ282)</f>
        <v>0.0</v>
      </c>
      <c r="F282" s="19">
        <f>J281</f>
        <v>0.0</v>
      </c>
      <c r="G282" s="19">
        <f>ROUND(F282*$G$5/12,2)</f>
        <v>0.0</v>
      </c>
      <c r="H282" s="19">
        <f>MIN($H$5,F282+G282)</f>
        <v>0.0</v>
      </c>
      <c r="I282" s="19">
        <f>MAX(0,MIN(F282+G282-H282,MonthlyPayment-SUM(H282,M282,R282,W282,AB282,AG282,AL282,AQ282,AV282,BA282)))</f>
        <v>0.0</v>
      </c>
      <c r="J282" s="19">
        <f>ROUND(F282+G282-H282-I282,2)</f>
        <v>0.0</v>
      </c>
      <c r="K282" s="19">
        <f>O281</f>
        <v>0.0</v>
      </c>
      <c r="L282" s="19">
        <f>ROUND(K282*$L$5/12,2)</f>
        <v>0.0</v>
      </c>
      <c r="M282" s="19">
        <f>MIN($M$5,K282+L282)</f>
        <v>0.0</v>
      </c>
      <c r="N282" s="19">
        <f>MAX(0,MIN(K282+L282-M282,MonthlyPayment-SUM(H282,M282,R282,W282,AB282,AG282,AL282,AQ282,AV282,BA282)-SUM(I282)))</f>
        <v>0.0</v>
      </c>
      <c r="O282" s="19">
        <f>ROUND(K282+L282-M282-N282,2)</f>
        <v>0.0</v>
      </c>
      <c r="P282" s="19">
        <f>T281</f>
        <v>0.0</v>
      </c>
      <c r="Q282" s="19">
        <f>ROUND(P282*$Q$5/12,2)</f>
        <v>0.0</v>
      </c>
      <c r="R282" s="19">
        <f>MIN($R$5,P282+Q282)</f>
        <v>0.0</v>
      </c>
      <c r="S282" s="19">
        <f>MAX(0,MIN(P282+Q282-R282,MonthlyPayment-SUM(H282,M282,R282,W282,AB282,AG282,AL282,AQ282,AV282,BA282)-SUM(I282,N282)))</f>
        <v>0.0</v>
      </c>
      <c r="T282" s="19">
        <f>ROUND(P282+Q282-R282-S282,2)</f>
        <v>0.0</v>
      </c>
      <c r="U282" s="19">
        <f>Y281</f>
        <v>0.0</v>
      </c>
      <c r="V282" s="19">
        <f>ROUND(U282*$V$5/12,2)</f>
        <v>0.0</v>
      </c>
      <c r="W282" s="19">
        <f>MIN($W$5,U282+V282)</f>
        <v>0.0</v>
      </c>
      <c r="X282" s="19">
        <f>MAX(0,MIN(U282+V282-W282,MonthlyPayment-SUM(H282,M282,R282,W282,AB282,AG282,AL282,AQ282,AV282,BA282)-SUM(I282,N282,S282)))</f>
        <v>0.0</v>
      </c>
      <c r="Y282" s="19">
        <f>ROUND(U282+V282-W282-X282,2)</f>
        <v>0.0</v>
      </c>
      <c r="Z282" s="19">
        <f>AD281</f>
        <v>0.0</v>
      </c>
      <c r="AA282" s="19">
        <f>ROUND(Z282*$AA$5/12,2)</f>
        <v>0.0</v>
      </c>
      <c r="AB282" s="19">
        <f>MIN($AB$5,Z282+AA282)</f>
        <v>0.0</v>
      </c>
      <c r="AC282" s="19">
        <f>MAX(0,MIN(Z282+AA282-AB282,MonthlyPayment-SUM(H282,M282,R282,W282,AB282,AG282,AL282,AQ282,AV282,BA282)-SUM(I282,N282,S282,X282)))</f>
        <v>0.0</v>
      </c>
      <c r="AD282" s="19">
        <f>ROUND(Z282+AA282-AB282-AC282,2)</f>
        <v>0.0</v>
      </c>
      <c r="AE282" s="19">
        <f>AI281</f>
        <v>0.0</v>
      </c>
      <c r="AF282" s="19">
        <f>ROUND(AE282*$AF$5/12,2)</f>
        <v>0.0</v>
      </c>
      <c r="AG282" s="19">
        <f>MIN($AG$5,AE282+AF282)</f>
        <v>0.0</v>
      </c>
      <c r="AH282" s="19">
        <f>MAX(0,MIN(AE282+AF282-AG282,MonthlyPayment-SUM(H282,M282,R282,W282,AB282,AG282,AL282,AQ282,AV282,BA282)-SUM(I282,N282,S282,X282,AC282)))</f>
        <v>0.0</v>
      </c>
      <c r="AI282" s="19">
        <f>ROUND(AE282+AF282-AG282-AH282,2)</f>
        <v>0.0</v>
      </c>
      <c r="AJ282" s="19">
        <f>AN281</f>
        <v>0.0</v>
      </c>
      <c r="AK282" s="19">
        <f>ROUND(AJ282*$AK$5/12,2)</f>
        <v>0.0</v>
      </c>
      <c r="AL282" s="19">
        <f>MIN($AL$5,AJ282+AK282)</f>
        <v>0.0</v>
      </c>
      <c r="AM282" s="19">
        <f>MAX(0,MIN(AJ282+AK282-AL282,MonthlyPayment-SUM(H282,M282,R282,W282,AB282,AG282,AL282,AQ282,AV282,BA282)-SUM(I282,N282,S282,X282,AC282,AH282)))</f>
        <v>0.0</v>
      </c>
      <c r="AN282" s="19">
        <f>ROUND(AJ282+AK282-AL282-AM282,2)</f>
        <v>0.0</v>
      </c>
      <c r="AO282" s="19">
        <f>AS281</f>
        <v>0.0</v>
      </c>
      <c r="AP282" s="19">
        <f>ROUND(AO282*$AP$5/12,2)</f>
        <v>0.0</v>
      </c>
      <c r="AQ282" s="19">
        <f>MIN($AQ$5,AO282+AP282)</f>
        <v>0.0</v>
      </c>
      <c r="AR282" s="19">
        <f>MAX(0,MIN(AO282+AP282-AQ282,MonthlyPayment-SUM(H282,M282,R282,W282,AB282,AG282,AL282,AQ282,AV282,BA282)-SUM(I282,N282,S282,X282,AC282,AH282,AM282)))</f>
        <v>0.0</v>
      </c>
      <c r="AS282" s="19">
        <f>ROUND(AO282+AP282-AQ282-AR282,2)</f>
        <v>0.0</v>
      </c>
      <c r="AT282" s="19">
        <f>AX281</f>
        <v>0.0</v>
      </c>
      <c r="AU282" s="19">
        <f>ROUND(AT282*$AU$5/12,2)</f>
        <v>0.0</v>
      </c>
      <c r="AV282" s="19">
        <f>MIN($AV$5,AT282+AU282)</f>
        <v>0.0</v>
      </c>
      <c r="AW282" s="19">
        <f>MAX(0,MIN(AT282+AU282-AV282,MonthlyPayment-SUM(H282,M282,R282,W282,AB282,AG282,AL282,AQ282,AV282,BA282)-SUM(I282,N282,S282,X282,AC282,AH282,AM282,AR282)))</f>
        <v>0.0</v>
      </c>
      <c r="AX282" s="19">
        <f>ROUND(AT282+AU282-AV282-AW282,2)</f>
        <v>0.0</v>
      </c>
      <c r="AY282" s="19">
        <f>BC281</f>
        <v>0.0</v>
      </c>
      <c r="AZ282" s="19">
        <f>ROUND(AY282*$AZ$5/12,2)</f>
        <v>0.0</v>
      </c>
      <c r="BA282" s="19">
        <f>MIN($BA$5,AY282+AZ282)</f>
        <v>0.0</v>
      </c>
      <c r="BB282" s="19">
        <f>MAX(0,MIN(AY282+AZ282-BA282,MonthlyPayment-SUM(H282,M282,R282,W282,AB282,AG282,AL282,AQ282,AV282,BA282)-SUM(I282,N282,S282,X282,AC282,AH282,AM282,AR282,AW282)))</f>
        <v>0.0</v>
      </c>
      <c r="BC282" s="19">
        <f>ROUND(AY282+AZ282-BA282-BB282,2)</f>
        <v>0.0</v>
      </c>
    </row>
    <row r="283" spans="1:55">
      <c r="A283" s="9">
        <v>277</v>
      </c>
      <c r="B283" s="15">
        <f>IF(FirstPayment="","",EDATE(FirstPayment,A283-1))</f>
        <v/>
      </c>
      <c r="C283" s="19">
        <f>SUM(H283,M283,R283,W283,AB283,AG283,AL283,AQ283,AV283,BA283,I283,N283,S283,X283,AC283,AH283,AM283,AR283,AW283,BB283)</f>
        <v>0.0</v>
      </c>
      <c r="D283" s="19">
        <f>SUM(J283,O283,T283,Y283,AD283,AI283,AN283,AS283,AX283,BC283)</f>
        <v>0.0</v>
      </c>
      <c r="E283" s="19">
        <f>SUM(G283,L283,Q283,V283,AA283,AF283,AK283,AP283,AU283,AZ283)</f>
        <v>0.0</v>
      </c>
      <c r="F283" s="19">
        <f>J282</f>
        <v>0.0</v>
      </c>
      <c r="G283" s="19">
        <f>ROUND(F283*$G$5/12,2)</f>
        <v>0.0</v>
      </c>
      <c r="H283" s="19">
        <f>MIN($H$5,F283+G283)</f>
        <v>0.0</v>
      </c>
      <c r="I283" s="19">
        <f>MAX(0,MIN(F283+G283-H283,MonthlyPayment-SUM(H283,M283,R283,W283,AB283,AG283,AL283,AQ283,AV283,BA283)))</f>
        <v>0.0</v>
      </c>
      <c r="J283" s="19">
        <f>ROUND(F283+G283-H283-I283,2)</f>
        <v>0.0</v>
      </c>
      <c r="K283" s="19">
        <f>O282</f>
        <v>0.0</v>
      </c>
      <c r="L283" s="19">
        <f>ROUND(K283*$L$5/12,2)</f>
        <v>0.0</v>
      </c>
      <c r="M283" s="19">
        <f>MIN($M$5,K283+L283)</f>
        <v>0.0</v>
      </c>
      <c r="N283" s="19">
        <f>MAX(0,MIN(K283+L283-M283,MonthlyPayment-SUM(H283,M283,R283,W283,AB283,AG283,AL283,AQ283,AV283,BA283)-SUM(I283)))</f>
        <v>0.0</v>
      </c>
      <c r="O283" s="19">
        <f>ROUND(K283+L283-M283-N283,2)</f>
        <v>0.0</v>
      </c>
      <c r="P283" s="19">
        <f>T282</f>
        <v>0.0</v>
      </c>
      <c r="Q283" s="19">
        <f>ROUND(P283*$Q$5/12,2)</f>
        <v>0.0</v>
      </c>
      <c r="R283" s="19">
        <f>MIN($R$5,P283+Q283)</f>
        <v>0.0</v>
      </c>
      <c r="S283" s="19">
        <f>MAX(0,MIN(P283+Q283-R283,MonthlyPayment-SUM(H283,M283,R283,W283,AB283,AG283,AL283,AQ283,AV283,BA283)-SUM(I283,N283)))</f>
        <v>0.0</v>
      </c>
      <c r="T283" s="19">
        <f>ROUND(P283+Q283-R283-S283,2)</f>
        <v>0.0</v>
      </c>
      <c r="U283" s="19">
        <f>Y282</f>
        <v>0.0</v>
      </c>
      <c r="V283" s="19">
        <f>ROUND(U283*$V$5/12,2)</f>
        <v>0.0</v>
      </c>
      <c r="W283" s="19">
        <f>MIN($W$5,U283+V283)</f>
        <v>0.0</v>
      </c>
      <c r="X283" s="19">
        <f>MAX(0,MIN(U283+V283-W283,MonthlyPayment-SUM(H283,M283,R283,W283,AB283,AG283,AL283,AQ283,AV283,BA283)-SUM(I283,N283,S283)))</f>
        <v>0.0</v>
      </c>
      <c r="Y283" s="19">
        <f>ROUND(U283+V283-W283-X283,2)</f>
        <v>0.0</v>
      </c>
      <c r="Z283" s="19">
        <f>AD282</f>
        <v>0.0</v>
      </c>
      <c r="AA283" s="19">
        <f>ROUND(Z283*$AA$5/12,2)</f>
        <v>0.0</v>
      </c>
      <c r="AB283" s="19">
        <f>MIN($AB$5,Z283+AA283)</f>
        <v>0.0</v>
      </c>
      <c r="AC283" s="19">
        <f>MAX(0,MIN(Z283+AA283-AB283,MonthlyPayment-SUM(H283,M283,R283,W283,AB283,AG283,AL283,AQ283,AV283,BA283)-SUM(I283,N283,S283,X283)))</f>
        <v>0.0</v>
      </c>
      <c r="AD283" s="19">
        <f>ROUND(Z283+AA283-AB283-AC283,2)</f>
        <v>0.0</v>
      </c>
      <c r="AE283" s="19">
        <f>AI282</f>
        <v>0.0</v>
      </c>
      <c r="AF283" s="19">
        <f>ROUND(AE283*$AF$5/12,2)</f>
        <v>0.0</v>
      </c>
      <c r="AG283" s="19">
        <f>MIN($AG$5,AE283+AF283)</f>
        <v>0.0</v>
      </c>
      <c r="AH283" s="19">
        <f>MAX(0,MIN(AE283+AF283-AG283,MonthlyPayment-SUM(H283,M283,R283,W283,AB283,AG283,AL283,AQ283,AV283,BA283)-SUM(I283,N283,S283,X283,AC283)))</f>
        <v>0.0</v>
      </c>
      <c r="AI283" s="19">
        <f>ROUND(AE283+AF283-AG283-AH283,2)</f>
        <v>0.0</v>
      </c>
      <c r="AJ283" s="19">
        <f>AN282</f>
        <v>0.0</v>
      </c>
      <c r="AK283" s="19">
        <f>ROUND(AJ283*$AK$5/12,2)</f>
        <v>0.0</v>
      </c>
      <c r="AL283" s="19">
        <f>MIN($AL$5,AJ283+AK283)</f>
        <v>0.0</v>
      </c>
      <c r="AM283" s="19">
        <f>MAX(0,MIN(AJ283+AK283-AL283,MonthlyPayment-SUM(H283,M283,R283,W283,AB283,AG283,AL283,AQ283,AV283,BA283)-SUM(I283,N283,S283,X283,AC283,AH283)))</f>
        <v>0.0</v>
      </c>
      <c r="AN283" s="19">
        <f>ROUND(AJ283+AK283-AL283-AM283,2)</f>
        <v>0.0</v>
      </c>
      <c r="AO283" s="19">
        <f>AS282</f>
        <v>0.0</v>
      </c>
      <c r="AP283" s="19">
        <f>ROUND(AO283*$AP$5/12,2)</f>
        <v>0.0</v>
      </c>
      <c r="AQ283" s="19">
        <f>MIN($AQ$5,AO283+AP283)</f>
        <v>0.0</v>
      </c>
      <c r="AR283" s="19">
        <f>MAX(0,MIN(AO283+AP283-AQ283,MonthlyPayment-SUM(H283,M283,R283,W283,AB283,AG283,AL283,AQ283,AV283,BA283)-SUM(I283,N283,S283,X283,AC283,AH283,AM283)))</f>
        <v>0.0</v>
      </c>
      <c r="AS283" s="19">
        <f>ROUND(AO283+AP283-AQ283-AR283,2)</f>
        <v>0.0</v>
      </c>
      <c r="AT283" s="19">
        <f>AX282</f>
        <v>0.0</v>
      </c>
      <c r="AU283" s="19">
        <f>ROUND(AT283*$AU$5/12,2)</f>
        <v>0.0</v>
      </c>
      <c r="AV283" s="19">
        <f>MIN($AV$5,AT283+AU283)</f>
        <v>0.0</v>
      </c>
      <c r="AW283" s="19">
        <f>MAX(0,MIN(AT283+AU283-AV283,MonthlyPayment-SUM(H283,M283,R283,W283,AB283,AG283,AL283,AQ283,AV283,BA283)-SUM(I283,N283,S283,X283,AC283,AH283,AM283,AR283)))</f>
        <v>0.0</v>
      </c>
      <c r="AX283" s="19">
        <f>ROUND(AT283+AU283-AV283-AW283,2)</f>
        <v>0.0</v>
      </c>
      <c r="AY283" s="19">
        <f>BC282</f>
        <v>0.0</v>
      </c>
      <c r="AZ283" s="19">
        <f>ROUND(AY283*$AZ$5/12,2)</f>
        <v>0.0</v>
      </c>
      <c r="BA283" s="19">
        <f>MIN($BA$5,AY283+AZ283)</f>
        <v>0.0</v>
      </c>
      <c r="BB283" s="19">
        <f>MAX(0,MIN(AY283+AZ283-BA283,MonthlyPayment-SUM(H283,M283,R283,W283,AB283,AG283,AL283,AQ283,AV283,BA283)-SUM(I283,N283,S283,X283,AC283,AH283,AM283,AR283,AW283)))</f>
        <v>0.0</v>
      </c>
      <c r="BC283" s="19">
        <f>ROUND(AY283+AZ283-BA283-BB283,2)</f>
        <v>0.0</v>
      </c>
    </row>
    <row r="284" spans="1:55">
      <c r="A284" s="9">
        <v>278</v>
      </c>
      <c r="B284" s="15">
        <f>IF(FirstPayment="","",EDATE(FirstPayment,A284-1))</f>
        <v/>
      </c>
      <c r="C284" s="19">
        <f>SUM(H284,M284,R284,W284,AB284,AG284,AL284,AQ284,AV284,BA284,I284,N284,S284,X284,AC284,AH284,AM284,AR284,AW284,BB284)</f>
        <v>0.0</v>
      </c>
      <c r="D284" s="19">
        <f>SUM(J284,O284,T284,Y284,AD284,AI284,AN284,AS284,AX284,BC284)</f>
        <v>0.0</v>
      </c>
      <c r="E284" s="19">
        <f>SUM(G284,L284,Q284,V284,AA284,AF284,AK284,AP284,AU284,AZ284)</f>
        <v>0.0</v>
      </c>
      <c r="F284" s="19">
        <f>J283</f>
        <v>0.0</v>
      </c>
      <c r="G284" s="19">
        <f>ROUND(F284*$G$5/12,2)</f>
        <v>0.0</v>
      </c>
      <c r="H284" s="19">
        <f>MIN($H$5,F284+G284)</f>
        <v>0.0</v>
      </c>
      <c r="I284" s="19">
        <f>MAX(0,MIN(F284+G284-H284,MonthlyPayment-SUM(H284,M284,R284,W284,AB284,AG284,AL284,AQ284,AV284,BA284)))</f>
        <v>0.0</v>
      </c>
      <c r="J284" s="19">
        <f>ROUND(F284+G284-H284-I284,2)</f>
        <v>0.0</v>
      </c>
      <c r="K284" s="19">
        <f>O283</f>
        <v>0.0</v>
      </c>
      <c r="L284" s="19">
        <f>ROUND(K284*$L$5/12,2)</f>
        <v>0.0</v>
      </c>
      <c r="M284" s="19">
        <f>MIN($M$5,K284+L284)</f>
        <v>0.0</v>
      </c>
      <c r="N284" s="19">
        <f>MAX(0,MIN(K284+L284-M284,MonthlyPayment-SUM(H284,M284,R284,W284,AB284,AG284,AL284,AQ284,AV284,BA284)-SUM(I284)))</f>
        <v>0.0</v>
      </c>
      <c r="O284" s="19">
        <f>ROUND(K284+L284-M284-N284,2)</f>
        <v>0.0</v>
      </c>
      <c r="P284" s="19">
        <f>T283</f>
        <v>0.0</v>
      </c>
      <c r="Q284" s="19">
        <f>ROUND(P284*$Q$5/12,2)</f>
        <v>0.0</v>
      </c>
      <c r="R284" s="19">
        <f>MIN($R$5,P284+Q284)</f>
        <v>0.0</v>
      </c>
      <c r="S284" s="19">
        <f>MAX(0,MIN(P284+Q284-R284,MonthlyPayment-SUM(H284,M284,R284,W284,AB284,AG284,AL284,AQ284,AV284,BA284)-SUM(I284,N284)))</f>
        <v>0.0</v>
      </c>
      <c r="T284" s="19">
        <f>ROUND(P284+Q284-R284-S284,2)</f>
        <v>0.0</v>
      </c>
      <c r="U284" s="19">
        <f>Y283</f>
        <v>0.0</v>
      </c>
      <c r="V284" s="19">
        <f>ROUND(U284*$V$5/12,2)</f>
        <v>0.0</v>
      </c>
      <c r="W284" s="19">
        <f>MIN($W$5,U284+V284)</f>
        <v>0.0</v>
      </c>
      <c r="X284" s="19">
        <f>MAX(0,MIN(U284+V284-W284,MonthlyPayment-SUM(H284,M284,R284,W284,AB284,AG284,AL284,AQ284,AV284,BA284)-SUM(I284,N284,S284)))</f>
        <v>0.0</v>
      </c>
      <c r="Y284" s="19">
        <f>ROUND(U284+V284-W284-X284,2)</f>
        <v>0.0</v>
      </c>
      <c r="Z284" s="19">
        <f>AD283</f>
        <v>0.0</v>
      </c>
      <c r="AA284" s="19">
        <f>ROUND(Z284*$AA$5/12,2)</f>
        <v>0.0</v>
      </c>
      <c r="AB284" s="19">
        <f>MIN($AB$5,Z284+AA284)</f>
        <v>0.0</v>
      </c>
      <c r="AC284" s="19">
        <f>MAX(0,MIN(Z284+AA284-AB284,MonthlyPayment-SUM(H284,M284,R284,W284,AB284,AG284,AL284,AQ284,AV284,BA284)-SUM(I284,N284,S284,X284)))</f>
        <v>0.0</v>
      </c>
      <c r="AD284" s="19">
        <f>ROUND(Z284+AA284-AB284-AC284,2)</f>
        <v>0.0</v>
      </c>
      <c r="AE284" s="19">
        <f>AI283</f>
        <v>0.0</v>
      </c>
      <c r="AF284" s="19">
        <f>ROUND(AE284*$AF$5/12,2)</f>
        <v>0.0</v>
      </c>
      <c r="AG284" s="19">
        <f>MIN($AG$5,AE284+AF284)</f>
        <v>0.0</v>
      </c>
      <c r="AH284" s="19">
        <f>MAX(0,MIN(AE284+AF284-AG284,MonthlyPayment-SUM(H284,M284,R284,W284,AB284,AG284,AL284,AQ284,AV284,BA284)-SUM(I284,N284,S284,X284,AC284)))</f>
        <v>0.0</v>
      </c>
      <c r="AI284" s="19">
        <f>ROUND(AE284+AF284-AG284-AH284,2)</f>
        <v>0.0</v>
      </c>
      <c r="AJ284" s="19">
        <f>AN283</f>
        <v>0.0</v>
      </c>
      <c r="AK284" s="19">
        <f>ROUND(AJ284*$AK$5/12,2)</f>
        <v>0.0</v>
      </c>
      <c r="AL284" s="19">
        <f>MIN($AL$5,AJ284+AK284)</f>
        <v>0.0</v>
      </c>
      <c r="AM284" s="19">
        <f>MAX(0,MIN(AJ284+AK284-AL284,MonthlyPayment-SUM(H284,M284,R284,W284,AB284,AG284,AL284,AQ284,AV284,BA284)-SUM(I284,N284,S284,X284,AC284,AH284)))</f>
        <v>0.0</v>
      </c>
      <c r="AN284" s="19">
        <f>ROUND(AJ284+AK284-AL284-AM284,2)</f>
        <v>0.0</v>
      </c>
      <c r="AO284" s="19">
        <f>AS283</f>
        <v>0.0</v>
      </c>
      <c r="AP284" s="19">
        <f>ROUND(AO284*$AP$5/12,2)</f>
        <v>0.0</v>
      </c>
      <c r="AQ284" s="19">
        <f>MIN($AQ$5,AO284+AP284)</f>
        <v>0.0</v>
      </c>
      <c r="AR284" s="19">
        <f>MAX(0,MIN(AO284+AP284-AQ284,MonthlyPayment-SUM(H284,M284,R284,W284,AB284,AG284,AL284,AQ284,AV284,BA284)-SUM(I284,N284,S284,X284,AC284,AH284,AM284)))</f>
        <v>0.0</v>
      </c>
      <c r="AS284" s="19">
        <f>ROUND(AO284+AP284-AQ284-AR284,2)</f>
        <v>0.0</v>
      </c>
      <c r="AT284" s="19">
        <f>AX283</f>
        <v>0.0</v>
      </c>
      <c r="AU284" s="19">
        <f>ROUND(AT284*$AU$5/12,2)</f>
        <v>0.0</v>
      </c>
      <c r="AV284" s="19">
        <f>MIN($AV$5,AT284+AU284)</f>
        <v>0.0</v>
      </c>
      <c r="AW284" s="19">
        <f>MAX(0,MIN(AT284+AU284-AV284,MonthlyPayment-SUM(H284,M284,R284,W284,AB284,AG284,AL284,AQ284,AV284,BA284)-SUM(I284,N284,S284,X284,AC284,AH284,AM284,AR284)))</f>
        <v>0.0</v>
      </c>
      <c r="AX284" s="19">
        <f>ROUND(AT284+AU284-AV284-AW284,2)</f>
        <v>0.0</v>
      </c>
      <c r="AY284" s="19">
        <f>BC283</f>
        <v>0.0</v>
      </c>
      <c r="AZ284" s="19">
        <f>ROUND(AY284*$AZ$5/12,2)</f>
        <v>0.0</v>
      </c>
      <c r="BA284" s="19">
        <f>MIN($BA$5,AY284+AZ284)</f>
        <v>0.0</v>
      </c>
      <c r="BB284" s="19">
        <f>MAX(0,MIN(AY284+AZ284-BA284,MonthlyPayment-SUM(H284,M284,R284,W284,AB284,AG284,AL284,AQ284,AV284,BA284)-SUM(I284,N284,S284,X284,AC284,AH284,AM284,AR284,AW284)))</f>
        <v>0.0</v>
      </c>
      <c r="BC284" s="19">
        <f>ROUND(AY284+AZ284-BA284-BB284,2)</f>
        <v>0.0</v>
      </c>
    </row>
    <row r="285" spans="1:55">
      <c r="A285" s="9">
        <v>279</v>
      </c>
      <c r="B285" s="15">
        <f>IF(FirstPayment="","",EDATE(FirstPayment,A285-1))</f>
        <v/>
      </c>
      <c r="C285" s="19">
        <f>SUM(H285,M285,R285,W285,AB285,AG285,AL285,AQ285,AV285,BA285,I285,N285,S285,X285,AC285,AH285,AM285,AR285,AW285,BB285)</f>
        <v>0.0</v>
      </c>
      <c r="D285" s="19">
        <f>SUM(J285,O285,T285,Y285,AD285,AI285,AN285,AS285,AX285,BC285)</f>
        <v>0.0</v>
      </c>
      <c r="E285" s="19">
        <f>SUM(G285,L285,Q285,V285,AA285,AF285,AK285,AP285,AU285,AZ285)</f>
        <v>0.0</v>
      </c>
      <c r="F285" s="19">
        <f>J284</f>
        <v>0.0</v>
      </c>
      <c r="G285" s="19">
        <f>ROUND(F285*$G$5/12,2)</f>
        <v>0.0</v>
      </c>
      <c r="H285" s="19">
        <f>MIN($H$5,F285+G285)</f>
        <v>0.0</v>
      </c>
      <c r="I285" s="19">
        <f>MAX(0,MIN(F285+G285-H285,MonthlyPayment-SUM(H285,M285,R285,W285,AB285,AG285,AL285,AQ285,AV285,BA285)))</f>
        <v>0.0</v>
      </c>
      <c r="J285" s="19">
        <f>ROUND(F285+G285-H285-I285,2)</f>
        <v>0.0</v>
      </c>
      <c r="K285" s="19">
        <f>O284</f>
        <v>0.0</v>
      </c>
      <c r="L285" s="19">
        <f>ROUND(K285*$L$5/12,2)</f>
        <v>0.0</v>
      </c>
      <c r="M285" s="19">
        <f>MIN($M$5,K285+L285)</f>
        <v>0.0</v>
      </c>
      <c r="N285" s="19">
        <f>MAX(0,MIN(K285+L285-M285,MonthlyPayment-SUM(H285,M285,R285,W285,AB285,AG285,AL285,AQ285,AV285,BA285)-SUM(I285)))</f>
        <v>0.0</v>
      </c>
      <c r="O285" s="19">
        <f>ROUND(K285+L285-M285-N285,2)</f>
        <v>0.0</v>
      </c>
      <c r="P285" s="19">
        <f>T284</f>
        <v>0.0</v>
      </c>
      <c r="Q285" s="19">
        <f>ROUND(P285*$Q$5/12,2)</f>
        <v>0.0</v>
      </c>
      <c r="R285" s="19">
        <f>MIN($R$5,P285+Q285)</f>
        <v>0.0</v>
      </c>
      <c r="S285" s="19">
        <f>MAX(0,MIN(P285+Q285-R285,MonthlyPayment-SUM(H285,M285,R285,W285,AB285,AG285,AL285,AQ285,AV285,BA285)-SUM(I285,N285)))</f>
        <v>0.0</v>
      </c>
      <c r="T285" s="19">
        <f>ROUND(P285+Q285-R285-S285,2)</f>
        <v>0.0</v>
      </c>
      <c r="U285" s="19">
        <f>Y284</f>
        <v>0.0</v>
      </c>
      <c r="V285" s="19">
        <f>ROUND(U285*$V$5/12,2)</f>
        <v>0.0</v>
      </c>
      <c r="W285" s="19">
        <f>MIN($W$5,U285+V285)</f>
        <v>0.0</v>
      </c>
      <c r="X285" s="19">
        <f>MAX(0,MIN(U285+V285-W285,MonthlyPayment-SUM(H285,M285,R285,W285,AB285,AG285,AL285,AQ285,AV285,BA285)-SUM(I285,N285,S285)))</f>
        <v>0.0</v>
      </c>
      <c r="Y285" s="19">
        <f>ROUND(U285+V285-W285-X285,2)</f>
        <v>0.0</v>
      </c>
      <c r="Z285" s="19">
        <f>AD284</f>
        <v>0.0</v>
      </c>
      <c r="AA285" s="19">
        <f>ROUND(Z285*$AA$5/12,2)</f>
        <v>0.0</v>
      </c>
      <c r="AB285" s="19">
        <f>MIN($AB$5,Z285+AA285)</f>
        <v>0.0</v>
      </c>
      <c r="AC285" s="19">
        <f>MAX(0,MIN(Z285+AA285-AB285,MonthlyPayment-SUM(H285,M285,R285,W285,AB285,AG285,AL285,AQ285,AV285,BA285)-SUM(I285,N285,S285,X285)))</f>
        <v>0.0</v>
      </c>
      <c r="AD285" s="19">
        <f>ROUND(Z285+AA285-AB285-AC285,2)</f>
        <v>0.0</v>
      </c>
      <c r="AE285" s="19">
        <f>AI284</f>
        <v>0.0</v>
      </c>
      <c r="AF285" s="19">
        <f>ROUND(AE285*$AF$5/12,2)</f>
        <v>0.0</v>
      </c>
      <c r="AG285" s="19">
        <f>MIN($AG$5,AE285+AF285)</f>
        <v>0.0</v>
      </c>
      <c r="AH285" s="19">
        <f>MAX(0,MIN(AE285+AF285-AG285,MonthlyPayment-SUM(H285,M285,R285,W285,AB285,AG285,AL285,AQ285,AV285,BA285)-SUM(I285,N285,S285,X285,AC285)))</f>
        <v>0.0</v>
      </c>
      <c r="AI285" s="19">
        <f>ROUND(AE285+AF285-AG285-AH285,2)</f>
        <v>0.0</v>
      </c>
      <c r="AJ285" s="19">
        <f>AN284</f>
        <v>0.0</v>
      </c>
      <c r="AK285" s="19">
        <f>ROUND(AJ285*$AK$5/12,2)</f>
        <v>0.0</v>
      </c>
      <c r="AL285" s="19">
        <f>MIN($AL$5,AJ285+AK285)</f>
        <v>0.0</v>
      </c>
      <c r="AM285" s="19">
        <f>MAX(0,MIN(AJ285+AK285-AL285,MonthlyPayment-SUM(H285,M285,R285,W285,AB285,AG285,AL285,AQ285,AV285,BA285)-SUM(I285,N285,S285,X285,AC285,AH285)))</f>
        <v>0.0</v>
      </c>
      <c r="AN285" s="19">
        <f>ROUND(AJ285+AK285-AL285-AM285,2)</f>
        <v>0.0</v>
      </c>
      <c r="AO285" s="19">
        <f>AS284</f>
        <v>0.0</v>
      </c>
      <c r="AP285" s="19">
        <f>ROUND(AO285*$AP$5/12,2)</f>
        <v>0.0</v>
      </c>
      <c r="AQ285" s="19">
        <f>MIN($AQ$5,AO285+AP285)</f>
        <v>0.0</v>
      </c>
      <c r="AR285" s="19">
        <f>MAX(0,MIN(AO285+AP285-AQ285,MonthlyPayment-SUM(H285,M285,R285,W285,AB285,AG285,AL285,AQ285,AV285,BA285)-SUM(I285,N285,S285,X285,AC285,AH285,AM285)))</f>
        <v>0.0</v>
      </c>
      <c r="AS285" s="19">
        <f>ROUND(AO285+AP285-AQ285-AR285,2)</f>
        <v>0.0</v>
      </c>
      <c r="AT285" s="19">
        <f>AX284</f>
        <v>0.0</v>
      </c>
      <c r="AU285" s="19">
        <f>ROUND(AT285*$AU$5/12,2)</f>
        <v>0.0</v>
      </c>
      <c r="AV285" s="19">
        <f>MIN($AV$5,AT285+AU285)</f>
        <v>0.0</v>
      </c>
      <c r="AW285" s="19">
        <f>MAX(0,MIN(AT285+AU285-AV285,MonthlyPayment-SUM(H285,M285,R285,W285,AB285,AG285,AL285,AQ285,AV285,BA285)-SUM(I285,N285,S285,X285,AC285,AH285,AM285,AR285)))</f>
        <v>0.0</v>
      </c>
      <c r="AX285" s="19">
        <f>ROUND(AT285+AU285-AV285-AW285,2)</f>
        <v>0.0</v>
      </c>
      <c r="AY285" s="19">
        <f>BC284</f>
        <v>0.0</v>
      </c>
      <c r="AZ285" s="19">
        <f>ROUND(AY285*$AZ$5/12,2)</f>
        <v>0.0</v>
      </c>
      <c r="BA285" s="19">
        <f>MIN($BA$5,AY285+AZ285)</f>
        <v>0.0</v>
      </c>
      <c r="BB285" s="19">
        <f>MAX(0,MIN(AY285+AZ285-BA285,MonthlyPayment-SUM(H285,M285,R285,W285,AB285,AG285,AL285,AQ285,AV285,BA285)-SUM(I285,N285,S285,X285,AC285,AH285,AM285,AR285,AW285)))</f>
        <v>0.0</v>
      </c>
      <c r="BC285" s="19">
        <f>ROUND(AY285+AZ285-BA285-BB285,2)</f>
        <v>0.0</v>
      </c>
    </row>
    <row r="286" spans="1:55">
      <c r="A286" s="9">
        <v>280</v>
      </c>
      <c r="B286" s="15">
        <f>IF(FirstPayment="","",EDATE(FirstPayment,A286-1))</f>
        <v/>
      </c>
      <c r="C286" s="19">
        <f>SUM(H286,M286,R286,W286,AB286,AG286,AL286,AQ286,AV286,BA286,I286,N286,S286,X286,AC286,AH286,AM286,AR286,AW286,BB286)</f>
        <v>0.0</v>
      </c>
      <c r="D286" s="19">
        <f>SUM(J286,O286,T286,Y286,AD286,AI286,AN286,AS286,AX286,BC286)</f>
        <v>0.0</v>
      </c>
      <c r="E286" s="19">
        <f>SUM(G286,L286,Q286,V286,AA286,AF286,AK286,AP286,AU286,AZ286)</f>
        <v>0.0</v>
      </c>
      <c r="F286" s="19">
        <f>J285</f>
        <v>0.0</v>
      </c>
      <c r="G286" s="19">
        <f>ROUND(F286*$G$5/12,2)</f>
        <v>0.0</v>
      </c>
      <c r="H286" s="19">
        <f>MIN($H$5,F286+G286)</f>
        <v>0.0</v>
      </c>
      <c r="I286" s="19">
        <f>MAX(0,MIN(F286+G286-H286,MonthlyPayment-SUM(H286,M286,R286,W286,AB286,AG286,AL286,AQ286,AV286,BA286)))</f>
        <v>0.0</v>
      </c>
      <c r="J286" s="19">
        <f>ROUND(F286+G286-H286-I286,2)</f>
        <v>0.0</v>
      </c>
      <c r="K286" s="19">
        <f>O285</f>
        <v>0.0</v>
      </c>
      <c r="L286" s="19">
        <f>ROUND(K286*$L$5/12,2)</f>
        <v>0.0</v>
      </c>
      <c r="M286" s="19">
        <f>MIN($M$5,K286+L286)</f>
        <v>0.0</v>
      </c>
      <c r="N286" s="19">
        <f>MAX(0,MIN(K286+L286-M286,MonthlyPayment-SUM(H286,M286,R286,W286,AB286,AG286,AL286,AQ286,AV286,BA286)-SUM(I286)))</f>
        <v>0.0</v>
      </c>
      <c r="O286" s="19">
        <f>ROUND(K286+L286-M286-N286,2)</f>
        <v>0.0</v>
      </c>
      <c r="P286" s="19">
        <f>T285</f>
        <v>0.0</v>
      </c>
      <c r="Q286" s="19">
        <f>ROUND(P286*$Q$5/12,2)</f>
        <v>0.0</v>
      </c>
      <c r="R286" s="19">
        <f>MIN($R$5,P286+Q286)</f>
        <v>0.0</v>
      </c>
      <c r="S286" s="19">
        <f>MAX(0,MIN(P286+Q286-R286,MonthlyPayment-SUM(H286,M286,R286,W286,AB286,AG286,AL286,AQ286,AV286,BA286)-SUM(I286,N286)))</f>
        <v>0.0</v>
      </c>
      <c r="T286" s="19">
        <f>ROUND(P286+Q286-R286-S286,2)</f>
        <v>0.0</v>
      </c>
      <c r="U286" s="19">
        <f>Y285</f>
        <v>0.0</v>
      </c>
      <c r="V286" s="19">
        <f>ROUND(U286*$V$5/12,2)</f>
        <v>0.0</v>
      </c>
      <c r="W286" s="19">
        <f>MIN($W$5,U286+V286)</f>
        <v>0.0</v>
      </c>
      <c r="X286" s="19">
        <f>MAX(0,MIN(U286+V286-W286,MonthlyPayment-SUM(H286,M286,R286,W286,AB286,AG286,AL286,AQ286,AV286,BA286)-SUM(I286,N286,S286)))</f>
        <v>0.0</v>
      </c>
      <c r="Y286" s="19">
        <f>ROUND(U286+V286-W286-X286,2)</f>
        <v>0.0</v>
      </c>
      <c r="Z286" s="19">
        <f>AD285</f>
        <v>0.0</v>
      </c>
      <c r="AA286" s="19">
        <f>ROUND(Z286*$AA$5/12,2)</f>
        <v>0.0</v>
      </c>
      <c r="AB286" s="19">
        <f>MIN($AB$5,Z286+AA286)</f>
        <v>0.0</v>
      </c>
      <c r="AC286" s="19">
        <f>MAX(0,MIN(Z286+AA286-AB286,MonthlyPayment-SUM(H286,M286,R286,W286,AB286,AG286,AL286,AQ286,AV286,BA286)-SUM(I286,N286,S286,X286)))</f>
        <v>0.0</v>
      </c>
      <c r="AD286" s="19">
        <f>ROUND(Z286+AA286-AB286-AC286,2)</f>
        <v>0.0</v>
      </c>
      <c r="AE286" s="19">
        <f>AI285</f>
        <v>0.0</v>
      </c>
      <c r="AF286" s="19">
        <f>ROUND(AE286*$AF$5/12,2)</f>
        <v>0.0</v>
      </c>
      <c r="AG286" s="19">
        <f>MIN($AG$5,AE286+AF286)</f>
        <v>0.0</v>
      </c>
      <c r="AH286" s="19">
        <f>MAX(0,MIN(AE286+AF286-AG286,MonthlyPayment-SUM(H286,M286,R286,W286,AB286,AG286,AL286,AQ286,AV286,BA286)-SUM(I286,N286,S286,X286,AC286)))</f>
        <v>0.0</v>
      </c>
      <c r="AI286" s="19">
        <f>ROUND(AE286+AF286-AG286-AH286,2)</f>
        <v>0.0</v>
      </c>
      <c r="AJ286" s="19">
        <f>AN285</f>
        <v>0.0</v>
      </c>
      <c r="AK286" s="19">
        <f>ROUND(AJ286*$AK$5/12,2)</f>
        <v>0.0</v>
      </c>
      <c r="AL286" s="19">
        <f>MIN($AL$5,AJ286+AK286)</f>
        <v>0.0</v>
      </c>
      <c r="AM286" s="19">
        <f>MAX(0,MIN(AJ286+AK286-AL286,MonthlyPayment-SUM(H286,M286,R286,W286,AB286,AG286,AL286,AQ286,AV286,BA286)-SUM(I286,N286,S286,X286,AC286,AH286)))</f>
        <v>0.0</v>
      </c>
      <c r="AN286" s="19">
        <f>ROUND(AJ286+AK286-AL286-AM286,2)</f>
        <v>0.0</v>
      </c>
      <c r="AO286" s="19">
        <f>AS285</f>
        <v>0.0</v>
      </c>
      <c r="AP286" s="19">
        <f>ROUND(AO286*$AP$5/12,2)</f>
        <v>0.0</v>
      </c>
      <c r="AQ286" s="19">
        <f>MIN($AQ$5,AO286+AP286)</f>
        <v>0.0</v>
      </c>
      <c r="AR286" s="19">
        <f>MAX(0,MIN(AO286+AP286-AQ286,MonthlyPayment-SUM(H286,M286,R286,W286,AB286,AG286,AL286,AQ286,AV286,BA286)-SUM(I286,N286,S286,X286,AC286,AH286,AM286)))</f>
        <v>0.0</v>
      </c>
      <c r="AS286" s="19">
        <f>ROUND(AO286+AP286-AQ286-AR286,2)</f>
        <v>0.0</v>
      </c>
      <c r="AT286" s="19">
        <f>AX285</f>
        <v>0.0</v>
      </c>
      <c r="AU286" s="19">
        <f>ROUND(AT286*$AU$5/12,2)</f>
        <v>0.0</v>
      </c>
      <c r="AV286" s="19">
        <f>MIN($AV$5,AT286+AU286)</f>
        <v>0.0</v>
      </c>
      <c r="AW286" s="19">
        <f>MAX(0,MIN(AT286+AU286-AV286,MonthlyPayment-SUM(H286,M286,R286,W286,AB286,AG286,AL286,AQ286,AV286,BA286)-SUM(I286,N286,S286,X286,AC286,AH286,AM286,AR286)))</f>
        <v>0.0</v>
      </c>
      <c r="AX286" s="19">
        <f>ROUND(AT286+AU286-AV286-AW286,2)</f>
        <v>0.0</v>
      </c>
      <c r="AY286" s="19">
        <f>BC285</f>
        <v>0.0</v>
      </c>
      <c r="AZ286" s="19">
        <f>ROUND(AY286*$AZ$5/12,2)</f>
        <v>0.0</v>
      </c>
      <c r="BA286" s="19">
        <f>MIN($BA$5,AY286+AZ286)</f>
        <v>0.0</v>
      </c>
      <c r="BB286" s="19">
        <f>MAX(0,MIN(AY286+AZ286-BA286,MonthlyPayment-SUM(H286,M286,R286,W286,AB286,AG286,AL286,AQ286,AV286,BA286)-SUM(I286,N286,S286,X286,AC286,AH286,AM286,AR286,AW286)))</f>
        <v>0.0</v>
      </c>
      <c r="BC286" s="19">
        <f>ROUND(AY286+AZ286-BA286-BB286,2)</f>
        <v>0.0</v>
      </c>
    </row>
    <row r="287" spans="1:55">
      <c r="A287" s="9">
        <v>281</v>
      </c>
      <c r="B287" s="15">
        <f>IF(FirstPayment="","",EDATE(FirstPayment,A287-1))</f>
        <v/>
      </c>
      <c r="C287" s="19">
        <f>SUM(H287,M287,R287,W287,AB287,AG287,AL287,AQ287,AV287,BA287,I287,N287,S287,X287,AC287,AH287,AM287,AR287,AW287,BB287)</f>
        <v>0.0</v>
      </c>
      <c r="D287" s="19">
        <f>SUM(J287,O287,T287,Y287,AD287,AI287,AN287,AS287,AX287,BC287)</f>
        <v>0.0</v>
      </c>
      <c r="E287" s="19">
        <f>SUM(G287,L287,Q287,V287,AA287,AF287,AK287,AP287,AU287,AZ287)</f>
        <v>0.0</v>
      </c>
      <c r="F287" s="19">
        <f>J286</f>
        <v>0.0</v>
      </c>
      <c r="G287" s="19">
        <f>ROUND(F287*$G$5/12,2)</f>
        <v>0.0</v>
      </c>
      <c r="H287" s="19">
        <f>MIN($H$5,F287+G287)</f>
        <v>0.0</v>
      </c>
      <c r="I287" s="19">
        <f>MAX(0,MIN(F287+G287-H287,MonthlyPayment-SUM(H287,M287,R287,W287,AB287,AG287,AL287,AQ287,AV287,BA287)))</f>
        <v>0.0</v>
      </c>
      <c r="J287" s="19">
        <f>ROUND(F287+G287-H287-I287,2)</f>
        <v>0.0</v>
      </c>
      <c r="K287" s="19">
        <f>O286</f>
        <v>0.0</v>
      </c>
      <c r="L287" s="19">
        <f>ROUND(K287*$L$5/12,2)</f>
        <v>0.0</v>
      </c>
      <c r="M287" s="19">
        <f>MIN($M$5,K287+L287)</f>
        <v>0.0</v>
      </c>
      <c r="N287" s="19">
        <f>MAX(0,MIN(K287+L287-M287,MonthlyPayment-SUM(H287,M287,R287,W287,AB287,AG287,AL287,AQ287,AV287,BA287)-SUM(I287)))</f>
        <v>0.0</v>
      </c>
      <c r="O287" s="19">
        <f>ROUND(K287+L287-M287-N287,2)</f>
        <v>0.0</v>
      </c>
      <c r="P287" s="19">
        <f>T286</f>
        <v>0.0</v>
      </c>
      <c r="Q287" s="19">
        <f>ROUND(P287*$Q$5/12,2)</f>
        <v>0.0</v>
      </c>
      <c r="R287" s="19">
        <f>MIN($R$5,P287+Q287)</f>
        <v>0.0</v>
      </c>
      <c r="S287" s="19">
        <f>MAX(0,MIN(P287+Q287-R287,MonthlyPayment-SUM(H287,M287,R287,W287,AB287,AG287,AL287,AQ287,AV287,BA287)-SUM(I287,N287)))</f>
        <v>0.0</v>
      </c>
      <c r="T287" s="19">
        <f>ROUND(P287+Q287-R287-S287,2)</f>
        <v>0.0</v>
      </c>
      <c r="U287" s="19">
        <f>Y286</f>
        <v>0.0</v>
      </c>
      <c r="V287" s="19">
        <f>ROUND(U287*$V$5/12,2)</f>
        <v>0.0</v>
      </c>
      <c r="W287" s="19">
        <f>MIN($W$5,U287+V287)</f>
        <v>0.0</v>
      </c>
      <c r="X287" s="19">
        <f>MAX(0,MIN(U287+V287-W287,MonthlyPayment-SUM(H287,M287,R287,W287,AB287,AG287,AL287,AQ287,AV287,BA287)-SUM(I287,N287,S287)))</f>
        <v>0.0</v>
      </c>
      <c r="Y287" s="19">
        <f>ROUND(U287+V287-W287-X287,2)</f>
        <v>0.0</v>
      </c>
      <c r="Z287" s="19">
        <f>AD286</f>
        <v>0.0</v>
      </c>
      <c r="AA287" s="19">
        <f>ROUND(Z287*$AA$5/12,2)</f>
        <v>0.0</v>
      </c>
      <c r="AB287" s="19">
        <f>MIN($AB$5,Z287+AA287)</f>
        <v>0.0</v>
      </c>
      <c r="AC287" s="19">
        <f>MAX(0,MIN(Z287+AA287-AB287,MonthlyPayment-SUM(H287,M287,R287,W287,AB287,AG287,AL287,AQ287,AV287,BA287)-SUM(I287,N287,S287,X287)))</f>
        <v>0.0</v>
      </c>
      <c r="AD287" s="19">
        <f>ROUND(Z287+AA287-AB287-AC287,2)</f>
        <v>0.0</v>
      </c>
      <c r="AE287" s="19">
        <f>AI286</f>
        <v>0.0</v>
      </c>
      <c r="AF287" s="19">
        <f>ROUND(AE287*$AF$5/12,2)</f>
        <v>0.0</v>
      </c>
      <c r="AG287" s="19">
        <f>MIN($AG$5,AE287+AF287)</f>
        <v>0.0</v>
      </c>
      <c r="AH287" s="19">
        <f>MAX(0,MIN(AE287+AF287-AG287,MonthlyPayment-SUM(H287,M287,R287,W287,AB287,AG287,AL287,AQ287,AV287,BA287)-SUM(I287,N287,S287,X287,AC287)))</f>
        <v>0.0</v>
      </c>
      <c r="AI287" s="19">
        <f>ROUND(AE287+AF287-AG287-AH287,2)</f>
        <v>0.0</v>
      </c>
      <c r="AJ287" s="19">
        <f>AN286</f>
        <v>0.0</v>
      </c>
      <c r="AK287" s="19">
        <f>ROUND(AJ287*$AK$5/12,2)</f>
        <v>0.0</v>
      </c>
      <c r="AL287" s="19">
        <f>MIN($AL$5,AJ287+AK287)</f>
        <v>0.0</v>
      </c>
      <c r="AM287" s="19">
        <f>MAX(0,MIN(AJ287+AK287-AL287,MonthlyPayment-SUM(H287,M287,R287,W287,AB287,AG287,AL287,AQ287,AV287,BA287)-SUM(I287,N287,S287,X287,AC287,AH287)))</f>
        <v>0.0</v>
      </c>
      <c r="AN287" s="19">
        <f>ROUND(AJ287+AK287-AL287-AM287,2)</f>
        <v>0.0</v>
      </c>
      <c r="AO287" s="19">
        <f>AS286</f>
        <v>0.0</v>
      </c>
      <c r="AP287" s="19">
        <f>ROUND(AO287*$AP$5/12,2)</f>
        <v>0.0</v>
      </c>
      <c r="AQ287" s="19">
        <f>MIN($AQ$5,AO287+AP287)</f>
        <v>0.0</v>
      </c>
      <c r="AR287" s="19">
        <f>MAX(0,MIN(AO287+AP287-AQ287,MonthlyPayment-SUM(H287,M287,R287,W287,AB287,AG287,AL287,AQ287,AV287,BA287)-SUM(I287,N287,S287,X287,AC287,AH287,AM287)))</f>
        <v>0.0</v>
      </c>
      <c r="AS287" s="19">
        <f>ROUND(AO287+AP287-AQ287-AR287,2)</f>
        <v>0.0</v>
      </c>
      <c r="AT287" s="19">
        <f>AX286</f>
        <v>0.0</v>
      </c>
      <c r="AU287" s="19">
        <f>ROUND(AT287*$AU$5/12,2)</f>
        <v>0.0</v>
      </c>
      <c r="AV287" s="19">
        <f>MIN($AV$5,AT287+AU287)</f>
        <v>0.0</v>
      </c>
      <c r="AW287" s="19">
        <f>MAX(0,MIN(AT287+AU287-AV287,MonthlyPayment-SUM(H287,M287,R287,W287,AB287,AG287,AL287,AQ287,AV287,BA287)-SUM(I287,N287,S287,X287,AC287,AH287,AM287,AR287)))</f>
        <v>0.0</v>
      </c>
      <c r="AX287" s="19">
        <f>ROUND(AT287+AU287-AV287-AW287,2)</f>
        <v>0.0</v>
      </c>
      <c r="AY287" s="19">
        <f>BC286</f>
        <v>0.0</v>
      </c>
      <c r="AZ287" s="19">
        <f>ROUND(AY287*$AZ$5/12,2)</f>
        <v>0.0</v>
      </c>
      <c r="BA287" s="19">
        <f>MIN($BA$5,AY287+AZ287)</f>
        <v>0.0</v>
      </c>
      <c r="BB287" s="19">
        <f>MAX(0,MIN(AY287+AZ287-BA287,MonthlyPayment-SUM(H287,M287,R287,W287,AB287,AG287,AL287,AQ287,AV287,BA287)-SUM(I287,N287,S287,X287,AC287,AH287,AM287,AR287,AW287)))</f>
        <v>0.0</v>
      </c>
      <c r="BC287" s="19">
        <f>ROUND(AY287+AZ287-BA287-BB287,2)</f>
        <v>0.0</v>
      </c>
    </row>
    <row r="288" spans="1:55">
      <c r="A288" s="9">
        <v>282</v>
      </c>
      <c r="B288" s="15">
        <f>IF(FirstPayment="","",EDATE(FirstPayment,A288-1))</f>
        <v/>
      </c>
      <c r="C288" s="19">
        <f>SUM(H288,M288,R288,W288,AB288,AG288,AL288,AQ288,AV288,BA288,I288,N288,S288,X288,AC288,AH288,AM288,AR288,AW288,BB288)</f>
        <v>0.0</v>
      </c>
      <c r="D288" s="19">
        <f>SUM(J288,O288,T288,Y288,AD288,AI288,AN288,AS288,AX288,BC288)</f>
        <v>0.0</v>
      </c>
      <c r="E288" s="19">
        <f>SUM(G288,L288,Q288,V288,AA288,AF288,AK288,AP288,AU288,AZ288)</f>
        <v>0.0</v>
      </c>
      <c r="F288" s="19">
        <f>J287</f>
        <v>0.0</v>
      </c>
      <c r="G288" s="19">
        <f>ROUND(F288*$G$5/12,2)</f>
        <v>0.0</v>
      </c>
      <c r="H288" s="19">
        <f>MIN($H$5,F288+G288)</f>
        <v>0.0</v>
      </c>
      <c r="I288" s="19">
        <f>MAX(0,MIN(F288+G288-H288,MonthlyPayment-SUM(H288,M288,R288,W288,AB288,AG288,AL288,AQ288,AV288,BA288)))</f>
        <v>0.0</v>
      </c>
      <c r="J288" s="19">
        <f>ROUND(F288+G288-H288-I288,2)</f>
        <v>0.0</v>
      </c>
      <c r="K288" s="19">
        <f>O287</f>
        <v>0.0</v>
      </c>
      <c r="L288" s="19">
        <f>ROUND(K288*$L$5/12,2)</f>
        <v>0.0</v>
      </c>
      <c r="M288" s="19">
        <f>MIN($M$5,K288+L288)</f>
        <v>0.0</v>
      </c>
      <c r="N288" s="19">
        <f>MAX(0,MIN(K288+L288-M288,MonthlyPayment-SUM(H288,M288,R288,W288,AB288,AG288,AL288,AQ288,AV288,BA288)-SUM(I288)))</f>
        <v>0.0</v>
      </c>
      <c r="O288" s="19">
        <f>ROUND(K288+L288-M288-N288,2)</f>
        <v>0.0</v>
      </c>
      <c r="P288" s="19">
        <f>T287</f>
        <v>0.0</v>
      </c>
      <c r="Q288" s="19">
        <f>ROUND(P288*$Q$5/12,2)</f>
        <v>0.0</v>
      </c>
      <c r="R288" s="19">
        <f>MIN($R$5,P288+Q288)</f>
        <v>0.0</v>
      </c>
      <c r="S288" s="19">
        <f>MAX(0,MIN(P288+Q288-R288,MonthlyPayment-SUM(H288,M288,R288,W288,AB288,AG288,AL288,AQ288,AV288,BA288)-SUM(I288,N288)))</f>
        <v>0.0</v>
      </c>
      <c r="T288" s="19">
        <f>ROUND(P288+Q288-R288-S288,2)</f>
        <v>0.0</v>
      </c>
      <c r="U288" s="19">
        <f>Y287</f>
        <v>0.0</v>
      </c>
      <c r="V288" s="19">
        <f>ROUND(U288*$V$5/12,2)</f>
        <v>0.0</v>
      </c>
      <c r="W288" s="19">
        <f>MIN($W$5,U288+V288)</f>
        <v>0.0</v>
      </c>
      <c r="X288" s="19">
        <f>MAX(0,MIN(U288+V288-W288,MonthlyPayment-SUM(H288,M288,R288,W288,AB288,AG288,AL288,AQ288,AV288,BA288)-SUM(I288,N288,S288)))</f>
        <v>0.0</v>
      </c>
      <c r="Y288" s="19">
        <f>ROUND(U288+V288-W288-X288,2)</f>
        <v>0.0</v>
      </c>
      <c r="Z288" s="19">
        <f>AD287</f>
        <v>0.0</v>
      </c>
      <c r="AA288" s="19">
        <f>ROUND(Z288*$AA$5/12,2)</f>
        <v>0.0</v>
      </c>
      <c r="AB288" s="19">
        <f>MIN($AB$5,Z288+AA288)</f>
        <v>0.0</v>
      </c>
      <c r="AC288" s="19">
        <f>MAX(0,MIN(Z288+AA288-AB288,MonthlyPayment-SUM(H288,M288,R288,W288,AB288,AG288,AL288,AQ288,AV288,BA288)-SUM(I288,N288,S288,X288)))</f>
        <v>0.0</v>
      </c>
      <c r="AD288" s="19">
        <f>ROUND(Z288+AA288-AB288-AC288,2)</f>
        <v>0.0</v>
      </c>
      <c r="AE288" s="19">
        <f>AI287</f>
        <v>0.0</v>
      </c>
      <c r="AF288" s="19">
        <f>ROUND(AE288*$AF$5/12,2)</f>
        <v>0.0</v>
      </c>
      <c r="AG288" s="19">
        <f>MIN($AG$5,AE288+AF288)</f>
        <v>0.0</v>
      </c>
      <c r="AH288" s="19">
        <f>MAX(0,MIN(AE288+AF288-AG288,MonthlyPayment-SUM(H288,M288,R288,W288,AB288,AG288,AL288,AQ288,AV288,BA288)-SUM(I288,N288,S288,X288,AC288)))</f>
        <v>0.0</v>
      </c>
      <c r="AI288" s="19">
        <f>ROUND(AE288+AF288-AG288-AH288,2)</f>
        <v>0.0</v>
      </c>
      <c r="AJ288" s="19">
        <f>AN287</f>
        <v>0.0</v>
      </c>
      <c r="AK288" s="19">
        <f>ROUND(AJ288*$AK$5/12,2)</f>
        <v>0.0</v>
      </c>
      <c r="AL288" s="19">
        <f>MIN($AL$5,AJ288+AK288)</f>
        <v>0.0</v>
      </c>
      <c r="AM288" s="19">
        <f>MAX(0,MIN(AJ288+AK288-AL288,MonthlyPayment-SUM(H288,M288,R288,W288,AB288,AG288,AL288,AQ288,AV288,BA288)-SUM(I288,N288,S288,X288,AC288,AH288)))</f>
        <v>0.0</v>
      </c>
      <c r="AN288" s="19">
        <f>ROUND(AJ288+AK288-AL288-AM288,2)</f>
        <v>0.0</v>
      </c>
      <c r="AO288" s="19">
        <f>AS287</f>
        <v>0.0</v>
      </c>
      <c r="AP288" s="19">
        <f>ROUND(AO288*$AP$5/12,2)</f>
        <v>0.0</v>
      </c>
      <c r="AQ288" s="19">
        <f>MIN($AQ$5,AO288+AP288)</f>
        <v>0.0</v>
      </c>
      <c r="AR288" s="19">
        <f>MAX(0,MIN(AO288+AP288-AQ288,MonthlyPayment-SUM(H288,M288,R288,W288,AB288,AG288,AL288,AQ288,AV288,BA288)-SUM(I288,N288,S288,X288,AC288,AH288,AM288)))</f>
        <v>0.0</v>
      </c>
      <c r="AS288" s="19">
        <f>ROUND(AO288+AP288-AQ288-AR288,2)</f>
        <v>0.0</v>
      </c>
      <c r="AT288" s="19">
        <f>AX287</f>
        <v>0.0</v>
      </c>
      <c r="AU288" s="19">
        <f>ROUND(AT288*$AU$5/12,2)</f>
        <v>0.0</v>
      </c>
      <c r="AV288" s="19">
        <f>MIN($AV$5,AT288+AU288)</f>
        <v>0.0</v>
      </c>
      <c r="AW288" s="19">
        <f>MAX(0,MIN(AT288+AU288-AV288,MonthlyPayment-SUM(H288,M288,R288,W288,AB288,AG288,AL288,AQ288,AV288,BA288)-SUM(I288,N288,S288,X288,AC288,AH288,AM288,AR288)))</f>
        <v>0.0</v>
      </c>
      <c r="AX288" s="19">
        <f>ROUND(AT288+AU288-AV288-AW288,2)</f>
        <v>0.0</v>
      </c>
      <c r="AY288" s="19">
        <f>BC287</f>
        <v>0.0</v>
      </c>
      <c r="AZ288" s="19">
        <f>ROUND(AY288*$AZ$5/12,2)</f>
        <v>0.0</v>
      </c>
      <c r="BA288" s="19">
        <f>MIN($BA$5,AY288+AZ288)</f>
        <v>0.0</v>
      </c>
      <c r="BB288" s="19">
        <f>MAX(0,MIN(AY288+AZ288-BA288,MonthlyPayment-SUM(H288,M288,R288,W288,AB288,AG288,AL288,AQ288,AV288,BA288)-SUM(I288,N288,S288,X288,AC288,AH288,AM288,AR288,AW288)))</f>
        <v>0.0</v>
      </c>
      <c r="BC288" s="19">
        <f>ROUND(AY288+AZ288-BA288-BB288,2)</f>
        <v>0.0</v>
      </c>
    </row>
    <row r="289" spans="1:55">
      <c r="A289" s="9">
        <v>283</v>
      </c>
      <c r="B289" s="15">
        <f>IF(FirstPayment="","",EDATE(FirstPayment,A289-1))</f>
        <v/>
      </c>
      <c r="C289" s="19">
        <f>SUM(H289,M289,R289,W289,AB289,AG289,AL289,AQ289,AV289,BA289,I289,N289,S289,X289,AC289,AH289,AM289,AR289,AW289,BB289)</f>
        <v>0.0</v>
      </c>
      <c r="D289" s="19">
        <f>SUM(J289,O289,T289,Y289,AD289,AI289,AN289,AS289,AX289,BC289)</f>
        <v>0.0</v>
      </c>
      <c r="E289" s="19">
        <f>SUM(G289,L289,Q289,V289,AA289,AF289,AK289,AP289,AU289,AZ289)</f>
        <v>0.0</v>
      </c>
      <c r="F289" s="19">
        <f>J288</f>
        <v>0.0</v>
      </c>
      <c r="G289" s="19">
        <f>ROUND(F289*$G$5/12,2)</f>
        <v>0.0</v>
      </c>
      <c r="H289" s="19">
        <f>MIN($H$5,F289+G289)</f>
        <v>0.0</v>
      </c>
      <c r="I289" s="19">
        <f>MAX(0,MIN(F289+G289-H289,MonthlyPayment-SUM(H289,M289,R289,W289,AB289,AG289,AL289,AQ289,AV289,BA289)))</f>
        <v>0.0</v>
      </c>
      <c r="J289" s="19">
        <f>ROUND(F289+G289-H289-I289,2)</f>
        <v>0.0</v>
      </c>
      <c r="K289" s="19">
        <f>O288</f>
        <v>0.0</v>
      </c>
      <c r="L289" s="19">
        <f>ROUND(K289*$L$5/12,2)</f>
        <v>0.0</v>
      </c>
      <c r="M289" s="19">
        <f>MIN($M$5,K289+L289)</f>
        <v>0.0</v>
      </c>
      <c r="N289" s="19">
        <f>MAX(0,MIN(K289+L289-M289,MonthlyPayment-SUM(H289,M289,R289,W289,AB289,AG289,AL289,AQ289,AV289,BA289)-SUM(I289)))</f>
        <v>0.0</v>
      </c>
      <c r="O289" s="19">
        <f>ROUND(K289+L289-M289-N289,2)</f>
        <v>0.0</v>
      </c>
      <c r="P289" s="19">
        <f>T288</f>
        <v>0.0</v>
      </c>
      <c r="Q289" s="19">
        <f>ROUND(P289*$Q$5/12,2)</f>
        <v>0.0</v>
      </c>
      <c r="R289" s="19">
        <f>MIN($R$5,P289+Q289)</f>
        <v>0.0</v>
      </c>
      <c r="S289" s="19">
        <f>MAX(0,MIN(P289+Q289-R289,MonthlyPayment-SUM(H289,M289,R289,W289,AB289,AG289,AL289,AQ289,AV289,BA289)-SUM(I289,N289)))</f>
        <v>0.0</v>
      </c>
      <c r="T289" s="19">
        <f>ROUND(P289+Q289-R289-S289,2)</f>
        <v>0.0</v>
      </c>
      <c r="U289" s="19">
        <f>Y288</f>
        <v>0.0</v>
      </c>
      <c r="V289" s="19">
        <f>ROUND(U289*$V$5/12,2)</f>
        <v>0.0</v>
      </c>
      <c r="W289" s="19">
        <f>MIN($W$5,U289+V289)</f>
        <v>0.0</v>
      </c>
      <c r="X289" s="19">
        <f>MAX(0,MIN(U289+V289-W289,MonthlyPayment-SUM(H289,M289,R289,W289,AB289,AG289,AL289,AQ289,AV289,BA289)-SUM(I289,N289,S289)))</f>
        <v>0.0</v>
      </c>
      <c r="Y289" s="19">
        <f>ROUND(U289+V289-W289-X289,2)</f>
        <v>0.0</v>
      </c>
      <c r="Z289" s="19">
        <f>AD288</f>
        <v>0.0</v>
      </c>
      <c r="AA289" s="19">
        <f>ROUND(Z289*$AA$5/12,2)</f>
        <v>0.0</v>
      </c>
      <c r="AB289" s="19">
        <f>MIN($AB$5,Z289+AA289)</f>
        <v>0.0</v>
      </c>
      <c r="AC289" s="19">
        <f>MAX(0,MIN(Z289+AA289-AB289,MonthlyPayment-SUM(H289,M289,R289,W289,AB289,AG289,AL289,AQ289,AV289,BA289)-SUM(I289,N289,S289,X289)))</f>
        <v>0.0</v>
      </c>
      <c r="AD289" s="19">
        <f>ROUND(Z289+AA289-AB289-AC289,2)</f>
        <v>0.0</v>
      </c>
      <c r="AE289" s="19">
        <f>AI288</f>
        <v>0.0</v>
      </c>
      <c r="AF289" s="19">
        <f>ROUND(AE289*$AF$5/12,2)</f>
        <v>0.0</v>
      </c>
      <c r="AG289" s="19">
        <f>MIN($AG$5,AE289+AF289)</f>
        <v>0.0</v>
      </c>
      <c r="AH289" s="19">
        <f>MAX(0,MIN(AE289+AF289-AG289,MonthlyPayment-SUM(H289,M289,R289,W289,AB289,AG289,AL289,AQ289,AV289,BA289)-SUM(I289,N289,S289,X289,AC289)))</f>
        <v>0.0</v>
      </c>
      <c r="AI289" s="19">
        <f>ROUND(AE289+AF289-AG289-AH289,2)</f>
        <v>0.0</v>
      </c>
      <c r="AJ289" s="19">
        <f>AN288</f>
        <v>0.0</v>
      </c>
      <c r="AK289" s="19">
        <f>ROUND(AJ289*$AK$5/12,2)</f>
        <v>0.0</v>
      </c>
      <c r="AL289" s="19">
        <f>MIN($AL$5,AJ289+AK289)</f>
        <v>0.0</v>
      </c>
      <c r="AM289" s="19">
        <f>MAX(0,MIN(AJ289+AK289-AL289,MonthlyPayment-SUM(H289,M289,R289,W289,AB289,AG289,AL289,AQ289,AV289,BA289)-SUM(I289,N289,S289,X289,AC289,AH289)))</f>
        <v>0.0</v>
      </c>
      <c r="AN289" s="19">
        <f>ROUND(AJ289+AK289-AL289-AM289,2)</f>
        <v>0.0</v>
      </c>
      <c r="AO289" s="19">
        <f>AS288</f>
        <v>0.0</v>
      </c>
      <c r="AP289" s="19">
        <f>ROUND(AO289*$AP$5/12,2)</f>
        <v>0.0</v>
      </c>
      <c r="AQ289" s="19">
        <f>MIN($AQ$5,AO289+AP289)</f>
        <v>0.0</v>
      </c>
      <c r="AR289" s="19">
        <f>MAX(0,MIN(AO289+AP289-AQ289,MonthlyPayment-SUM(H289,M289,R289,W289,AB289,AG289,AL289,AQ289,AV289,BA289)-SUM(I289,N289,S289,X289,AC289,AH289,AM289)))</f>
        <v>0.0</v>
      </c>
      <c r="AS289" s="19">
        <f>ROUND(AO289+AP289-AQ289-AR289,2)</f>
        <v>0.0</v>
      </c>
      <c r="AT289" s="19">
        <f>AX288</f>
        <v>0.0</v>
      </c>
      <c r="AU289" s="19">
        <f>ROUND(AT289*$AU$5/12,2)</f>
        <v>0.0</v>
      </c>
      <c r="AV289" s="19">
        <f>MIN($AV$5,AT289+AU289)</f>
        <v>0.0</v>
      </c>
      <c r="AW289" s="19">
        <f>MAX(0,MIN(AT289+AU289-AV289,MonthlyPayment-SUM(H289,M289,R289,W289,AB289,AG289,AL289,AQ289,AV289,BA289)-SUM(I289,N289,S289,X289,AC289,AH289,AM289,AR289)))</f>
        <v>0.0</v>
      </c>
      <c r="AX289" s="19">
        <f>ROUND(AT289+AU289-AV289-AW289,2)</f>
        <v>0.0</v>
      </c>
      <c r="AY289" s="19">
        <f>BC288</f>
        <v>0.0</v>
      </c>
      <c r="AZ289" s="19">
        <f>ROUND(AY289*$AZ$5/12,2)</f>
        <v>0.0</v>
      </c>
      <c r="BA289" s="19">
        <f>MIN($BA$5,AY289+AZ289)</f>
        <v>0.0</v>
      </c>
      <c r="BB289" s="19">
        <f>MAX(0,MIN(AY289+AZ289-BA289,MonthlyPayment-SUM(H289,M289,R289,W289,AB289,AG289,AL289,AQ289,AV289,BA289)-SUM(I289,N289,S289,X289,AC289,AH289,AM289,AR289,AW289)))</f>
        <v>0.0</v>
      </c>
      <c r="BC289" s="19">
        <f>ROUND(AY289+AZ289-BA289-BB289,2)</f>
        <v>0.0</v>
      </c>
    </row>
    <row r="290" spans="1:55">
      <c r="A290" s="9">
        <v>284</v>
      </c>
      <c r="B290" s="15">
        <f>IF(FirstPayment="","",EDATE(FirstPayment,A290-1))</f>
        <v/>
      </c>
      <c r="C290" s="19">
        <f>SUM(H290,M290,R290,W290,AB290,AG290,AL290,AQ290,AV290,BA290,I290,N290,S290,X290,AC290,AH290,AM290,AR290,AW290,BB290)</f>
        <v>0.0</v>
      </c>
      <c r="D290" s="19">
        <f>SUM(J290,O290,T290,Y290,AD290,AI290,AN290,AS290,AX290,BC290)</f>
        <v>0.0</v>
      </c>
      <c r="E290" s="19">
        <f>SUM(G290,L290,Q290,V290,AA290,AF290,AK290,AP290,AU290,AZ290)</f>
        <v>0.0</v>
      </c>
      <c r="F290" s="19">
        <f>J289</f>
        <v>0.0</v>
      </c>
      <c r="G290" s="19">
        <f>ROUND(F290*$G$5/12,2)</f>
        <v>0.0</v>
      </c>
      <c r="H290" s="19">
        <f>MIN($H$5,F290+G290)</f>
        <v>0.0</v>
      </c>
      <c r="I290" s="19">
        <f>MAX(0,MIN(F290+G290-H290,MonthlyPayment-SUM(H290,M290,R290,W290,AB290,AG290,AL290,AQ290,AV290,BA290)))</f>
        <v>0.0</v>
      </c>
      <c r="J290" s="19">
        <f>ROUND(F290+G290-H290-I290,2)</f>
        <v>0.0</v>
      </c>
      <c r="K290" s="19">
        <f>O289</f>
        <v>0.0</v>
      </c>
      <c r="L290" s="19">
        <f>ROUND(K290*$L$5/12,2)</f>
        <v>0.0</v>
      </c>
      <c r="M290" s="19">
        <f>MIN($M$5,K290+L290)</f>
        <v>0.0</v>
      </c>
      <c r="N290" s="19">
        <f>MAX(0,MIN(K290+L290-M290,MonthlyPayment-SUM(H290,M290,R290,W290,AB290,AG290,AL290,AQ290,AV290,BA290)-SUM(I290)))</f>
        <v>0.0</v>
      </c>
      <c r="O290" s="19">
        <f>ROUND(K290+L290-M290-N290,2)</f>
        <v>0.0</v>
      </c>
      <c r="P290" s="19">
        <f>T289</f>
        <v>0.0</v>
      </c>
      <c r="Q290" s="19">
        <f>ROUND(P290*$Q$5/12,2)</f>
        <v>0.0</v>
      </c>
      <c r="R290" s="19">
        <f>MIN($R$5,P290+Q290)</f>
        <v>0.0</v>
      </c>
      <c r="S290" s="19">
        <f>MAX(0,MIN(P290+Q290-R290,MonthlyPayment-SUM(H290,M290,R290,W290,AB290,AG290,AL290,AQ290,AV290,BA290)-SUM(I290,N290)))</f>
        <v>0.0</v>
      </c>
      <c r="T290" s="19">
        <f>ROUND(P290+Q290-R290-S290,2)</f>
        <v>0.0</v>
      </c>
      <c r="U290" s="19">
        <f>Y289</f>
        <v>0.0</v>
      </c>
      <c r="V290" s="19">
        <f>ROUND(U290*$V$5/12,2)</f>
        <v>0.0</v>
      </c>
      <c r="W290" s="19">
        <f>MIN($W$5,U290+V290)</f>
        <v>0.0</v>
      </c>
      <c r="X290" s="19">
        <f>MAX(0,MIN(U290+V290-W290,MonthlyPayment-SUM(H290,M290,R290,W290,AB290,AG290,AL290,AQ290,AV290,BA290)-SUM(I290,N290,S290)))</f>
        <v>0.0</v>
      </c>
      <c r="Y290" s="19">
        <f>ROUND(U290+V290-W290-X290,2)</f>
        <v>0.0</v>
      </c>
      <c r="Z290" s="19">
        <f>AD289</f>
        <v>0.0</v>
      </c>
      <c r="AA290" s="19">
        <f>ROUND(Z290*$AA$5/12,2)</f>
        <v>0.0</v>
      </c>
      <c r="AB290" s="19">
        <f>MIN($AB$5,Z290+AA290)</f>
        <v>0.0</v>
      </c>
      <c r="AC290" s="19">
        <f>MAX(0,MIN(Z290+AA290-AB290,MonthlyPayment-SUM(H290,M290,R290,W290,AB290,AG290,AL290,AQ290,AV290,BA290)-SUM(I290,N290,S290,X290)))</f>
        <v>0.0</v>
      </c>
      <c r="AD290" s="19">
        <f>ROUND(Z290+AA290-AB290-AC290,2)</f>
        <v>0.0</v>
      </c>
      <c r="AE290" s="19">
        <f>AI289</f>
        <v>0.0</v>
      </c>
      <c r="AF290" s="19">
        <f>ROUND(AE290*$AF$5/12,2)</f>
        <v>0.0</v>
      </c>
      <c r="AG290" s="19">
        <f>MIN($AG$5,AE290+AF290)</f>
        <v>0.0</v>
      </c>
      <c r="AH290" s="19">
        <f>MAX(0,MIN(AE290+AF290-AG290,MonthlyPayment-SUM(H290,M290,R290,W290,AB290,AG290,AL290,AQ290,AV290,BA290)-SUM(I290,N290,S290,X290,AC290)))</f>
        <v>0.0</v>
      </c>
      <c r="AI290" s="19">
        <f>ROUND(AE290+AF290-AG290-AH290,2)</f>
        <v>0.0</v>
      </c>
      <c r="AJ290" s="19">
        <f>AN289</f>
        <v>0.0</v>
      </c>
      <c r="AK290" s="19">
        <f>ROUND(AJ290*$AK$5/12,2)</f>
        <v>0.0</v>
      </c>
      <c r="AL290" s="19">
        <f>MIN($AL$5,AJ290+AK290)</f>
        <v>0.0</v>
      </c>
      <c r="AM290" s="19">
        <f>MAX(0,MIN(AJ290+AK290-AL290,MonthlyPayment-SUM(H290,M290,R290,W290,AB290,AG290,AL290,AQ290,AV290,BA290)-SUM(I290,N290,S290,X290,AC290,AH290)))</f>
        <v>0.0</v>
      </c>
      <c r="AN290" s="19">
        <f>ROUND(AJ290+AK290-AL290-AM290,2)</f>
        <v>0.0</v>
      </c>
      <c r="AO290" s="19">
        <f>AS289</f>
        <v>0.0</v>
      </c>
      <c r="AP290" s="19">
        <f>ROUND(AO290*$AP$5/12,2)</f>
        <v>0.0</v>
      </c>
      <c r="AQ290" s="19">
        <f>MIN($AQ$5,AO290+AP290)</f>
        <v>0.0</v>
      </c>
      <c r="AR290" s="19">
        <f>MAX(0,MIN(AO290+AP290-AQ290,MonthlyPayment-SUM(H290,M290,R290,W290,AB290,AG290,AL290,AQ290,AV290,BA290)-SUM(I290,N290,S290,X290,AC290,AH290,AM290)))</f>
        <v>0.0</v>
      </c>
      <c r="AS290" s="19">
        <f>ROUND(AO290+AP290-AQ290-AR290,2)</f>
        <v>0.0</v>
      </c>
      <c r="AT290" s="19">
        <f>AX289</f>
        <v>0.0</v>
      </c>
      <c r="AU290" s="19">
        <f>ROUND(AT290*$AU$5/12,2)</f>
        <v>0.0</v>
      </c>
      <c r="AV290" s="19">
        <f>MIN($AV$5,AT290+AU290)</f>
        <v>0.0</v>
      </c>
      <c r="AW290" s="19">
        <f>MAX(0,MIN(AT290+AU290-AV290,MonthlyPayment-SUM(H290,M290,R290,W290,AB290,AG290,AL290,AQ290,AV290,BA290)-SUM(I290,N290,S290,X290,AC290,AH290,AM290,AR290)))</f>
        <v>0.0</v>
      </c>
      <c r="AX290" s="19">
        <f>ROUND(AT290+AU290-AV290-AW290,2)</f>
        <v>0.0</v>
      </c>
      <c r="AY290" s="19">
        <f>BC289</f>
        <v>0.0</v>
      </c>
      <c r="AZ290" s="19">
        <f>ROUND(AY290*$AZ$5/12,2)</f>
        <v>0.0</v>
      </c>
      <c r="BA290" s="19">
        <f>MIN($BA$5,AY290+AZ290)</f>
        <v>0.0</v>
      </c>
      <c r="BB290" s="19">
        <f>MAX(0,MIN(AY290+AZ290-BA290,MonthlyPayment-SUM(H290,M290,R290,W290,AB290,AG290,AL290,AQ290,AV290,BA290)-SUM(I290,N290,S290,X290,AC290,AH290,AM290,AR290,AW290)))</f>
        <v>0.0</v>
      </c>
      <c r="BC290" s="19">
        <f>ROUND(AY290+AZ290-BA290-BB290,2)</f>
        <v>0.0</v>
      </c>
    </row>
    <row r="291" spans="1:55">
      <c r="A291" s="9">
        <v>285</v>
      </c>
      <c r="B291" s="15">
        <f>IF(FirstPayment="","",EDATE(FirstPayment,A291-1))</f>
        <v/>
      </c>
      <c r="C291" s="19">
        <f>SUM(H291,M291,R291,W291,AB291,AG291,AL291,AQ291,AV291,BA291,I291,N291,S291,X291,AC291,AH291,AM291,AR291,AW291,BB291)</f>
        <v>0.0</v>
      </c>
      <c r="D291" s="19">
        <f>SUM(J291,O291,T291,Y291,AD291,AI291,AN291,AS291,AX291,BC291)</f>
        <v>0.0</v>
      </c>
      <c r="E291" s="19">
        <f>SUM(G291,L291,Q291,V291,AA291,AF291,AK291,AP291,AU291,AZ291)</f>
        <v>0.0</v>
      </c>
      <c r="F291" s="19">
        <f>J290</f>
        <v>0.0</v>
      </c>
      <c r="G291" s="19">
        <f>ROUND(F291*$G$5/12,2)</f>
        <v>0.0</v>
      </c>
      <c r="H291" s="19">
        <f>MIN($H$5,F291+G291)</f>
        <v>0.0</v>
      </c>
      <c r="I291" s="19">
        <f>MAX(0,MIN(F291+G291-H291,MonthlyPayment-SUM(H291,M291,R291,W291,AB291,AG291,AL291,AQ291,AV291,BA291)))</f>
        <v>0.0</v>
      </c>
      <c r="J291" s="19">
        <f>ROUND(F291+G291-H291-I291,2)</f>
        <v>0.0</v>
      </c>
      <c r="K291" s="19">
        <f>O290</f>
        <v>0.0</v>
      </c>
      <c r="L291" s="19">
        <f>ROUND(K291*$L$5/12,2)</f>
        <v>0.0</v>
      </c>
      <c r="M291" s="19">
        <f>MIN($M$5,K291+L291)</f>
        <v>0.0</v>
      </c>
      <c r="N291" s="19">
        <f>MAX(0,MIN(K291+L291-M291,MonthlyPayment-SUM(H291,M291,R291,W291,AB291,AG291,AL291,AQ291,AV291,BA291)-SUM(I291)))</f>
        <v>0.0</v>
      </c>
      <c r="O291" s="19">
        <f>ROUND(K291+L291-M291-N291,2)</f>
        <v>0.0</v>
      </c>
      <c r="P291" s="19">
        <f>T290</f>
        <v>0.0</v>
      </c>
      <c r="Q291" s="19">
        <f>ROUND(P291*$Q$5/12,2)</f>
        <v>0.0</v>
      </c>
      <c r="R291" s="19">
        <f>MIN($R$5,P291+Q291)</f>
        <v>0.0</v>
      </c>
      <c r="S291" s="19">
        <f>MAX(0,MIN(P291+Q291-R291,MonthlyPayment-SUM(H291,M291,R291,W291,AB291,AG291,AL291,AQ291,AV291,BA291)-SUM(I291,N291)))</f>
        <v>0.0</v>
      </c>
      <c r="T291" s="19">
        <f>ROUND(P291+Q291-R291-S291,2)</f>
        <v>0.0</v>
      </c>
      <c r="U291" s="19">
        <f>Y290</f>
        <v>0.0</v>
      </c>
      <c r="V291" s="19">
        <f>ROUND(U291*$V$5/12,2)</f>
        <v>0.0</v>
      </c>
      <c r="W291" s="19">
        <f>MIN($W$5,U291+V291)</f>
        <v>0.0</v>
      </c>
      <c r="X291" s="19">
        <f>MAX(0,MIN(U291+V291-W291,MonthlyPayment-SUM(H291,M291,R291,W291,AB291,AG291,AL291,AQ291,AV291,BA291)-SUM(I291,N291,S291)))</f>
        <v>0.0</v>
      </c>
      <c r="Y291" s="19">
        <f>ROUND(U291+V291-W291-X291,2)</f>
        <v>0.0</v>
      </c>
      <c r="Z291" s="19">
        <f>AD290</f>
        <v>0.0</v>
      </c>
      <c r="AA291" s="19">
        <f>ROUND(Z291*$AA$5/12,2)</f>
        <v>0.0</v>
      </c>
      <c r="AB291" s="19">
        <f>MIN($AB$5,Z291+AA291)</f>
        <v>0.0</v>
      </c>
      <c r="AC291" s="19">
        <f>MAX(0,MIN(Z291+AA291-AB291,MonthlyPayment-SUM(H291,M291,R291,W291,AB291,AG291,AL291,AQ291,AV291,BA291)-SUM(I291,N291,S291,X291)))</f>
        <v>0.0</v>
      </c>
      <c r="AD291" s="19">
        <f>ROUND(Z291+AA291-AB291-AC291,2)</f>
        <v>0.0</v>
      </c>
      <c r="AE291" s="19">
        <f>AI290</f>
        <v>0.0</v>
      </c>
      <c r="AF291" s="19">
        <f>ROUND(AE291*$AF$5/12,2)</f>
        <v>0.0</v>
      </c>
      <c r="AG291" s="19">
        <f>MIN($AG$5,AE291+AF291)</f>
        <v>0.0</v>
      </c>
      <c r="AH291" s="19">
        <f>MAX(0,MIN(AE291+AF291-AG291,MonthlyPayment-SUM(H291,M291,R291,W291,AB291,AG291,AL291,AQ291,AV291,BA291)-SUM(I291,N291,S291,X291,AC291)))</f>
        <v>0.0</v>
      </c>
      <c r="AI291" s="19">
        <f>ROUND(AE291+AF291-AG291-AH291,2)</f>
        <v>0.0</v>
      </c>
      <c r="AJ291" s="19">
        <f>AN290</f>
        <v>0.0</v>
      </c>
      <c r="AK291" s="19">
        <f>ROUND(AJ291*$AK$5/12,2)</f>
        <v>0.0</v>
      </c>
      <c r="AL291" s="19">
        <f>MIN($AL$5,AJ291+AK291)</f>
        <v>0.0</v>
      </c>
      <c r="AM291" s="19">
        <f>MAX(0,MIN(AJ291+AK291-AL291,MonthlyPayment-SUM(H291,M291,R291,W291,AB291,AG291,AL291,AQ291,AV291,BA291)-SUM(I291,N291,S291,X291,AC291,AH291)))</f>
        <v>0.0</v>
      </c>
      <c r="AN291" s="19">
        <f>ROUND(AJ291+AK291-AL291-AM291,2)</f>
        <v>0.0</v>
      </c>
      <c r="AO291" s="19">
        <f>AS290</f>
        <v>0.0</v>
      </c>
      <c r="AP291" s="19">
        <f>ROUND(AO291*$AP$5/12,2)</f>
        <v>0.0</v>
      </c>
      <c r="AQ291" s="19">
        <f>MIN($AQ$5,AO291+AP291)</f>
        <v>0.0</v>
      </c>
      <c r="AR291" s="19">
        <f>MAX(0,MIN(AO291+AP291-AQ291,MonthlyPayment-SUM(H291,M291,R291,W291,AB291,AG291,AL291,AQ291,AV291,BA291)-SUM(I291,N291,S291,X291,AC291,AH291,AM291)))</f>
        <v>0.0</v>
      </c>
      <c r="AS291" s="19">
        <f>ROUND(AO291+AP291-AQ291-AR291,2)</f>
        <v>0.0</v>
      </c>
      <c r="AT291" s="19">
        <f>AX290</f>
        <v>0.0</v>
      </c>
      <c r="AU291" s="19">
        <f>ROUND(AT291*$AU$5/12,2)</f>
        <v>0.0</v>
      </c>
      <c r="AV291" s="19">
        <f>MIN($AV$5,AT291+AU291)</f>
        <v>0.0</v>
      </c>
      <c r="AW291" s="19">
        <f>MAX(0,MIN(AT291+AU291-AV291,MonthlyPayment-SUM(H291,M291,R291,W291,AB291,AG291,AL291,AQ291,AV291,BA291)-SUM(I291,N291,S291,X291,AC291,AH291,AM291,AR291)))</f>
        <v>0.0</v>
      </c>
      <c r="AX291" s="19">
        <f>ROUND(AT291+AU291-AV291-AW291,2)</f>
        <v>0.0</v>
      </c>
      <c r="AY291" s="19">
        <f>BC290</f>
        <v>0.0</v>
      </c>
      <c r="AZ291" s="19">
        <f>ROUND(AY291*$AZ$5/12,2)</f>
        <v>0.0</v>
      </c>
      <c r="BA291" s="19">
        <f>MIN($BA$5,AY291+AZ291)</f>
        <v>0.0</v>
      </c>
      <c r="BB291" s="19">
        <f>MAX(0,MIN(AY291+AZ291-BA291,MonthlyPayment-SUM(H291,M291,R291,W291,AB291,AG291,AL291,AQ291,AV291,BA291)-SUM(I291,N291,S291,X291,AC291,AH291,AM291,AR291,AW291)))</f>
        <v>0.0</v>
      </c>
      <c r="BC291" s="19">
        <f>ROUND(AY291+AZ291-BA291-BB291,2)</f>
        <v>0.0</v>
      </c>
    </row>
    <row r="292" spans="1:55">
      <c r="A292" s="9">
        <v>286</v>
      </c>
      <c r="B292" s="15">
        <f>IF(FirstPayment="","",EDATE(FirstPayment,A292-1))</f>
        <v/>
      </c>
      <c r="C292" s="19">
        <f>SUM(H292,M292,R292,W292,AB292,AG292,AL292,AQ292,AV292,BA292,I292,N292,S292,X292,AC292,AH292,AM292,AR292,AW292,BB292)</f>
        <v>0.0</v>
      </c>
      <c r="D292" s="19">
        <f>SUM(J292,O292,T292,Y292,AD292,AI292,AN292,AS292,AX292,BC292)</f>
        <v>0.0</v>
      </c>
      <c r="E292" s="19">
        <f>SUM(G292,L292,Q292,V292,AA292,AF292,AK292,AP292,AU292,AZ292)</f>
        <v>0.0</v>
      </c>
      <c r="F292" s="19">
        <f>J291</f>
        <v>0.0</v>
      </c>
      <c r="G292" s="19">
        <f>ROUND(F292*$G$5/12,2)</f>
        <v>0.0</v>
      </c>
      <c r="H292" s="19">
        <f>MIN($H$5,F292+G292)</f>
        <v>0.0</v>
      </c>
      <c r="I292" s="19">
        <f>MAX(0,MIN(F292+G292-H292,MonthlyPayment-SUM(H292,M292,R292,W292,AB292,AG292,AL292,AQ292,AV292,BA292)))</f>
        <v>0.0</v>
      </c>
      <c r="J292" s="19">
        <f>ROUND(F292+G292-H292-I292,2)</f>
        <v>0.0</v>
      </c>
      <c r="K292" s="19">
        <f>O291</f>
        <v>0.0</v>
      </c>
      <c r="L292" s="19">
        <f>ROUND(K292*$L$5/12,2)</f>
        <v>0.0</v>
      </c>
      <c r="M292" s="19">
        <f>MIN($M$5,K292+L292)</f>
        <v>0.0</v>
      </c>
      <c r="N292" s="19">
        <f>MAX(0,MIN(K292+L292-M292,MonthlyPayment-SUM(H292,M292,R292,W292,AB292,AG292,AL292,AQ292,AV292,BA292)-SUM(I292)))</f>
        <v>0.0</v>
      </c>
      <c r="O292" s="19">
        <f>ROUND(K292+L292-M292-N292,2)</f>
        <v>0.0</v>
      </c>
      <c r="P292" s="19">
        <f>T291</f>
        <v>0.0</v>
      </c>
      <c r="Q292" s="19">
        <f>ROUND(P292*$Q$5/12,2)</f>
        <v>0.0</v>
      </c>
      <c r="R292" s="19">
        <f>MIN($R$5,P292+Q292)</f>
        <v>0.0</v>
      </c>
      <c r="S292" s="19">
        <f>MAX(0,MIN(P292+Q292-R292,MonthlyPayment-SUM(H292,M292,R292,W292,AB292,AG292,AL292,AQ292,AV292,BA292)-SUM(I292,N292)))</f>
        <v>0.0</v>
      </c>
      <c r="T292" s="19">
        <f>ROUND(P292+Q292-R292-S292,2)</f>
        <v>0.0</v>
      </c>
      <c r="U292" s="19">
        <f>Y291</f>
        <v>0.0</v>
      </c>
      <c r="V292" s="19">
        <f>ROUND(U292*$V$5/12,2)</f>
        <v>0.0</v>
      </c>
      <c r="W292" s="19">
        <f>MIN($W$5,U292+V292)</f>
        <v>0.0</v>
      </c>
      <c r="X292" s="19">
        <f>MAX(0,MIN(U292+V292-W292,MonthlyPayment-SUM(H292,M292,R292,W292,AB292,AG292,AL292,AQ292,AV292,BA292)-SUM(I292,N292,S292)))</f>
        <v>0.0</v>
      </c>
      <c r="Y292" s="19">
        <f>ROUND(U292+V292-W292-X292,2)</f>
        <v>0.0</v>
      </c>
      <c r="Z292" s="19">
        <f>AD291</f>
        <v>0.0</v>
      </c>
      <c r="AA292" s="19">
        <f>ROUND(Z292*$AA$5/12,2)</f>
        <v>0.0</v>
      </c>
      <c r="AB292" s="19">
        <f>MIN($AB$5,Z292+AA292)</f>
        <v>0.0</v>
      </c>
      <c r="AC292" s="19">
        <f>MAX(0,MIN(Z292+AA292-AB292,MonthlyPayment-SUM(H292,M292,R292,W292,AB292,AG292,AL292,AQ292,AV292,BA292)-SUM(I292,N292,S292,X292)))</f>
        <v>0.0</v>
      </c>
      <c r="AD292" s="19">
        <f>ROUND(Z292+AA292-AB292-AC292,2)</f>
        <v>0.0</v>
      </c>
      <c r="AE292" s="19">
        <f>AI291</f>
        <v>0.0</v>
      </c>
      <c r="AF292" s="19">
        <f>ROUND(AE292*$AF$5/12,2)</f>
        <v>0.0</v>
      </c>
      <c r="AG292" s="19">
        <f>MIN($AG$5,AE292+AF292)</f>
        <v>0.0</v>
      </c>
      <c r="AH292" s="19">
        <f>MAX(0,MIN(AE292+AF292-AG292,MonthlyPayment-SUM(H292,M292,R292,W292,AB292,AG292,AL292,AQ292,AV292,BA292)-SUM(I292,N292,S292,X292,AC292)))</f>
        <v>0.0</v>
      </c>
      <c r="AI292" s="19">
        <f>ROUND(AE292+AF292-AG292-AH292,2)</f>
        <v>0.0</v>
      </c>
      <c r="AJ292" s="19">
        <f>AN291</f>
        <v>0.0</v>
      </c>
      <c r="AK292" s="19">
        <f>ROUND(AJ292*$AK$5/12,2)</f>
        <v>0.0</v>
      </c>
      <c r="AL292" s="19">
        <f>MIN($AL$5,AJ292+AK292)</f>
        <v>0.0</v>
      </c>
      <c r="AM292" s="19">
        <f>MAX(0,MIN(AJ292+AK292-AL292,MonthlyPayment-SUM(H292,M292,R292,W292,AB292,AG292,AL292,AQ292,AV292,BA292)-SUM(I292,N292,S292,X292,AC292,AH292)))</f>
        <v>0.0</v>
      </c>
      <c r="AN292" s="19">
        <f>ROUND(AJ292+AK292-AL292-AM292,2)</f>
        <v>0.0</v>
      </c>
      <c r="AO292" s="19">
        <f>AS291</f>
        <v>0.0</v>
      </c>
      <c r="AP292" s="19">
        <f>ROUND(AO292*$AP$5/12,2)</f>
        <v>0.0</v>
      </c>
      <c r="AQ292" s="19">
        <f>MIN($AQ$5,AO292+AP292)</f>
        <v>0.0</v>
      </c>
      <c r="AR292" s="19">
        <f>MAX(0,MIN(AO292+AP292-AQ292,MonthlyPayment-SUM(H292,M292,R292,W292,AB292,AG292,AL292,AQ292,AV292,BA292)-SUM(I292,N292,S292,X292,AC292,AH292,AM292)))</f>
        <v>0.0</v>
      </c>
      <c r="AS292" s="19">
        <f>ROUND(AO292+AP292-AQ292-AR292,2)</f>
        <v>0.0</v>
      </c>
      <c r="AT292" s="19">
        <f>AX291</f>
        <v>0.0</v>
      </c>
      <c r="AU292" s="19">
        <f>ROUND(AT292*$AU$5/12,2)</f>
        <v>0.0</v>
      </c>
      <c r="AV292" s="19">
        <f>MIN($AV$5,AT292+AU292)</f>
        <v>0.0</v>
      </c>
      <c r="AW292" s="19">
        <f>MAX(0,MIN(AT292+AU292-AV292,MonthlyPayment-SUM(H292,M292,R292,W292,AB292,AG292,AL292,AQ292,AV292,BA292)-SUM(I292,N292,S292,X292,AC292,AH292,AM292,AR292)))</f>
        <v>0.0</v>
      </c>
      <c r="AX292" s="19">
        <f>ROUND(AT292+AU292-AV292-AW292,2)</f>
        <v>0.0</v>
      </c>
      <c r="AY292" s="19">
        <f>BC291</f>
        <v>0.0</v>
      </c>
      <c r="AZ292" s="19">
        <f>ROUND(AY292*$AZ$5/12,2)</f>
        <v>0.0</v>
      </c>
      <c r="BA292" s="19">
        <f>MIN($BA$5,AY292+AZ292)</f>
        <v>0.0</v>
      </c>
      <c r="BB292" s="19">
        <f>MAX(0,MIN(AY292+AZ292-BA292,MonthlyPayment-SUM(H292,M292,R292,W292,AB292,AG292,AL292,AQ292,AV292,BA292)-SUM(I292,N292,S292,X292,AC292,AH292,AM292,AR292,AW292)))</f>
        <v>0.0</v>
      </c>
      <c r="BC292" s="19">
        <f>ROUND(AY292+AZ292-BA292-BB292,2)</f>
        <v>0.0</v>
      </c>
    </row>
    <row r="293" spans="1:55">
      <c r="A293" s="9">
        <v>287</v>
      </c>
      <c r="B293" s="15">
        <f>IF(FirstPayment="","",EDATE(FirstPayment,A293-1))</f>
        <v/>
      </c>
      <c r="C293" s="19">
        <f>SUM(H293,M293,R293,W293,AB293,AG293,AL293,AQ293,AV293,BA293,I293,N293,S293,X293,AC293,AH293,AM293,AR293,AW293,BB293)</f>
        <v>0.0</v>
      </c>
      <c r="D293" s="19">
        <f>SUM(J293,O293,T293,Y293,AD293,AI293,AN293,AS293,AX293,BC293)</f>
        <v>0.0</v>
      </c>
      <c r="E293" s="19">
        <f>SUM(G293,L293,Q293,V293,AA293,AF293,AK293,AP293,AU293,AZ293)</f>
        <v>0.0</v>
      </c>
      <c r="F293" s="19">
        <f>J292</f>
        <v>0.0</v>
      </c>
      <c r="G293" s="19">
        <f>ROUND(F293*$G$5/12,2)</f>
        <v>0.0</v>
      </c>
      <c r="H293" s="19">
        <f>MIN($H$5,F293+G293)</f>
        <v>0.0</v>
      </c>
      <c r="I293" s="19">
        <f>MAX(0,MIN(F293+G293-H293,MonthlyPayment-SUM(H293,M293,R293,W293,AB293,AG293,AL293,AQ293,AV293,BA293)))</f>
        <v>0.0</v>
      </c>
      <c r="J293" s="19">
        <f>ROUND(F293+G293-H293-I293,2)</f>
        <v>0.0</v>
      </c>
      <c r="K293" s="19">
        <f>O292</f>
        <v>0.0</v>
      </c>
      <c r="L293" s="19">
        <f>ROUND(K293*$L$5/12,2)</f>
        <v>0.0</v>
      </c>
      <c r="M293" s="19">
        <f>MIN($M$5,K293+L293)</f>
        <v>0.0</v>
      </c>
      <c r="N293" s="19">
        <f>MAX(0,MIN(K293+L293-M293,MonthlyPayment-SUM(H293,M293,R293,W293,AB293,AG293,AL293,AQ293,AV293,BA293)-SUM(I293)))</f>
        <v>0.0</v>
      </c>
      <c r="O293" s="19">
        <f>ROUND(K293+L293-M293-N293,2)</f>
        <v>0.0</v>
      </c>
      <c r="P293" s="19">
        <f>T292</f>
        <v>0.0</v>
      </c>
      <c r="Q293" s="19">
        <f>ROUND(P293*$Q$5/12,2)</f>
        <v>0.0</v>
      </c>
      <c r="R293" s="19">
        <f>MIN($R$5,P293+Q293)</f>
        <v>0.0</v>
      </c>
      <c r="S293" s="19">
        <f>MAX(0,MIN(P293+Q293-R293,MonthlyPayment-SUM(H293,M293,R293,W293,AB293,AG293,AL293,AQ293,AV293,BA293)-SUM(I293,N293)))</f>
        <v>0.0</v>
      </c>
      <c r="T293" s="19">
        <f>ROUND(P293+Q293-R293-S293,2)</f>
        <v>0.0</v>
      </c>
      <c r="U293" s="19">
        <f>Y292</f>
        <v>0.0</v>
      </c>
      <c r="V293" s="19">
        <f>ROUND(U293*$V$5/12,2)</f>
        <v>0.0</v>
      </c>
      <c r="W293" s="19">
        <f>MIN($W$5,U293+V293)</f>
        <v>0.0</v>
      </c>
      <c r="X293" s="19">
        <f>MAX(0,MIN(U293+V293-W293,MonthlyPayment-SUM(H293,M293,R293,W293,AB293,AG293,AL293,AQ293,AV293,BA293)-SUM(I293,N293,S293)))</f>
        <v>0.0</v>
      </c>
      <c r="Y293" s="19">
        <f>ROUND(U293+V293-W293-X293,2)</f>
        <v>0.0</v>
      </c>
      <c r="Z293" s="19">
        <f>AD292</f>
        <v>0.0</v>
      </c>
      <c r="AA293" s="19">
        <f>ROUND(Z293*$AA$5/12,2)</f>
        <v>0.0</v>
      </c>
      <c r="AB293" s="19">
        <f>MIN($AB$5,Z293+AA293)</f>
        <v>0.0</v>
      </c>
      <c r="AC293" s="19">
        <f>MAX(0,MIN(Z293+AA293-AB293,MonthlyPayment-SUM(H293,M293,R293,W293,AB293,AG293,AL293,AQ293,AV293,BA293)-SUM(I293,N293,S293,X293)))</f>
        <v>0.0</v>
      </c>
      <c r="AD293" s="19">
        <f>ROUND(Z293+AA293-AB293-AC293,2)</f>
        <v>0.0</v>
      </c>
      <c r="AE293" s="19">
        <f>AI292</f>
        <v>0.0</v>
      </c>
      <c r="AF293" s="19">
        <f>ROUND(AE293*$AF$5/12,2)</f>
        <v>0.0</v>
      </c>
      <c r="AG293" s="19">
        <f>MIN($AG$5,AE293+AF293)</f>
        <v>0.0</v>
      </c>
      <c r="AH293" s="19">
        <f>MAX(0,MIN(AE293+AF293-AG293,MonthlyPayment-SUM(H293,M293,R293,W293,AB293,AG293,AL293,AQ293,AV293,BA293)-SUM(I293,N293,S293,X293,AC293)))</f>
        <v>0.0</v>
      </c>
      <c r="AI293" s="19">
        <f>ROUND(AE293+AF293-AG293-AH293,2)</f>
        <v>0.0</v>
      </c>
      <c r="AJ293" s="19">
        <f>AN292</f>
        <v>0.0</v>
      </c>
      <c r="AK293" s="19">
        <f>ROUND(AJ293*$AK$5/12,2)</f>
        <v>0.0</v>
      </c>
      <c r="AL293" s="19">
        <f>MIN($AL$5,AJ293+AK293)</f>
        <v>0.0</v>
      </c>
      <c r="AM293" s="19">
        <f>MAX(0,MIN(AJ293+AK293-AL293,MonthlyPayment-SUM(H293,M293,R293,W293,AB293,AG293,AL293,AQ293,AV293,BA293)-SUM(I293,N293,S293,X293,AC293,AH293)))</f>
        <v>0.0</v>
      </c>
      <c r="AN293" s="19">
        <f>ROUND(AJ293+AK293-AL293-AM293,2)</f>
        <v>0.0</v>
      </c>
      <c r="AO293" s="19">
        <f>AS292</f>
        <v>0.0</v>
      </c>
      <c r="AP293" s="19">
        <f>ROUND(AO293*$AP$5/12,2)</f>
        <v>0.0</v>
      </c>
      <c r="AQ293" s="19">
        <f>MIN($AQ$5,AO293+AP293)</f>
        <v>0.0</v>
      </c>
      <c r="AR293" s="19">
        <f>MAX(0,MIN(AO293+AP293-AQ293,MonthlyPayment-SUM(H293,M293,R293,W293,AB293,AG293,AL293,AQ293,AV293,BA293)-SUM(I293,N293,S293,X293,AC293,AH293,AM293)))</f>
        <v>0.0</v>
      </c>
      <c r="AS293" s="19">
        <f>ROUND(AO293+AP293-AQ293-AR293,2)</f>
        <v>0.0</v>
      </c>
      <c r="AT293" s="19">
        <f>AX292</f>
        <v>0.0</v>
      </c>
      <c r="AU293" s="19">
        <f>ROUND(AT293*$AU$5/12,2)</f>
        <v>0.0</v>
      </c>
      <c r="AV293" s="19">
        <f>MIN($AV$5,AT293+AU293)</f>
        <v>0.0</v>
      </c>
      <c r="AW293" s="19">
        <f>MAX(0,MIN(AT293+AU293-AV293,MonthlyPayment-SUM(H293,M293,R293,W293,AB293,AG293,AL293,AQ293,AV293,BA293)-SUM(I293,N293,S293,X293,AC293,AH293,AM293,AR293)))</f>
        <v>0.0</v>
      </c>
      <c r="AX293" s="19">
        <f>ROUND(AT293+AU293-AV293-AW293,2)</f>
        <v>0.0</v>
      </c>
      <c r="AY293" s="19">
        <f>BC292</f>
        <v>0.0</v>
      </c>
      <c r="AZ293" s="19">
        <f>ROUND(AY293*$AZ$5/12,2)</f>
        <v>0.0</v>
      </c>
      <c r="BA293" s="19">
        <f>MIN($BA$5,AY293+AZ293)</f>
        <v>0.0</v>
      </c>
      <c r="BB293" s="19">
        <f>MAX(0,MIN(AY293+AZ293-BA293,MonthlyPayment-SUM(H293,M293,R293,W293,AB293,AG293,AL293,AQ293,AV293,BA293)-SUM(I293,N293,S293,X293,AC293,AH293,AM293,AR293,AW293)))</f>
        <v>0.0</v>
      </c>
      <c r="BC293" s="19">
        <f>ROUND(AY293+AZ293-BA293-BB293,2)</f>
        <v>0.0</v>
      </c>
    </row>
    <row r="294" spans="1:55">
      <c r="A294" s="9">
        <v>288</v>
      </c>
      <c r="B294" s="15">
        <f>IF(FirstPayment="","",EDATE(FirstPayment,A294-1))</f>
        <v/>
      </c>
      <c r="C294" s="19">
        <f>SUM(H294,M294,R294,W294,AB294,AG294,AL294,AQ294,AV294,BA294,I294,N294,S294,X294,AC294,AH294,AM294,AR294,AW294,BB294)</f>
        <v>0.0</v>
      </c>
      <c r="D294" s="19">
        <f>SUM(J294,O294,T294,Y294,AD294,AI294,AN294,AS294,AX294,BC294)</f>
        <v>0.0</v>
      </c>
      <c r="E294" s="19">
        <f>SUM(G294,L294,Q294,V294,AA294,AF294,AK294,AP294,AU294,AZ294)</f>
        <v>0.0</v>
      </c>
      <c r="F294" s="19">
        <f>J293</f>
        <v>0.0</v>
      </c>
      <c r="G294" s="19">
        <f>ROUND(F294*$G$5/12,2)</f>
        <v>0.0</v>
      </c>
      <c r="H294" s="19">
        <f>MIN($H$5,F294+G294)</f>
        <v>0.0</v>
      </c>
      <c r="I294" s="19">
        <f>MAX(0,MIN(F294+G294-H294,MonthlyPayment-SUM(H294,M294,R294,W294,AB294,AG294,AL294,AQ294,AV294,BA294)))</f>
        <v>0.0</v>
      </c>
      <c r="J294" s="19">
        <f>ROUND(F294+G294-H294-I294,2)</f>
        <v>0.0</v>
      </c>
      <c r="K294" s="19">
        <f>O293</f>
        <v>0.0</v>
      </c>
      <c r="L294" s="19">
        <f>ROUND(K294*$L$5/12,2)</f>
        <v>0.0</v>
      </c>
      <c r="M294" s="19">
        <f>MIN($M$5,K294+L294)</f>
        <v>0.0</v>
      </c>
      <c r="N294" s="19">
        <f>MAX(0,MIN(K294+L294-M294,MonthlyPayment-SUM(H294,M294,R294,W294,AB294,AG294,AL294,AQ294,AV294,BA294)-SUM(I294)))</f>
        <v>0.0</v>
      </c>
      <c r="O294" s="19">
        <f>ROUND(K294+L294-M294-N294,2)</f>
        <v>0.0</v>
      </c>
      <c r="P294" s="19">
        <f>T293</f>
        <v>0.0</v>
      </c>
      <c r="Q294" s="19">
        <f>ROUND(P294*$Q$5/12,2)</f>
        <v>0.0</v>
      </c>
      <c r="R294" s="19">
        <f>MIN($R$5,P294+Q294)</f>
        <v>0.0</v>
      </c>
      <c r="S294" s="19">
        <f>MAX(0,MIN(P294+Q294-R294,MonthlyPayment-SUM(H294,M294,R294,W294,AB294,AG294,AL294,AQ294,AV294,BA294)-SUM(I294,N294)))</f>
        <v>0.0</v>
      </c>
      <c r="T294" s="19">
        <f>ROUND(P294+Q294-R294-S294,2)</f>
        <v>0.0</v>
      </c>
      <c r="U294" s="19">
        <f>Y293</f>
        <v>0.0</v>
      </c>
      <c r="V294" s="19">
        <f>ROUND(U294*$V$5/12,2)</f>
        <v>0.0</v>
      </c>
      <c r="W294" s="19">
        <f>MIN($W$5,U294+V294)</f>
        <v>0.0</v>
      </c>
      <c r="X294" s="19">
        <f>MAX(0,MIN(U294+V294-W294,MonthlyPayment-SUM(H294,M294,R294,W294,AB294,AG294,AL294,AQ294,AV294,BA294)-SUM(I294,N294,S294)))</f>
        <v>0.0</v>
      </c>
      <c r="Y294" s="19">
        <f>ROUND(U294+V294-W294-X294,2)</f>
        <v>0.0</v>
      </c>
      <c r="Z294" s="19">
        <f>AD293</f>
        <v>0.0</v>
      </c>
      <c r="AA294" s="19">
        <f>ROUND(Z294*$AA$5/12,2)</f>
        <v>0.0</v>
      </c>
      <c r="AB294" s="19">
        <f>MIN($AB$5,Z294+AA294)</f>
        <v>0.0</v>
      </c>
      <c r="AC294" s="19">
        <f>MAX(0,MIN(Z294+AA294-AB294,MonthlyPayment-SUM(H294,M294,R294,W294,AB294,AG294,AL294,AQ294,AV294,BA294)-SUM(I294,N294,S294,X294)))</f>
        <v>0.0</v>
      </c>
      <c r="AD294" s="19">
        <f>ROUND(Z294+AA294-AB294-AC294,2)</f>
        <v>0.0</v>
      </c>
      <c r="AE294" s="19">
        <f>AI293</f>
        <v>0.0</v>
      </c>
      <c r="AF294" s="19">
        <f>ROUND(AE294*$AF$5/12,2)</f>
        <v>0.0</v>
      </c>
      <c r="AG294" s="19">
        <f>MIN($AG$5,AE294+AF294)</f>
        <v>0.0</v>
      </c>
      <c r="AH294" s="19">
        <f>MAX(0,MIN(AE294+AF294-AG294,MonthlyPayment-SUM(H294,M294,R294,W294,AB294,AG294,AL294,AQ294,AV294,BA294)-SUM(I294,N294,S294,X294,AC294)))</f>
        <v>0.0</v>
      </c>
      <c r="AI294" s="19">
        <f>ROUND(AE294+AF294-AG294-AH294,2)</f>
        <v>0.0</v>
      </c>
      <c r="AJ294" s="19">
        <f>AN293</f>
        <v>0.0</v>
      </c>
      <c r="AK294" s="19">
        <f>ROUND(AJ294*$AK$5/12,2)</f>
        <v>0.0</v>
      </c>
      <c r="AL294" s="19">
        <f>MIN($AL$5,AJ294+AK294)</f>
        <v>0.0</v>
      </c>
      <c r="AM294" s="19">
        <f>MAX(0,MIN(AJ294+AK294-AL294,MonthlyPayment-SUM(H294,M294,R294,W294,AB294,AG294,AL294,AQ294,AV294,BA294)-SUM(I294,N294,S294,X294,AC294,AH294)))</f>
        <v>0.0</v>
      </c>
      <c r="AN294" s="19">
        <f>ROUND(AJ294+AK294-AL294-AM294,2)</f>
        <v>0.0</v>
      </c>
      <c r="AO294" s="19">
        <f>AS293</f>
        <v>0.0</v>
      </c>
      <c r="AP294" s="19">
        <f>ROUND(AO294*$AP$5/12,2)</f>
        <v>0.0</v>
      </c>
      <c r="AQ294" s="19">
        <f>MIN($AQ$5,AO294+AP294)</f>
        <v>0.0</v>
      </c>
      <c r="AR294" s="19">
        <f>MAX(0,MIN(AO294+AP294-AQ294,MonthlyPayment-SUM(H294,M294,R294,W294,AB294,AG294,AL294,AQ294,AV294,BA294)-SUM(I294,N294,S294,X294,AC294,AH294,AM294)))</f>
        <v>0.0</v>
      </c>
      <c r="AS294" s="19">
        <f>ROUND(AO294+AP294-AQ294-AR294,2)</f>
        <v>0.0</v>
      </c>
      <c r="AT294" s="19">
        <f>AX293</f>
        <v>0.0</v>
      </c>
      <c r="AU294" s="19">
        <f>ROUND(AT294*$AU$5/12,2)</f>
        <v>0.0</v>
      </c>
      <c r="AV294" s="19">
        <f>MIN($AV$5,AT294+AU294)</f>
        <v>0.0</v>
      </c>
      <c r="AW294" s="19">
        <f>MAX(0,MIN(AT294+AU294-AV294,MonthlyPayment-SUM(H294,M294,R294,W294,AB294,AG294,AL294,AQ294,AV294,BA294)-SUM(I294,N294,S294,X294,AC294,AH294,AM294,AR294)))</f>
        <v>0.0</v>
      </c>
      <c r="AX294" s="19">
        <f>ROUND(AT294+AU294-AV294-AW294,2)</f>
        <v>0.0</v>
      </c>
      <c r="AY294" s="19">
        <f>BC293</f>
        <v>0.0</v>
      </c>
      <c r="AZ294" s="19">
        <f>ROUND(AY294*$AZ$5/12,2)</f>
        <v>0.0</v>
      </c>
      <c r="BA294" s="19">
        <f>MIN($BA$5,AY294+AZ294)</f>
        <v>0.0</v>
      </c>
      <c r="BB294" s="19">
        <f>MAX(0,MIN(AY294+AZ294-BA294,MonthlyPayment-SUM(H294,M294,R294,W294,AB294,AG294,AL294,AQ294,AV294,BA294)-SUM(I294,N294,S294,X294,AC294,AH294,AM294,AR294,AW294)))</f>
        <v>0.0</v>
      </c>
      <c r="BC294" s="19">
        <f>ROUND(AY294+AZ294-BA294-BB294,2)</f>
        <v>0.0</v>
      </c>
    </row>
    <row r="295" spans="1:55">
      <c r="A295" s="9">
        <v>289</v>
      </c>
      <c r="B295" s="15">
        <f>IF(FirstPayment="","",EDATE(FirstPayment,A295-1))</f>
        <v/>
      </c>
      <c r="C295" s="19">
        <f>SUM(H295,M295,R295,W295,AB295,AG295,AL295,AQ295,AV295,BA295,I295,N295,S295,X295,AC295,AH295,AM295,AR295,AW295,BB295)</f>
        <v>0.0</v>
      </c>
      <c r="D295" s="19">
        <f>SUM(J295,O295,T295,Y295,AD295,AI295,AN295,AS295,AX295,BC295)</f>
        <v>0.0</v>
      </c>
      <c r="E295" s="19">
        <f>SUM(G295,L295,Q295,V295,AA295,AF295,AK295,AP295,AU295,AZ295)</f>
        <v>0.0</v>
      </c>
      <c r="F295" s="19">
        <f>J294</f>
        <v>0.0</v>
      </c>
      <c r="G295" s="19">
        <f>ROUND(F295*$G$5/12,2)</f>
        <v>0.0</v>
      </c>
      <c r="H295" s="19">
        <f>MIN($H$5,F295+G295)</f>
        <v>0.0</v>
      </c>
      <c r="I295" s="19">
        <f>MAX(0,MIN(F295+G295-H295,MonthlyPayment-SUM(H295,M295,R295,W295,AB295,AG295,AL295,AQ295,AV295,BA295)))</f>
        <v>0.0</v>
      </c>
      <c r="J295" s="19">
        <f>ROUND(F295+G295-H295-I295,2)</f>
        <v>0.0</v>
      </c>
      <c r="K295" s="19">
        <f>O294</f>
        <v>0.0</v>
      </c>
      <c r="L295" s="19">
        <f>ROUND(K295*$L$5/12,2)</f>
        <v>0.0</v>
      </c>
      <c r="M295" s="19">
        <f>MIN($M$5,K295+L295)</f>
        <v>0.0</v>
      </c>
      <c r="N295" s="19">
        <f>MAX(0,MIN(K295+L295-M295,MonthlyPayment-SUM(H295,M295,R295,W295,AB295,AG295,AL295,AQ295,AV295,BA295)-SUM(I295)))</f>
        <v>0.0</v>
      </c>
      <c r="O295" s="19">
        <f>ROUND(K295+L295-M295-N295,2)</f>
        <v>0.0</v>
      </c>
      <c r="P295" s="19">
        <f>T294</f>
        <v>0.0</v>
      </c>
      <c r="Q295" s="19">
        <f>ROUND(P295*$Q$5/12,2)</f>
        <v>0.0</v>
      </c>
      <c r="R295" s="19">
        <f>MIN($R$5,P295+Q295)</f>
        <v>0.0</v>
      </c>
      <c r="S295" s="19">
        <f>MAX(0,MIN(P295+Q295-R295,MonthlyPayment-SUM(H295,M295,R295,W295,AB295,AG295,AL295,AQ295,AV295,BA295)-SUM(I295,N295)))</f>
        <v>0.0</v>
      </c>
      <c r="T295" s="19">
        <f>ROUND(P295+Q295-R295-S295,2)</f>
        <v>0.0</v>
      </c>
      <c r="U295" s="19">
        <f>Y294</f>
        <v>0.0</v>
      </c>
      <c r="V295" s="19">
        <f>ROUND(U295*$V$5/12,2)</f>
        <v>0.0</v>
      </c>
      <c r="W295" s="19">
        <f>MIN($W$5,U295+V295)</f>
        <v>0.0</v>
      </c>
      <c r="X295" s="19">
        <f>MAX(0,MIN(U295+V295-W295,MonthlyPayment-SUM(H295,M295,R295,W295,AB295,AG295,AL295,AQ295,AV295,BA295)-SUM(I295,N295,S295)))</f>
        <v>0.0</v>
      </c>
      <c r="Y295" s="19">
        <f>ROUND(U295+V295-W295-X295,2)</f>
        <v>0.0</v>
      </c>
      <c r="Z295" s="19">
        <f>AD294</f>
        <v>0.0</v>
      </c>
      <c r="AA295" s="19">
        <f>ROUND(Z295*$AA$5/12,2)</f>
        <v>0.0</v>
      </c>
      <c r="AB295" s="19">
        <f>MIN($AB$5,Z295+AA295)</f>
        <v>0.0</v>
      </c>
      <c r="AC295" s="19">
        <f>MAX(0,MIN(Z295+AA295-AB295,MonthlyPayment-SUM(H295,M295,R295,W295,AB295,AG295,AL295,AQ295,AV295,BA295)-SUM(I295,N295,S295,X295)))</f>
        <v>0.0</v>
      </c>
      <c r="AD295" s="19">
        <f>ROUND(Z295+AA295-AB295-AC295,2)</f>
        <v>0.0</v>
      </c>
      <c r="AE295" s="19">
        <f>AI294</f>
        <v>0.0</v>
      </c>
      <c r="AF295" s="19">
        <f>ROUND(AE295*$AF$5/12,2)</f>
        <v>0.0</v>
      </c>
      <c r="AG295" s="19">
        <f>MIN($AG$5,AE295+AF295)</f>
        <v>0.0</v>
      </c>
      <c r="AH295" s="19">
        <f>MAX(0,MIN(AE295+AF295-AG295,MonthlyPayment-SUM(H295,M295,R295,W295,AB295,AG295,AL295,AQ295,AV295,BA295)-SUM(I295,N295,S295,X295,AC295)))</f>
        <v>0.0</v>
      </c>
      <c r="AI295" s="19">
        <f>ROUND(AE295+AF295-AG295-AH295,2)</f>
        <v>0.0</v>
      </c>
      <c r="AJ295" s="19">
        <f>AN294</f>
        <v>0.0</v>
      </c>
      <c r="AK295" s="19">
        <f>ROUND(AJ295*$AK$5/12,2)</f>
        <v>0.0</v>
      </c>
      <c r="AL295" s="19">
        <f>MIN($AL$5,AJ295+AK295)</f>
        <v>0.0</v>
      </c>
      <c r="AM295" s="19">
        <f>MAX(0,MIN(AJ295+AK295-AL295,MonthlyPayment-SUM(H295,M295,R295,W295,AB295,AG295,AL295,AQ295,AV295,BA295)-SUM(I295,N295,S295,X295,AC295,AH295)))</f>
        <v>0.0</v>
      </c>
      <c r="AN295" s="19">
        <f>ROUND(AJ295+AK295-AL295-AM295,2)</f>
        <v>0.0</v>
      </c>
      <c r="AO295" s="19">
        <f>AS294</f>
        <v>0.0</v>
      </c>
      <c r="AP295" s="19">
        <f>ROUND(AO295*$AP$5/12,2)</f>
        <v>0.0</v>
      </c>
      <c r="AQ295" s="19">
        <f>MIN($AQ$5,AO295+AP295)</f>
        <v>0.0</v>
      </c>
      <c r="AR295" s="19">
        <f>MAX(0,MIN(AO295+AP295-AQ295,MonthlyPayment-SUM(H295,M295,R295,W295,AB295,AG295,AL295,AQ295,AV295,BA295)-SUM(I295,N295,S295,X295,AC295,AH295,AM295)))</f>
        <v>0.0</v>
      </c>
      <c r="AS295" s="19">
        <f>ROUND(AO295+AP295-AQ295-AR295,2)</f>
        <v>0.0</v>
      </c>
      <c r="AT295" s="19">
        <f>AX294</f>
        <v>0.0</v>
      </c>
      <c r="AU295" s="19">
        <f>ROUND(AT295*$AU$5/12,2)</f>
        <v>0.0</v>
      </c>
      <c r="AV295" s="19">
        <f>MIN($AV$5,AT295+AU295)</f>
        <v>0.0</v>
      </c>
      <c r="AW295" s="19">
        <f>MAX(0,MIN(AT295+AU295-AV295,MonthlyPayment-SUM(H295,M295,R295,W295,AB295,AG295,AL295,AQ295,AV295,BA295)-SUM(I295,N295,S295,X295,AC295,AH295,AM295,AR295)))</f>
        <v>0.0</v>
      </c>
      <c r="AX295" s="19">
        <f>ROUND(AT295+AU295-AV295-AW295,2)</f>
        <v>0.0</v>
      </c>
      <c r="AY295" s="19">
        <f>BC294</f>
        <v>0.0</v>
      </c>
      <c r="AZ295" s="19">
        <f>ROUND(AY295*$AZ$5/12,2)</f>
        <v>0.0</v>
      </c>
      <c r="BA295" s="19">
        <f>MIN($BA$5,AY295+AZ295)</f>
        <v>0.0</v>
      </c>
      <c r="BB295" s="19">
        <f>MAX(0,MIN(AY295+AZ295-BA295,MonthlyPayment-SUM(H295,M295,R295,W295,AB295,AG295,AL295,AQ295,AV295,BA295)-SUM(I295,N295,S295,X295,AC295,AH295,AM295,AR295,AW295)))</f>
        <v>0.0</v>
      </c>
      <c r="BC295" s="19">
        <f>ROUND(AY295+AZ295-BA295-BB295,2)</f>
        <v>0.0</v>
      </c>
    </row>
    <row r="296" spans="1:55">
      <c r="A296" s="9">
        <v>290</v>
      </c>
      <c r="B296" s="15">
        <f>IF(FirstPayment="","",EDATE(FirstPayment,A296-1))</f>
        <v/>
      </c>
      <c r="C296" s="19">
        <f>SUM(H296,M296,R296,W296,AB296,AG296,AL296,AQ296,AV296,BA296,I296,N296,S296,X296,AC296,AH296,AM296,AR296,AW296,BB296)</f>
        <v>0.0</v>
      </c>
      <c r="D296" s="19">
        <f>SUM(J296,O296,T296,Y296,AD296,AI296,AN296,AS296,AX296,BC296)</f>
        <v>0.0</v>
      </c>
      <c r="E296" s="19">
        <f>SUM(G296,L296,Q296,V296,AA296,AF296,AK296,AP296,AU296,AZ296)</f>
        <v>0.0</v>
      </c>
      <c r="F296" s="19">
        <f>J295</f>
        <v>0.0</v>
      </c>
      <c r="G296" s="19">
        <f>ROUND(F296*$G$5/12,2)</f>
        <v>0.0</v>
      </c>
      <c r="H296" s="19">
        <f>MIN($H$5,F296+G296)</f>
        <v>0.0</v>
      </c>
      <c r="I296" s="19">
        <f>MAX(0,MIN(F296+G296-H296,MonthlyPayment-SUM(H296,M296,R296,W296,AB296,AG296,AL296,AQ296,AV296,BA296)))</f>
        <v>0.0</v>
      </c>
      <c r="J296" s="19">
        <f>ROUND(F296+G296-H296-I296,2)</f>
        <v>0.0</v>
      </c>
      <c r="K296" s="19">
        <f>O295</f>
        <v>0.0</v>
      </c>
      <c r="L296" s="19">
        <f>ROUND(K296*$L$5/12,2)</f>
        <v>0.0</v>
      </c>
      <c r="M296" s="19">
        <f>MIN($M$5,K296+L296)</f>
        <v>0.0</v>
      </c>
      <c r="N296" s="19">
        <f>MAX(0,MIN(K296+L296-M296,MonthlyPayment-SUM(H296,M296,R296,W296,AB296,AG296,AL296,AQ296,AV296,BA296)-SUM(I296)))</f>
        <v>0.0</v>
      </c>
      <c r="O296" s="19">
        <f>ROUND(K296+L296-M296-N296,2)</f>
        <v>0.0</v>
      </c>
      <c r="P296" s="19">
        <f>T295</f>
        <v>0.0</v>
      </c>
      <c r="Q296" s="19">
        <f>ROUND(P296*$Q$5/12,2)</f>
        <v>0.0</v>
      </c>
      <c r="R296" s="19">
        <f>MIN($R$5,P296+Q296)</f>
        <v>0.0</v>
      </c>
      <c r="S296" s="19">
        <f>MAX(0,MIN(P296+Q296-R296,MonthlyPayment-SUM(H296,M296,R296,W296,AB296,AG296,AL296,AQ296,AV296,BA296)-SUM(I296,N296)))</f>
        <v>0.0</v>
      </c>
      <c r="T296" s="19">
        <f>ROUND(P296+Q296-R296-S296,2)</f>
        <v>0.0</v>
      </c>
      <c r="U296" s="19">
        <f>Y295</f>
        <v>0.0</v>
      </c>
      <c r="V296" s="19">
        <f>ROUND(U296*$V$5/12,2)</f>
        <v>0.0</v>
      </c>
      <c r="W296" s="19">
        <f>MIN($W$5,U296+V296)</f>
        <v>0.0</v>
      </c>
      <c r="X296" s="19">
        <f>MAX(0,MIN(U296+V296-W296,MonthlyPayment-SUM(H296,M296,R296,W296,AB296,AG296,AL296,AQ296,AV296,BA296)-SUM(I296,N296,S296)))</f>
        <v>0.0</v>
      </c>
      <c r="Y296" s="19">
        <f>ROUND(U296+V296-W296-X296,2)</f>
        <v>0.0</v>
      </c>
      <c r="Z296" s="19">
        <f>AD295</f>
        <v>0.0</v>
      </c>
      <c r="AA296" s="19">
        <f>ROUND(Z296*$AA$5/12,2)</f>
        <v>0.0</v>
      </c>
      <c r="AB296" s="19">
        <f>MIN($AB$5,Z296+AA296)</f>
        <v>0.0</v>
      </c>
      <c r="AC296" s="19">
        <f>MAX(0,MIN(Z296+AA296-AB296,MonthlyPayment-SUM(H296,M296,R296,W296,AB296,AG296,AL296,AQ296,AV296,BA296)-SUM(I296,N296,S296,X296)))</f>
        <v>0.0</v>
      </c>
      <c r="AD296" s="19">
        <f>ROUND(Z296+AA296-AB296-AC296,2)</f>
        <v>0.0</v>
      </c>
      <c r="AE296" s="19">
        <f>AI295</f>
        <v>0.0</v>
      </c>
      <c r="AF296" s="19">
        <f>ROUND(AE296*$AF$5/12,2)</f>
        <v>0.0</v>
      </c>
      <c r="AG296" s="19">
        <f>MIN($AG$5,AE296+AF296)</f>
        <v>0.0</v>
      </c>
      <c r="AH296" s="19">
        <f>MAX(0,MIN(AE296+AF296-AG296,MonthlyPayment-SUM(H296,M296,R296,W296,AB296,AG296,AL296,AQ296,AV296,BA296)-SUM(I296,N296,S296,X296,AC296)))</f>
        <v>0.0</v>
      </c>
      <c r="AI296" s="19">
        <f>ROUND(AE296+AF296-AG296-AH296,2)</f>
        <v>0.0</v>
      </c>
      <c r="AJ296" s="19">
        <f>AN295</f>
        <v>0.0</v>
      </c>
      <c r="AK296" s="19">
        <f>ROUND(AJ296*$AK$5/12,2)</f>
        <v>0.0</v>
      </c>
      <c r="AL296" s="19">
        <f>MIN($AL$5,AJ296+AK296)</f>
        <v>0.0</v>
      </c>
      <c r="AM296" s="19">
        <f>MAX(0,MIN(AJ296+AK296-AL296,MonthlyPayment-SUM(H296,M296,R296,W296,AB296,AG296,AL296,AQ296,AV296,BA296)-SUM(I296,N296,S296,X296,AC296,AH296)))</f>
        <v>0.0</v>
      </c>
      <c r="AN296" s="19">
        <f>ROUND(AJ296+AK296-AL296-AM296,2)</f>
        <v>0.0</v>
      </c>
      <c r="AO296" s="19">
        <f>AS295</f>
        <v>0.0</v>
      </c>
      <c r="AP296" s="19">
        <f>ROUND(AO296*$AP$5/12,2)</f>
        <v>0.0</v>
      </c>
      <c r="AQ296" s="19">
        <f>MIN($AQ$5,AO296+AP296)</f>
        <v>0.0</v>
      </c>
      <c r="AR296" s="19">
        <f>MAX(0,MIN(AO296+AP296-AQ296,MonthlyPayment-SUM(H296,M296,R296,W296,AB296,AG296,AL296,AQ296,AV296,BA296)-SUM(I296,N296,S296,X296,AC296,AH296,AM296)))</f>
        <v>0.0</v>
      </c>
      <c r="AS296" s="19">
        <f>ROUND(AO296+AP296-AQ296-AR296,2)</f>
        <v>0.0</v>
      </c>
      <c r="AT296" s="19">
        <f>AX295</f>
        <v>0.0</v>
      </c>
      <c r="AU296" s="19">
        <f>ROUND(AT296*$AU$5/12,2)</f>
        <v>0.0</v>
      </c>
      <c r="AV296" s="19">
        <f>MIN($AV$5,AT296+AU296)</f>
        <v>0.0</v>
      </c>
      <c r="AW296" s="19">
        <f>MAX(0,MIN(AT296+AU296-AV296,MonthlyPayment-SUM(H296,M296,R296,W296,AB296,AG296,AL296,AQ296,AV296,BA296)-SUM(I296,N296,S296,X296,AC296,AH296,AM296,AR296)))</f>
        <v>0.0</v>
      </c>
      <c r="AX296" s="19">
        <f>ROUND(AT296+AU296-AV296-AW296,2)</f>
        <v>0.0</v>
      </c>
      <c r="AY296" s="19">
        <f>BC295</f>
        <v>0.0</v>
      </c>
      <c r="AZ296" s="19">
        <f>ROUND(AY296*$AZ$5/12,2)</f>
        <v>0.0</v>
      </c>
      <c r="BA296" s="19">
        <f>MIN($BA$5,AY296+AZ296)</f>
        <v>0.0</v>
      </c>
      <c r="BB296" s="19">
        <f>MAX(0,MIN(AY296+AZ296-BA296,MonthlyPayment-SUM(H296,M296,R296,W296,AB296,AG296,AL296,AQ296,AV296,BA296)-SUM(I296,N296,S296,X296,AC296,AH296,AM296,AR296,AW296)))</f>
        <v>0.0</v>
      </c>
      <c r="BC296" s="19">
        <f>ROUND(AY296+AZ296-BA296-BB296,2)</f>
        <v>0.0</v>
      </c>
    </row>
    <row r="297" spans="1:55">
      <c r="A297" s="9">
        <v>291</v>
      </c>
      <c r="B297" s="15">
        <f>IF(FirstPayment="","",EDATE(FirstPayment,A297-1))</f>
        <v/>
      </c>
      <c r="C297" s="19">
        <f>SUM(H297,M297,R297,W297,AB297,AG297,AL297,AQ297,AV297,BA297,I297,N297,S297,X297,AC297,AH297,AM297,AR297,AW297,BB297)</f>
        <v>0.0</v>
      </c>
      <c r="D297" s="19">
        <f>SUM(J297,O297,T297,Y297,AD297,AI297,AN297,AS297,AX297,BC297)</f>
        <v>0.0</v>
      </c>
      <c r="E297" s="19">
        <f>SUM(G297,L297,Q297,V297,AA297,AF297,AK297,AP297,AU297,AZ297)</f>
        <v>0.0</v>
      </c>
      <c r="F297" s="19">
        <f>J296</f>
        <v>0.0</v>
      </c>
      <c r="G297" s="19">
        <f>ROUND(F297*$G$5/12,2)</f>
        <v>0.0</v>
      </c>
      <c r="H297" s="19">
        <f>MIN($H$5,F297+G297)</f>
        <v>0.0</v>
      </c>
      <c r="I297" s="19">
        <f>MAX(0,MIN(F297+G297-H297,MonthlyPayment-SUM(H297,M297,R297,W297,AB297,AG297,AL297,AQ297,AV297,BA297)))</f>
        <v>0.0</v>
      </c>
      <c r="J297" s="19">
        <f>ROUND(F297+G297-H297-I297,2)</f>
        <v>0.0</v>
      </c>
      <c r="K297" s="19">
        <f>O296</f>
        <v>0.0</v>
      </c>
      <c r="L297" s="19">
        <f>ROUND(K297*$L$5/12,2)</f>
        <v>0.0</v>
      </c>
      <c r="M297" s="19">
        <f>MIN($M$5,K297+L297)</f>
        <v>0.0</v>
      </c>
      <c r="N297" s="19">
        <f>MAX(0,MIN(K297+L297-M297,MonthlyPayment-SUM(H297,M297,R297,W297,AB297,AG297,AL297,AQ297,AV297,BA297)-SUM(I297)))</f>
        <v>0.0</v>
      </c>
      <c r="O297" s="19">
        <f>ROUND(K297+L297-M297-N297,2)</f>
        <v>0.0</v>
      </c>
      <c r="P297" s="19">
        <f>T296</f>
        <v>0.0</v>
      </c>
      <c r="Q297" s="19">
        <f>ROUND(P297*$Q$5/12,2)</f>
        <v>0.0</v>
      </c>
      <c r="R297" s="19">
        <f>MIN($R$5,P297+Q297)</f>
        <v>0.0</v>
      </c>
      <c r="S297" s="19">
        <f>MAX(0,MIN(P297+Q297-R297,MonthlyPayment-SUM(H297,M297,R297,W297,AB297,AG297,AL297,AQ297,AV297,BA297)-SUM(I297,N297)))</f>
        <v>0.0</v>
      </c>
      <c r="T297" s="19">
        <f>ROUND(P297+Q297-R297-S297,2)</f>
        <v>0.0</v>
      </c>
      <c r="U297" s="19">
        <f>Y296</f>
        <v>0.0</v>
      </c>
      <c r="V297" s="19">
        <f>ROUND(U297*$V$5/12,2)</f>
        <v>0.0</v>
      </c>
      <c r="W297" s="19">
        <f>MIN($W$5,U297+V297)</f>
        <v>0.0</v>
      </c>
      <c r="X297" s="19">
        <f>MAX(0,MIN(U297+V297-W297,MonthlyPayment-SUM(H297,M297,R297,W297,AB297,AG297,AL297,AQ297,AV297,BA297)-SUM(I297,N297,S297)))</f>
        <v>0.0</v>
      </c>
      <c r="Y297" s="19">
        <f>ROUND(U297+V297-W297-X297,2)</f>
        <v>0.0</v>
      </c>
      <c r="Z297" s="19">
        <f>AD296</f>
        <v>0.0</v>
      </c>
      <c r="AA297" s="19">
        <f>ROUND(Z297*$AA$5/12,2)</f>
        <v>0.0</v>
      </c>
      <c r="AB297" s="19">
        <f>MIN($AB$5,Z297+AA297)</f>
        <v>0.0</v>
      </c>
      <c r="AC297" s="19">
        <f>MAX(0,MIN(Z297+AA297-AB297,MonthlyPayment-SUM(H297,M297,R297,W297,AB297,AG297,AL297,AQ297,AV297,BA297)-SUM(I297,N297,S297,X297)))</f>
        <v>0.0</v>
      </c>
      <c r="AD297" s="19">
        <f>ROUND(Z297+AA297-AB297-AC297,2)</f>
        <v>0.0</v>
      </c>
      <c r="AE297" s="19">
        <f>AI296</f>
        <v>0.0</v>
      </c>
      <c r="AF297" s="19">
        <f>ROUND(AE297*$AF$5/12,2)</f>
        <v>0.0</v>
      </c>
      <c r="AG297" s="19">
        <f>MIN($AG$5,AE297+AF297)</f>
        <v>0.0</v>
      </c>
      <c r="AH297" s="19">
        <f>MAX(0,MIN(AE297+AF297-AG297,MonthlyPayment-SUM(H297,M297,R297,W297,AB297,AG297,AL297,AQ297,AV297,BA297)-SUM(I297,N297,S297,X297,AC297)))</f>
        <v>0.0</v>
      </c>
      <c r="AI297" s="19">
        <f>ROUND(AE297+AF297-AG297-AH297,2)</f>
        <v>0.0</v>
      </c>
      <c r="AJ297" s="19">
        <f>AN296</f>
        <v>0.0</v>
      </c>
      <c r="AK297" s="19">
        <f>ROUND(AJ297*$AK$5/12,2)</f>
        <v>0.0</v>
      </c>
      <c r="AL297" s="19">
        <f>MIN($AL$5,AJ297+AK297)</f>
        <v>0.0</v>
      </c>
      <c r="AM297" s="19">
        <f>MAX(0,MIN(AJ297+AK297-AL297,MonthlyPayment-SUM(H297,M297,R297,W297,AB297,AG297,AL297,AQ297,AV297,BA297)-SUM(I297,N297,S297,X297,AC297,AH297)))</f>
        <v>0.0</v>
      </c>
      <c r="AN297" s="19">
        <f>ROUND(AJ297+AK297-AL297-AM297,2)</f>
        <v>0.0</v>
      </c>
      <c r="AO297" s="19">
        <f>AS296</f>
        <v>0.0</v>
      </c>
      <c r="AP297" s="19">
        <f>ROUND(AO297*$AP$5/12,2)</f>
        <v>0.0</v>
      </c>
      <c r="AQ297" s="19">
        <f>MIN($AQ$5,AO297+AP297)</f>
        <v>0.0</v>
      </c>
      <c r="AR297" s="19">
        <f>MAX(0,MIN(AO297+AP297-AQ297,MonthlyPayment-SUM(H297,M297,R297,W297,AB297,AG297,AL297,AQ297,AV297,BA297)-SUM(I297,N297,S297,X297,AC297,AH297,AM297)))</f>
        <v>0.0</v>
      </c>
      <c r="AS297" s="19">
        <f>ROUND(AO297+AP297-AQ297-AR297,2)</f>
        <v>0.0</v>
      </c>
      <c r="AT297" s="19">
        <f>AX296</f>
        <v>0.0</v>
      </c>
      <c r="AU297" s="19">
        <f>ROUND(AT297*$AU$5/12,2)</f>
        <v>0.0</v>
      </c>
      <c r="AV297" s="19">
        <f>MIN($AV$5,AT297+AU297)</f>
        <v>0.0</v>
      </c>
      <c r="AW297" s="19">
        <f>MAX(0,MIN(AT297+AU297-AV297,MonthlyPayment-SUM(H297,M297,R297,W297,AB297,AG297,AL297,AQ297,AV297,BA297)-SUM(I297,N297,S297,X297,AC297,AH297,AM297,AR297)))</f>
        <v>0.0</v>
      </c>
      <c r="AX297" s="19">
        <f>ROUND(AT297+AU297-AV297-AW297,2)</f>
        <v>0.0</v>
      </c>
      <c r="AY297" s="19">
        <f>BC296</f>
        <v>0.0</v>
      </c>
      <c r="AZ297" s="19">
        <f>ROUND(AY297*$AZ$5/12,2)</f>
        <v>0.0</v>
      </c>
      <c r="BA297" s="19">
        <f>MIN($BA$5,AY297+AZ297)</f>
        <v>0.0</v>
      </c>
      <c r="BB297" s="19">
        <f>MAX(0,MIN(AY297+AZ297-BA297,MonthlyPayment-SUM(H297,M297,R297,W297,AB297,AG297,AL297,AQ297,AV297,BA297)-SUM(I297,N297,S297,X297,AC297,AH297,AM297,AR297,AW297)))</f>
        <v>0.0</v>
      </c>
      <c r="BC297" s="19">
        <f>ROUND(AY297+AZ297-BA297-BB297,2)</f>
        <v>0.0</v>
      </c>
    </row>
    <row r="298" spans="1:55">
      <c r="A298" s="9">
        <v>292</v>
      </c>
      <c r="B298" s="15">
        <f>IF(FirstPayment="","",EDATE(FirstPayment,A298-1))</f>
        <v/>
      </c>
      <c r="C298" s="19">
        <f>SUM(H298,M298,R298,W298,AB298,AG298,AL298,AQ298,AV298,BA298,I298,N298,S298,X298,AC298,AH298,AM298,AR298,AW298,BB298)</f>
        <v>0.0</v>
      </c>
      <c r="D298" s="19">
        <f>SUM(J298,O298,T298,Y298,AD298,AI298,AN298,AS298,AX298,BC298)</f>
        <v>0.0</v>
      </c>
      <c r="E298" s="19">
        <f>SUM(G298,L298,Q298,V298,AA298,AF298,AK298,AP298,AU298,AZ298)</f>
        <v>0.0</v>
      </c>
      <c r="F298" s="19">
        <f>J297</f>
        <v>0.0</v>
      </c>
      <c r="G298" s="19">
        <f>ROUND(F298*$G$5/12,2)</f>
        <v>0.0</v>
      </c>
      <c r="H298" s="19">
        <f>MIN($H$5,F298+G298)</f>
        <v>0.0</v>
      </c>
      <c r="I298" s="19">
        <f>MAX(0,MIN(F298+G298-H298,MonthlyPayment-SUM(H298,M298,R298,W298,AB298,AG298,AL298,AQ298,AV298,BA298)))</f>
        <v>0.0</v>
      </c>
      <c r="J298" s="19">
        <f>ROUND(F298+G298-H298-I298,2)</f>
        <v>0.0</v>
      </c>
      <c r="K298" s="19">
        <f>O297</f>
        <v>0.0</v>
      </c>
      <c r="L298" s="19">
        <f>ROUND(K298*$L$5/12,2)</f>
        <v>0.0</v>
      </c>
      <c r="M298" s="19">
        <f>MIN($M$5,K298+L298)</f>
        <v>0.0</v>
      </c>
      <c r="N298" s="19">
        <f>MAX(0,MIN(K298+L298-M298,MonthlyPayment-SUM(H298,M298,R298,W298,AB298,AG298,AL298,AQ298,AV298,BA298)-SUM(I298)))</f>
        <v>0.0</v>
      </c>
      <c r="O298" s="19">
        <f>ROUND(K298+L298-M298-N298,2)</f>
        <v>0.0</v>
      </c>
      <c r="P298" s="19">
        <f>T297</f>
        <v>0.0</v>
      </c>
      <c r="Q298" s="19">
        <f>ROUND(P298*$Q$5/12,2)</f>
        <v>0.0</v>
      </c>
      <c r="R298" s="19">
        <f>MIN($R$5,P298+Q298)</f>
        <v>0.0</v>
      </c>
      <c r="S298" s="19">
        <f>MAX(0,MIN(P298+Q298-R298,MonthlyPayment-SUM(H298,M298,R298,W298,AB298,AG298,AL298,AQ298,AV298,BA298)-SUM(I298,N298)))</f>
        <v>0.0</v>
      </c>
      <c r="T298" s="19">
        <f>ROUND(P298+Q298-R298-S298,2)</f>
        <v>0.0</v>
      </c>
      <c r="U298" s="19">
        <f>Y297</f>
        <v>0.0</v>
      </c>
      <c r="V298" s="19">
        <f>ROUND(U298*$V$5/12,2)</f>
        <v>0.0</v>
      </c>
      <c r="W298" s="19">
        <f>MIN($W$5,U298+V298)</f>
        <v>0.0</v>
      </c>
      <c r="X298" s="19">
        <f>MAX(0,MIN(U298+V298-W298,MonthlyPayment-SUM(H298,M298,R298,W298,AB298,AG298,AL298,AQ298,AV298,BA298)-SUM(I298,N298,S298)))</f>
        <v>0.0</v>
      </c>
      <c r="Y298" s="19">
        <f>ROUND(U298+V298-W298-X298,2)</f>
        <v>0.0</v>
      </c>
      <c r="Z298" s="19">
        <f>AD297</f>
        <v>0.0</v>
      </c>
      <c r="AA298" s="19">
        <f>ROUND(Z298*$AA$5/12,2)</f>
        <v>0.0</v>
      </c>
      <c r="AB298" s="19">
        <f>MIN($AB$5,Z298+AA298)</f>
        <v>0.0</v>
      </c>
      <c r="AC298" s="19">
        <f>MAX(0,MIN(Z298+AA298-AB298,MonthlyPayment-SUM(H298,M298,R298,W298,AB298,AG298,AL298,AQ298,AV298,BA298)-SUM(I298,N298,S298,X298)))</f>
        <v>0.0</v>
      </c>
      <c r="AD298" s="19">
        <f>ROUND(Z298+AA298-AB298-AC298,2)</f>
        <v>0.0</v>
      </c>
      <c r="AE298" s="19">
        <f>AI297</f>
        <v>0.0</v>
      </c>
      <c r="AF298" s="19">
        <f>ROUND(AE298*$AF$5/12,2)</f>
        <v>0.0</v>
      </c>
      <c r="AG298" s="19">
        <f>MIN($AG$5,AE298+AF298)</f>
        <v>0.0</v>
      </c>
      <c r="AH298" s="19">
        <f>MAX(0,MIN(AE298+AF298-AG298,MonthlyPayment-SUM(H298,M298,R298,W298,AB298,AG298,AL298,AQ298,AV298,BA298)-SUM(I298,N298,S298,X298,AC298)))</f>
        <v>0.0</v>
      </c>
      <c r="AI298" s="19">
        <f>ROUND(AE298+AF298-AG298-AH298,2)</f>
        <v>0.0</v>
      </c>
      <c r="AJ298" s="19">
        <f>AN297</f>
        <v>0.0</v>
      </c>
      <c r="AK298" s="19">
        <f>ROUND(AJ298*$AK$5/12,2)</f>
        <v>0.0</v>
      </c>
      <c r="AL298" s="19">
        <f>MIN($AL$5,AJ298+AK298)</f>
        <v>0.0</v>
      </c>
      <c r="AM298" s="19">
        <f>MAX(0,MIN(AJ298+AK298-AL298,MonthlyPayment-SUM(H298,M298,R298,W298,AB298,AG298,AL298,AQ298,AV298,BA298)-SUM(I298,N298,S298,X298,AC298,AH298)))</f>
        <v>0.0</v>
      </c>
      <c r="AN298" s="19">
        <f>ROUND(AJ298+AK298-AL298-AM298,2)</f>
        <v>0.0</v>
      </c>
      <c r="AO298" s="19">
        <f>AS297</f>
        <v>0.0</v>
      </c>
      <c r="AP298" s="19">
        <f>ROUND(AO298*$AP$5/12,2)</f>
        <v>0.0</v>
      </c>
      <c r="AQ298" s="19">
        <f>MIN($AQ$5,AO298+AP298)</f>
        <v>0.0</v>
      </c>
      <c r="AR298" s="19">
        <f>MAX(0,MIN(AO298+AP298-AQ298,MonthlyPayment-SUM(H298,M298,R298,W298,AB298,AG298,AL298,AQ298,AV298,BA298)-SUM(I298,N298,S298,X298,AC298,AH298,AM298)))</f>
        <v>0.0</v>
      </c>
      <c r="AS298" s="19">
        <f>ROUND(AO298+AP298-AQ298-AR298,2)</f>
        <v>0.0</v>
      </c>
      <c r="AT298" s="19">
        <f>AX297</f>
        <v>0.0</v>
      </c>
      <c r="AU298" s="19">
        <f>ROUND(AT298*$AU$5/12,2)</f>
        <v>0.0</v>
      </c>
      <c r="AV298" s="19">
        <f>MIN($AV$5,AT298+AU298)</f>
        <v>0.0</v>
      </c>
      <c r="AW298" s="19">
        <f>MAX(0,MIN(AT298+AU298-AV298,MonthlyPayment-SUM(H298,M298,R298,W298,AB298,AG298,AL298,AQ298,AV298,BA298)-SUM(I298,N298,S298,X298,AC298,AH298,AM298,AR298)))</f>
        <v>0.0</v>
      </c>
      <c r="AX298" s="19">
        <f>ROUND(AT298+AU298-AV298-AW298,2)</f>
        <v>0.0</v>
      </c>
      <c r="AY298" s="19">
        <f>BC297</f>
        <v>0.0</v>
      </c>
      <c r="AZ298" s="19">
        <f>ROUND(AY298*$AZ$5/12,2)</f>
        <v>0.0</v>
      </c>
      <c r="BA298" s="19">
        <f>MIN($BA$5,AY298+AZ298)</f>
        <v>0.0</v>
      </c>
      <c r="BB298" s="19">
        <f>MAX(0,MIN(AY298+AZ298-BA298,MonthlyPayment-SUM(H298,M298,R298,W298,AB298,AG298,AL298,AQ298,AV298,BA298)-SUM(I298,N298,S298,X298,AC298,AH298,AM298,AR298,AW298)))</f>
        <v>0.0</v>
      </c>
      <c r="BC298" s="19">
        <f>ROUND(AY298+AZ298-BA298-BB298,2)</f>
        <v>0.0</v>
      </c>
    </row>
    <row r="299" spans="1:55">
      <c r="A299" s="9">
        <v>293</v>
      </c>
      <c r="B299" s="15">
        <f>IF(FirstPayment="","",EDATE(FirstPayment,A299-1))</f>
        <v/>
      </c>
      <c r="C299" s="19">
        <f>SUM(H299,M299,R299,W299,AB299,AG299,AL299,AQ299,AV299,BA299,I299,N299,S299,X299,AC299,AH299,AM299,AR299,AW299,BB299)</f>
        <v>0.0</v>
      </c>
      <c r="D299" s="19">
        <f>SUM(J299,O299,T299,Y299,AD299,AI299,AN299,AS299,AX299,BC299)</f>
        <v>0.0</v>
      </c>
      <c r="E299" s="19">
        <f>SUM(G299,L299,Q299,V299,AA299,AF299,AK299,AP299,AU299,AZ299)</f>
        <v>0.0</v>
      </c>
      <c r="F299" s="19">
        <f>J298</f>
        <v>0.0</v>
      </c>
      <c r="G299" s="19">
        <f>ROUND(F299*$G$5/12,2)</f>
        <v>0.0</v>
      </c>
      <c r="H299" s="19">
        <f>MIN($H$5,F299+G299)</f>
        <v>0.0</v>
      </c>
      <c r="I299" s="19">
        <f>MAX(0,MIN(F299+G299-H299,MonthlyPayment-SUM(H299,M299,R299,W299,AB299,AG299,AL299,AQ299,AV299,BA299)))</f>
        <v>0.0</v>
      </c>
      <c r="J299" s="19">
        <f>ROUND(F299+G299-H299-I299,2)</f>
        <v>0.0</v>
      </c>
      <c r="K299" s="19">
        <f>O298</f>
        <v>0.0</v>
      </c>
      <c r="L299" s="19">
        <f>ROUND(K299*$L$5/12,2)</f>
        <v>0.0</v>
      </c>
      <c r="M299" s="19">
        <f>MIN($M$5,K299+L299)</f>
        <v>0.0</v>
      </c>
      <c r="N299" s="19">
        <f>MAX(0,MIN(K299+L299-M299,MonthlyPayment-SUM(H299,M299,R299,W299,AB299,AG299,AL299,AQ299,AV299,BA299)-SUM(I299)))</f>
        <v>0.0</v>
      </c>
      <c r="O299" s="19">
        <f>ROUND(K299+L299-M299-N299,2)</f>
        <v>0.0</v>
      </c>
      <c r="P299" s="19">
        <f>T298</f>
        <v>0.0</v>
      </c>
      <c r="Q299" s="19">
        <f>ROUND(P299*$Q$5/12,2)</f>
        <v>0.0</v>
      </c>
      <c r="R299" s="19">
        <f>MIN($R$5,P299+Q299)</f>
        <v>0.0</v>
      </c>
      <c r="S299" s="19">
        <f>MAX(0,MIN(P299+Q299-R299,MonthlyPayment-SUM(H299,M299,R299,W299,AB299,AG299,AL299,AQ299,AV299,BA299)-SUM(I299,N299)))</f>
        <v>0.0</v>
      </c>
      <c r="T299" s="19">
        <f>ROUND(P299+Q299-R299-S299,2)</f>
        <v>0.0</v>
      </c>
      <c r="U299" s="19">
        <f>Y298</f>
        <v>0.0</v>
      </c>
      <c r="V299" s="19">
        <f>ROUND(U299*$V$5/12,2)</f>
        <v>0.0</v>
      </c>
      <c r="W299" s="19">
        <f>MIN($W$5,U299+V299)</f>
        <v>0.0</v>
      </c>
      <c r="X299" s="19">
        <f>MAX(0,MIN(U299+V299-W299,MonthlyPayment-SUM(H299,M299,R299,W299,AB299,AG299,AL299,AQ299,AV299,BA299)-SUM(I299,N299,S299)))</f>
        <v>0.0</v>
      </c>
      <c r="Y299" s="19">
        <f>ROUND(U299+V299-W299-X299,2)</f>
        <v>0.0</v>
      </c>
      <c r="Z299" s="19">
        <f>AD298</f>
        <v>0.0</v>
      </c>
      <c r="AA299" s="19">
        <f>ROUND(Z299*$AA$5/12,2)</f>
        <v>0.0</v>
      </c>
      <c r="AB299" s="19">
        <f>MIN($AB$5,Z299+AA299)</f>
        <v>0.0</v>
      </c>
      <c r="AC299" s="19">
        <f>MAX(0,MIN(Z299+AA299-AB299,MonthlyPayment-SUM(H299,M299,R299,W299,AB299,AG299,AL299,AQ299,AV299,BA299)-SUM(I299,N299,S299,X299)))</f>
        <v>0.0</v>
      </c>
      <c r="AD299" s="19">
        <f>ROUND(Z299+AA299-AB299-AC299,2)</f>
        <v>0.0</v>
      </c>
      <c r="AE299" s="19">
        <f>AI298</f>
        <v>0.0</v>
      </c>
      <c r="AF299" s="19">
        <f>ROUND(AE299*$AF$5/12,2)</f>
        <v>0.0</v>
      </c>
      <c r="AG299" s="19">
        <f>MIN($AG$5,AE299+AF299)</f>
        <v>0.0</v>
      </c>
      <c r="AH299" s="19">
        <f>MAX(0,MIN(AE299+AF299-AG299,MonthlyPayment-SUM(H299,M299,R299,W299,AB299,AG299,AL299,AQ299,AV299,BA299)-SUM(I299,N299,S299,X299,AC299)))</f>
        <v>0.0</v>
      </c>
      <c r="AI299" s="19">
        <f>ROUND(AE299+AF299-AG299-AH299,2)</f>
        <v>0.0</v>
      </c>
      <c r="AJ299" s="19">
        <f>AN298</f>
        <v>0.0</v>
      </c>
      <c r="AK299" s="19">
        <f>ROUND(AJ299*$AK$5/12,2)</f>
        <v>0.0</v>
      </c>
      <c r="AL299" s="19">
        <f>MIN($AL$5,AJ299+AK299)</f>
        <v>0.0</v>
      </c>
      <c r="AM299" s="19">
        <f>MAX(0,MIN(AJ299+AK299-AL299,MonthlyPayment-SUM(H299,M299,R299,W299,AB299,AG299,AL299,AQ299,AV299,BA299)-SUM(I299,N299,S299,X299,AC299,AH299)))</f>
        <v>0.0</v>
      </c>
      <c r="AN299" s="19">
        <f>ROUND(AJ299+AK299-AL299-AM299,2)</f>
        <v>0.0</v>
      </c>
      <c r="AO299" s="19">
        <f>AS298</f>
        <v>0.0</v>
      </c>
      <c r="AP299" s="19">
        <f>ROUND(AO299*$AP$5/12,2)</f>
        <v>0.0</v>
      </c>
      <c r="AQ299" s="19">
        <f>MIN($AQ$5,AO299+AP299)</f>
        <v>0.0</v>
      </c>
      <c r="AR299" s="19">
        <f>MAX(0,MIN(AO299+AP299-AQ299,MonthlyPayment-SUM(H299,M299,R299,W299,AB299,AG299,AL299,AQ299,AV299,BA299)-SUM(I299,N299,S299,X299,AC299,AH299,AM299)))</f>
        <v>0.0</v>
      </c>
      <c r="AS299" s="19">
        <f>ROUND(AO299+AP299-AQ299-AR299,2)</f>
        <v>0.0</v>
      </c>
      <c r="AT299" s="19">
        <f>AX298</f>
        <v>0.0</v>
      </c>
      <c r="AU299" s="19">
        <f>ROUND(AT299*$AU$5/12,2)</f>
        <v>0.0</v>
      </c>
      <c r="AV299" s="19">
        <f>MIN($AV$5,AT299+AU299)</f>
        <v>0.0</v>
      </c>
      <c r="AW299" s="19">
        <f>MAX(0,MIN(AT299+AU299-AV299,MonthlyPayment-SUM(H299,M299,R299,W299,AB299,AG299,AL299,AQ299,AV299,BA299)-SUM(I299,N299,S299,X299,AC299,AH299,AM299,AR299)))</f>
        <v>0.0</v>
      </c>
      <c r="AX299" s="19">
        <f>ROUND(AT299+AU299-AV299-AW299,2)</f>
        <v>0.0</v>
      </c>
      <c r="AY299" s="19">
        <f>BC298</f>
        <v>0.0</v>
      </c>
      <c r="AZ299" s="19">
        <f>ROUND(AY299*$AZ$5/12,2)</f>
        <v>0.0</v>
      </c>
      <c r="BA299" s="19">
        <f>MIN($BA$5,AY299+AZ299)</f>
        <v>0.0</v>
      </c>
      <c r="BB299" s="19">
        <f>MAX(0,MIN(AY299+AZ299-BA299,MonthlyPayment-SUM(H299,M299,R299,W299,AB299,AG299,AL299,AQ299,AV299,BA299)-SUM(I299,N299,S299,X299,AC299,AH299,AM299,AR299,AW299)))</f>
        <v>0.0</v>
      </c>
      <c r="BC299" s="19">
        <f>ROUND(AY299+AZ299-BA299-BB299,2)</f>
        <v>0.0</v>
      </c>
    </row>
    <row r="300" spans="1:55">
      <c r="A300" s="9">
        <v>294</v>
      </c>
      <c r="B300" s="15">
        <f>IF(FirstPayment="","",EDATE(FirstPayment,A300-1))</f>
        <v/>
      </c>
      <c r="C300" s="19">
        <f>SUM(H300,M300,R300,W300,AB300,AG300,AL300,AQ300,AV300,BA300,I300,N300,S300,X300,AC300,AH300,AM300,AR300,AW300,BB300)</f>
        <v>0.0</v>
      </c>
      <c r="D300" s="19">
        <f>SUM(J300,O300,T300,Y300,AD300,AI300,AN300,AS300,AX300,BC300)</f>
        <v>0.0</v>
      </c>
      <c r="E300" s="19">
        <f>SUM(G300,L300,Q300,V300,AA300,AF300,AK300,AP300,AU300,AZ300)</f>
        <v>0.0</v>
      </c>
      <c r="F300" s="19">
        <f>J299</f>
        <v>0.0</v>
      </c>
      <c r="G300" s="19">
        <f>ROUND(F300*$G$5/12,2)</f>
        <v>0.0</v>
      </c>
      <c r="H300" s="19">
        <f>MIN($H$5,F300+G300)</f>
        <v>0.0</v>
      </c>
      <c r="I300" s="19">
        <f>MAX(0,MIN(F300+G300-H300,MonthlyPayment-SUM(H300,M300,R300,W300,AB300,AG300,AL300,AQ300,AV300,BA300)))</f>
        <v>0.0</v>
      </c>
      <c r="J300" s="19">
        <f>ROUND(F300+G300-H300-I300,2)</f>
        <v>0.0</v>
      </c>
      <c r="K300" s="19">
        <f>O299</f>
        <v>0.0</v>
      </c>
      <c r="L300" s="19">
        <f>ROUND(K300*$L$5/12,2)</f>
        <v>0.0</v>
      </c>
      <c r="M300" s="19">
        <f>MIN($M$5,K300+L300)</f>
        <v>0.0</v>
      </c>
      <c r="N300" s="19">
        <f>MAX(0,MIN(K300+L300-M300,MonthlyPayment-SUM(H300,M300,R300,W300,AB300,AG300,AL300,AQ300,AV300,BA300)-SUM(I300)))</f>
        <v>0.0</v>
      </c>
      <c r="O300" s="19">
        <f>ROUND(K300+L300-M300-N300,2)</f>
        <v>0.0</v>
      </c>
      <c r="P300" s="19">
        <f>T299</f>
        <v>0.0</v>
      </c>
      <c r="Q300" s="19">
        <f>ROUND(P300*$Q$5/12,2)</f>
        <v>0.0</v>
      </c>
      <c r="R300" s="19">
        <f>MIN($R$5,P300+Q300)</f>
        <v>0.0</v>
      </c>
      <c r="S300" s="19">
        <f>MAX(0,MIN(P300+Q300-R300,MonthlyPayment-SUM(H300,M300,R300,W300,AB300,AG300,AL300,AQ300,AV300,BA300)-SUM(I300,N300)))</f>
        <v>0.0</v>
      </c>
      <c r="T300" s="19">
        <f>ROUND(P300+Q300-R300-S300,2)</f>
        <v>0.0</v>
      </c>
      <c r="U300" s="19">
        <f>Y299</f>
        <v>0.0</v>
      </c>
      <c r="V300" s="19">
        <f>ROUND(U300*$V$5/12,2)</f>
        <v>0.0</v>
      </c>
      <c r="W300" s="19">
        <f>MIN($W$5,U300+V300)</f>
        <v>0.0</v>
      </c>
      <c r="X300" s="19">
        <f>MAX(0,MIN(U300+V300-W300,MonthlyPayment-SUM(H300,M300,R300,W300,AB300,AG300,AL300,AQ300,AV300,BA300)-SUM(I300,N300,S300)))</f>
        <v>0.0</v>
      </c>
      <c r="Y300" s="19">
        <f>ROUND(U300+V300-W300-X300,2)</f>
        <v>0.0</v>
      </c>
      <c r="Z300" s="19">
        <f>AD299</f>
        <v>0.0</v>
      </c>
      <c r="AA300" s="19">
        <f>ROUND(Z300*$AA$5/12,2)</f>
        <v>0.0</v>
      </c>
      <c r="AB300" s="19">
        <f>MIN($AB$5,Z300+AA300)</f>
        <v>0.0</v>
      </c>
      <c r="AC300" s="19">
        <f>MAX(0,MIN(Z300+AA300-AB300,MonthlyPayment-SUM(H300,M300,R300,W300,AB300,AG300,AL300,AQ300,AV300,BA300)-SUM(I300,N300,S300,X300)))</f>
        <v>0.0</v>
      </c>
      <c r="AD300" s="19">
        <f>ROUND(Z300+AA300-AB300-AC300,2)</f>
        <v>0.0</v>
      </c>
      <c r="AE300" s="19">
        <f>AI299</f>
        <v>0.0</v>
      </c>
      <c r="AF300" s="19">
        <f>ROUND(AE300*$AF$5/12,2)</f>
        <v>0.0</v>
      </c>
      <c r="AG300" s="19">
        <f>MIN($AG$5,AE300+AF300)</f>
        <v>0.0</v>
      </c>
      <c r="AH300" s="19">
        <f>MAX(0,MIN(AE300+AF300-AG300,MonthlyPayment-SUM(H300,M300,R300,W300,AB300,AG300,AL300,AQ300,AV300,BA300)-SUM(I300,N300,S300,X300,AC300)))</f>
        <v>0.0</v>
      </c>
      <c r="AI300" s="19">
        <f>ROUND(AE300+AF300-AG300-AH300,2)</f>
        <v>0.0</v>
      </c>
      <c r="AJ300" s="19">
        <f>AN299</f>
        <v>0.0</v>
      </c>
      <c r="AK300" s="19">
        <f>ROUND(AJ300*$AK$5/12,2)</f>
        <v>0.0</v>
      </c>
      <c r="AL300" s="19">
        <f>MIN($AL$5,AJ300+AK300)</f>
        <v>0.0</v>
      </c>
      <c r="AM300" s="19">
        <f>MAX(0,MIN(AJ300+AK300-AL300,MonthlyPayment-SUM(H300,M300,R300,W300,AB300,AG300,AL300,AQ300,AV300,BA300)-SUM(I300,N300,S300,X300,AC300,AH300)))</f>
        <v>0.0</v>
      </c>
      <c r="AN300" s="19">
        <f>ROUND(AJ300+AK300-AL300-AM300,2)</f>
        <v>0.0</v>
      </c>
      <c r="AO300" s="19">
        <f>AS299</f>
        <v>0.0</v>
      </c>
      <c r="AP300" s="19">
        <f>ROUND(AO300*$AP$5/12,2)</f>
        <v>0.0</v>
      </c>
      <c r="AQ300" s="19">
        <f>MIN($AQ$5,AO300+AP300)</f>
        <v>0.0</v>
      </c>
      <c r="AR300" s="19">
        <f>MAX(0,MIN(AO300+AP300-AQ300,MonthlyPayment-SUM(H300,M300,R300,W300,AB300,AG300,AL300,AQ300,AV300,BA300)-SUM(I300,N300,S300,X300,AC300,AH300,AM300)))</f>
        <v>0.0</v>
      </c>
      <c r="AS300" s="19">
        <f>ROUND(AO300+AP300-AQ300-AR300,2)</f>
        <v>0.0</v>
      </c>
      <c r="AT300" s="19">
        <f>AX299</f>
        <v>0.0</v>
      </c>
      <c r="AU300" s="19">
        <f>ROUND(AT300*$AU$5/12,2)</f>
        <v>0.0</v>
      </c>
      <c r="AV300" s="19">
        <f>MIN($AV$5,AT300+AU300)</f>
        <v>0.0</v>
      </c>
      <c r="AW300" s="19">
        <f>MAX(0,MIN(AT300+AU300-AV300,MonthlyPayment-SUM(H300,M300,R300,W300,AB300,AG300,AL300,AQ300,AV300,BA300)-SUM(I300,N300,S300,X300,AC300,AH300,AM300,AR300)))</f>
        <v>0.0</v>
      </c>
      <c r="AX300" s="19">
        <f>ROUND(AT300+AU300-AV300-AW300,2)</f>
        <v>0.0</v>
      </c>
      <c r="AY300" s="19">
        <f>BC299</f>
        <v>0.0</v>
      </c>
      <c r="AZ300" s="19">
        <f>ROUND(AY300*$AZ$5/12,2)</f>
        <v>0.0</v>
      </c>
      <c r="BA300" s="19">
        <f>MIN($BA$5,AY300+AZ300)</f>
        <v>0.0</v>
      </c>
      <c r="BB300" s="19">
        <f>MAX(0,MIN(AY300+AZ300-BA300,MonthlyPayment-SUM(H300,M300,R300,W300,AB300,AG300,AL300,AQ300,AV300,BA300)-SUM(I300,N300,S300,X300,AC300,AH300,AM300,AR300,AW300)))</f>
        <v>0.0</v>
      </c>
      <c r="BC300" s="19">
        <f>ROUND(AY300+AZ300-BA300-BB300,2)</f>
        <v>0.0</v>
      </c>
    </row>
    <row r="301" spans="1:55">
      <c r="A301" s="9">
        <v>295</v>
      </c>
      <c r="B301" s="15">
        <f>IF(FirstPayment="","",EDATE(FirstPayment,A301-1))</f>
        <v/>
      </c>
      <c r="C301" s="19">
        <f>SUM(H301,M301,R301,W301,AB301,AG301,AL301,AQ301,AV301,BA301,I301,N301,S301,X301,AC301,AH301,AM301,AR301,AW301,BB301)</f>
        <v>0.0</v>
      </c>
      <c r="D301" s="19">
        <f>SUM(J301,O301,T301,Y301,AD301,AI301,AN301,AS301,AX301,BC301)</f>
        <v>0.0</v>
      </c>
      <c r="E301" s="19">
        <f>SUM(G301,L301,Q301,V301,AA301,AF301,AK301,AP301,AU301,AZ301)</f>
        <v>0.0</v>
      </c>
      <c r="F301" s="19">
        <f>J300</f>
        <v>0.0</v>
      </c>
      <c r="G301" s="19">
        <f>ROUND(F301*$G$5/12,2)</f>
        <v>0.0</v>
      </c>
      <c r="H301" s="19">
        <f>MIN($H$5,F301+G301)</f>
        <v>0.0</v>
      </c>
      <c r="I301" s="19">
        <f>MAX(0,MIN(F301+G301-H301,MonthlyPayment-SUM(H301,M301,R301,W301,AB301,AG301,AL301,AQ301,AV301,BA301)))</f>
        <v>0.0</v>
      </c>
      <c r="J301" s="19">
        <f>ROUND(F301+G301-H301-I301,2)</f>
        <v>0.0</v>
      </c>
      <c r="K301" s="19">
        <f>O300</f>
        <v>0.0</v>
      </c>
      <c r="L301" s="19">
        <f>ROUND(K301*$L$5/12,2)</f>
        <v>0.0</v>
      </c>
      <c r="M301" s="19">
        <f>MIN($M$5,K301+L301)</f>
        <v>0.0</v>
      </c>
      <c r="N301" s="19">
        <f>MAX(0,MIN(K301+L301-M301,MonthlyPayment-SUM(H301,M301,R301,W301,AB301,AG301,AL301,AQ301,AV301,BA301)-SUM(I301)))</f>
        <v>0.0</v>
      </c>
      <c r="O301" s="19">
        <f>ROUND(K301+L301-M301-N301,2)</f>
        <v>0.0</v>
      </c>
      <c r="P301" s="19">
        <f>T300</f>
        <v>0.0</v>
      </c>
      <c r="Q301" s="19">
        <f>ROUND(P301*$Q$5/12,2)</f>
        <v>0.0</v>
      </c>
      <c r="R301" s="19">
        <f>MIN($R$5,P301+Q301)</f>
        <v>0.0</v>
      </c>
      <c r="S301" s="19">
        <f>MAX(0,MIN(P301+Q301-R301,MonthlyPayment-SUM(H301,M301,R301,W301,AB301,AG301,AL301,AQ301,AV301,BA301)-SUM(I301,N301)))</f>
        <v>0.0</v>
      </c>
      <c r="T301" s="19">
        <f>ROUND(P301+Q301-R301-S301,2)</f>
        <v>0.0</v>
      </c>
      <c r="U301" s="19">
        <f>Y300</f>
        <v>0.0</v>
      </c>
      <c r="V301" s="19">
        <f>ROUND(U301*$V$5/12,2)</f>
        <v>0.0</v>
      </c>
      <c r="W301" s="19">
        <f>MIN($W$5,U301+V301)</f>
        <v>0.0</v>
      </c>
      <c r="X301" s="19">
        <f>MAX(0,MIN(U301+V301-W301,MonthlyPayment-SUM(H301,M301,R301,W301,AB301,AG301,AL301,AQ301,AV301,BA301)-SUM(I301,N301,S301)))</f>
        <v>0.0</v>
      </c>
      <c r="Y301" s="19">
        <f>ROUND(U301+V301-W301-X301,2)</f>
        <v>0.0</v>
      </c>
      <c r="Z301" s="19">
        <f>AD300</f>
        <v>0.0</v>
      </c>
      <c r="AA301" s="19">
        <f>ROUND(Z301*$AA$5/12,2)</f>
        <v>0.0</v>
      </c>
      <c r="AB301" s="19">
        <f>MIN($AB$5,Z301+AA301)</f>
        <v>0.0</v>
      </c>
      <c r="AC301" s="19">
        <f>MAX(0,MIN(Z301+AA301-AB301,MonthlyPayment-SUM(H301,M301,R301,W301,AB301,AG301,AL301,AQ301,AV301,BA301)-SUM(I301,N301,S301,X301)))</f>
        <v>0.0</v>
      </c>
      <c r="AD301" s="19">
        <f>ROUND(Z301+AA301-AB301-AC301,2)</f>
        <v>0.0</v>
      </c>
      <c r="AE301" s="19">
        <f>AI300</f>
        <v>0.0</v>
      </c>
      <c r="AF301" s="19">
        <f>ROUND(AE301*$AF$5/12,2)</f>
        <v>0.0</v>
      </c>
      <c r="AG301" s="19">
        <f>MIN($AG$5,AE301+AF301)</f>
        <v>0.0</v>
      </c>
      <c r="AH301" s="19">
        <f>MAX(0,MIN(AE301+AF301-AG301,MonthlyPayment-SUM(H301,M301,R301,W301,AB301,AG301,AL301,AQ301,AV301,BA301)-SUM(I301,N301,S301,X301,AC301)))</f>
        <v>0.0</v>
      </c>
      <c r="AI301" s="19">
        <f>ROUND(AE301+AF301-AG301-AH301,2)</f>
        <v>0.0</v>
      </c>
      <c r="AJ301" s="19">
        <f>AN300</f>
        <v>0.0</v>
      </c>
      <c r="AK301" s="19">
        <f>ROUND(AJ301*$AK$5/12,2)</f>
        <v>0.0</v>
      </c>
      <c r="AL301" s="19">
        <f>MIN($AL$5,AJ301+AK301)</f>
        <v>0.0</v>
      </c>
      <c r="AM301" s="19">
        <f>MAX(0,MIN(AJ301+AK301-AL301,MonthlyPayment-SUM(H301,M301,R301,W301,AB301,AG301,AL301,AQ301,AV301,BA301)-SUM(I301,N301,S301,X301,AC301,AH301)))</f>
        <v>0.0</v>
      </c>
      <c r="AN301" s="19">
        <f>ROUND(AJ301+AK301-AL301-AM301,2)</f>
        <v>0.0</v>
      </c>
      <c r="AO301" s="19">
        <f>AS300</f>
        <v>0.0</v>
      </c>
      <c r="AP301" s="19">
        <f>ROUND(AO301*$AP$5/12,2)</f>
        <v>0.0</v>
      </c>
      <c r="AQ301" s="19">
        <f>MIN($AQ$5,AO301+AP301)</f>
        <v>0.0</v>
      </c>
      <c r="AR301" s="19">
        <f>MAX(0,MIN(AO301+AP301-AQ301,MonthlyPayment-SUM(H301,M301,R301,W301,AB301,AG301,AL301,AQ301,AV301,BA301)-SUM(I301,N301,S301,X301,AC301,AH301,AM301)))</f>
        <v>0.0</v>
      </c>
      <c r="AS301" s="19">
        <f>ROUND(AO301+AP301-AQ301-AR301,2)</f>
        <v>0.0</v>
      </c>
      <c r="AT301" s="19">
        <f>AX300</f>
        <v>0.0</v>
      </c>
      <c r="AU301" s="19">
        <f>ROUND(AT301*$AU$5/12,2)</f>
        <v>0.0</v>
      </c>
      <c r="AV301" s="19">
        <f>MIN($AV$5,AT301+AU301)</f>
        <v>0.0</v>
      </c>
      <c r="AW301" s="19">
        <f>MAX(0,MIN(AT301+AU301-AV301,MonthlyPayment-SUM(H301,M301,R301,W301,AB301,AG301,AL301,AQ301,AV301,BA301)-SUM(I301,N301,S301,X301,AC301,AH301,AM301,AR301)))</f>
        <v>0.0</v>
      </c>
      <c r="AX301" s="19">
        <f>ROUND(AT301+AU301-AV301-AW301,2)</f>
        <v>0.0</v>
      </c>
      <c r="AY301" s="19">
        <f>BC300</f>
        <v>0.0</v>
      </c>
      <c r="AZ301" s="19">
        <f>ROUND(AY301*$AZ$5/12,2)</f>
        <v>0.0</v>
      </c>
      <c r="BA301" s="19">
        <f>MIN($BA$5,AY301+AZ301)</f>
        <v>0.0</v>
      </c>
      <c r="BB301" s="19">
        <f>MAX(0,MIN(AY301+AZ301-BA301,MonthlyPayment-SUM(H301,M301,R301,W301,AB301,AG301,AL301,AQ301,AV301,BA301)-SUM(I301,N301,S301,X301,AC301,AH301,AM301,AR301,AW301)))</f>
        <v>0.0</v>
      </c>
      <c r="BC301" s="19">
        <f>ROUND(AY301+AZ301-BA301-BB301,2)</f>
        <v>0.0</v>
      </c>
    </row>
    <row r="302" spans="1:55">
      <c r="A302" s="9">
        <v>296</v>
      </c>
      <c r="B302" s="15">
        <f>IF(FirstPayment="","",EDATE(FirstPayment,A302-1))</f>
        <v/>
      </c>
      <c r="C302" s="19">
        <f>SUM(H302,M302,R302,W302,AB302,AG302,AL302,AQ302,AV302,BA302,I302,N302,S302,X302,AC302,AH302,AM302,AR302,AW302,BB302)</f>
        <v>0.0</v>
      </c>
      <c r="D302" s="19">
        <f>SUM(J302,O302,T302,Y302,AD302,AI302,AN302,AS302,AX302,BC302)</f>
        <v>0.0</v>
      </c>
      <c r="E302" s="19">
        <f>SUM(G302,L302,Q302,V302,AA302,AF302,AK302,AP302,AU302,AZ302)</f>
        <v>0.0</v>
      </c>
      <c r="F302" s="19">
        <f>J301</f>
        <v>0.0</v>
      </c>
      <c r="G302" s="19">
        <f>ROUND(F302*$G$5/12,2)</f>
        <v>0.0</v>
      </c>
      <c r="H302" s="19">
        <f>MIN($H$5,F302+G302)</f>
        <v>0.0</v>
      </c>
      <c r="I302" s="19">
        <f>MAX(0,MIN(F302+G302-H302,MonthlyPayment-SUM(H302,M302,R302,W302,AB302,AG302,AL302,AQ302,AV302,BA302)))</f>
        <v>0.0</v>
      </c>
      <c r="J302" s="19">
        <f>ROUND(F302+G302-H302-I302,2)</f>
        <v>0.0</v>
      </c>
      <c r="K302" s="19">
        <f>O301</f>
        <v>0.0</v>
      </c>
      <c r="L302" s="19">
        <f>ROUND(K302*$L$5/12,2)</f>
        <v>0.0</v>
      </c>
      <c r="M302" s="19">
        <f>MIN($M$5,K302+L302)</f>
        <v>0.0</v>
      </c>
      <c r="N302" s="19">
        <f>MAX(0,MIN(K302+L302-M302,MonthlyPayment-SUM(H302,M302,R302,W302,AB302,AG302,AL302,AQ302,AV302,BA302)-SUM(I302)))</f>
        <v>0.0</v>
      </c>
      <c r="O302" s="19">
        <f>ROUND(K302+L302-M302-N302,2)</f>
        <v>0.0</v>
      </c>
      <c r="P302" s="19">
        <f>T301</f>
        <v>0.0</v>
      </c>
      <c r="Q302" s="19">
        <f>ROUND(P302*$Q$5/12,2)</f>
        <v>0.0</v>
      </c>
      <c r="R302" s="19">
        <f>MIN($R$5,P302+Q302)</f>
        <v>0.0</v>
      </c>
      <c r="S302" s="19">
        <f>MAX(0,MIN(P302+Q302-R302,MonthlyPayment-SUM(H302,M302,R302,W302,AB302,AG302,AL302,AQ302,AV302,BA302)-SUM(I302,N302)))</f>
        <v>0.0</v>
      </c>
      <c r="T302" s="19">
        <f>ROUND(P302+Q302-R302-S302,2)</f>
        <v>0.0</v>
      </c>
      <c r="U302" s="19">
        <f>Y301</f>
        <v>0.0</v>
      </c>
      <c r="V302" s="19">
        <f>ROUND(U302*$V$5/12,2)</f>
        <v>0.0</v>
      </c>
      <c r="W302" s="19">
        <f>MIN($W$5,U302+V302)</f>
        <v>0.0</v>
      </c>
      <c r="X302" s="19">
        <f>MAX(0,MIN(U302+V302-W302,MonthlyPayment-SUM(H302,M302,R302,W302,AB302,AG302,AL302,AQ302,AV302,BA302)-SUM(I302,N302,S302)))</f>
        <v>0.0</v>
      </c>
      <c r="Y302" s="19">
        <f>ROUND(U302+V302-W302-X302,2)</f>
        <v>0.0</v>
      </c>
      <c r="Z302" s="19">
        <f>AD301</f>
        <v>0.0</v>
      </c>
      <c r="AA302" s="19">
        <f>ROUND(Z302*$AA$5/12,2)</f>
        <v>0.0</v>
      </c>
      <c r="AB302" s="19">
        <f>MIN($AB$5,Z302+AA302)</f>
        <v>0.0</v>
      </c>
      <c r="AC302" s="19">
        <f>MAX(0,MIN(Z302+AA302-AB302,MonthlyPayment-SUM(H302,M302,R302,W302,AB302,AG302,AL302,AQ302,AV302,BA302)-SUM(I302,N302,S302,X302)))</f>
        <v>0.0</v>
      </c>
      <c r="AD302" s="19">
        <f>ROUND(Z302+AA302-AB302-AC302,2)</f>
        <v>0.0</v>
      </c>
      <c r="AE302" s="19">
        <f>AI301</f>
        <v>0.0</v>
      </c>
      <c r="AF302" s="19">
        <f>ROUND(AE302*$AF$5/12,2)</f>
        <v>0.0</v>
      </c>
      <c r="AG302" s="19">
        <f>MIN($AG$5,AE302+AF302)</f>
        <v>0.0</v>
      </c>
      <c r="AH302" s="19">
        <f>MAX(0,MIN(AE302+AF302-AG302,MonthlyPayment-SUM(H302,M302,R302,W302,AB302,AG302,AL302,AQ302,AV302,BA302)-SUM(I302,N302,S302,X302,AC302)))</f>
        <v>0.0</v>
      </c>
      <c r="AI302" s="19">
        <f>ROUND(AE302+AF302-AG302-AH302,2)</f>
        <v>0.0</v>
      </c>
      <c r="AJ302" s="19">
        <f>AN301</f>
        <v>0.0</v>
      </c>
      <c r="AK302" s="19">
        <f>ROUND(AJ302*$AK$5/12,2)</f>
        <v>0.0</v>
      </c>
      <c r="AL302" s="19">
        <f>MIN($AL$5,AJ302+AK302)</f>
        <v>0.0</v>
      </c>
      <c r="AM302" s="19">
        <f>MAX(0,MIN(AJ302+AK302-AL302,MonthlyPayment-SUM(H302,M302,R302,W302,AB302,AG302,AL302,AQ302,AV302,BA302)-SUM(I302,N302,S302,X302,AC302,AH302)))</f>
        <v>0.0</v>
      </c>
      <c r="AN302" s="19">
        <f>ROUND(AJ302+AK302-AL302-AM302,2)</f>
        <v>0.0</v>
      </c>
      <c r="AO302" s="19">
        <f>AS301</f>
        <v>0.0</v>
      </c>
      <c r="AP302" s="19">
        <f>ROUND(AO302*$AP$5/12,2)</f>
        <v>0.0</v>
      </c>
      <c r="AQ302" s="19">
        <f>MIN($AQ$5,AO302+AP302)</f>
        <v>0.0</v>
      </c>
      <c r="AR302" s="19">
        <f>MAX(0,MIN(AO302+AP302-AQ302,MonthlyPayment-SUM(H302,M302,R302,W302,AB302,AG302,AL302,AQ302,AV302,BA302)-SUM(I302,N302,S302,X302,AC302,AH302,AM302)))</f>
        <v>0.0</v>
      </c>
      <c r="AS302" s="19">
        <f>ROUND(AO302+AP302-AQ302-AR302,2)</f>
        <v>0.0</v>
      </c>
      <c r="AT302" s="19">
        <f>AX301</f>
        <v>0.0</v>
      </c>
      <c r="AU302" s="19">
        <f>ROUND(AT302*$AU$5/12,2)</f>
        <v>0.0</v>
      </c>
      <c r="AV302" s="19">
        <f>MIN($AV$5,AT302+AU302)</f>
        <v>0.0</v>
      </c>
      <c r="AW302" s="19">
        <f>MAX(0,MIN(AT302+AU302-AV302,MonthlyPayment-SUM(H302,M302,R302,W302,AB302,AG302,AL302,AQ302,AV302,BA302)-SUM(I302,N302,S302,X302,AC302,AH302,AM302,AR302)))</f>
        <v>0.0</v>
      </c>
      <c r="AX302" s="19">
        <f>ROUND(AT302+AU302-AV302-AW302,2)</f>
        <v>0.0</v>
      </c>
      <c r="AY302" s="19">
        <f>BC301</f>
        <v>0.0</v>
      </c>
      <c r="AZ302" s="19">
        <f>ROUND(AY302*$AZ$5/12,2)</f>
        <v>0.0</v>
      </c>
      <c r="BA302" s="19">
        <f>MIN($BA$5,AY302+AZ302)</f>
        <v>0.0</v>
      </c>
      <c r="BB302" s="19">
        <f>MAX(0,MIN(AY302+AZ302-BA302,MonthlyPayment-SUM(H302,M302,R302,W302,AB302,AG302,AL302,AQ302,AV302,BA302)-SUM(I302,N302,S302,X302,AC302,AH302,AM302,AR302,AW302)))</f>
        <v>0.0</v>
      </c>
      <c r="BC302" s="19">
        <f>ROUND(AY302+AZ302-BA302-BB302,2)</f>
        <v>0.0</v>
      </c>
    </row>
    <row r="303" spans="1:55">
      <c r="A303" s="9">
        <v>297</v>
      </c>
      <c r="B303" s="15">
        <f>IF(FirstPayment="","",EDATE(FirstPayment,A303-1))</f>
        <v/>
      </c>
      <c r="C303" s="19">
        <f>SUM(H303,M303,R303,W303,AB303,AG303,AL303,AQ303,AV303,BA303,I303,N303,S303,X303,AC303,AH303,AM303,AR303,AW303,BB303)</f>
        <v>0.0</v>
      </c>
      <c r="D303" s="19">
        <f>SUM(J303,O303,T303,Y303,AD303,AI303,AN303,AS303,AX303,BC303)</f>
        <v>0.0</v>
      </c>
      <c r="E303" s="19">
        <f>SUM(G303,L303,Q303,V303,AA303,AF303,AK303,AP303,AU303,AZ303)</f>
        <v>0.0</v>
      </c>
      <c r="F303" s="19">
        <f>J302</f>
        <v>0.0</v>
      </c>
      <c r="G303" s="19">
        <f>ROUND(F303*$G$5/12,2)</f>
        <v>0.0</v>
      </c>
      <c r="H303" s="19">
        <f>MIN($H$5,F303+G303)</f>
        <v>0.0</v>
      </c>
      <c r="I303" s="19">
        <f>MAX(0,MIN(F303+G303-H303,MonthlyPayment-SUM(H303,M303,R303,W303,AB303,AG303,AL303,AQ303,AV303,BA303)))</f>
        <v>0.0</v>
      </c>
      <c r="J303" s="19">
        <f>ROUND(F303+G303-H303-I303,2)</f>
        <v>0.0</v>
      </c>
      <c r="K303" s="19">
        <f>O302</f>
        <v>0.0</v>
      </c>
      <c r="L303" s="19">
        <f>ROUND(K303*$L$5/12,2)</f>
        <v>0.0</v>
      </c>
      <c r="M303" s="19">
        <f>MIN($M$5,K303+L303)</f>
        <v>0.0</v>
      </c>
      <c r="N303" s="19">
        <f>MAX(0,MIN(K303+L303-M303,MonthlyPayment-SUM(H303,M303,R303,W303,AB303,AG303,AL303,AQ303,AV303,BA303)-SUM(I303)))</f>
        <v>0.0</v>
      </c>
      <c r="O303" s="19">
        <f>ROUND(K303+L303-M303-N303,2)</f>
        <v>0.0</v>
      </c>
      <c r="P303" s="19">
        <f>T302</f>
        <v>0.0</v>
      </c>
      <c r="Q303" s="19">
        <f>ROUND(P303*$Q$5/12,2)</f>
        <v>0.0</v>
      </c>
      <c r="R303" s="19">
        <f>MIN($R$5,P303+Q303)</f>
        <v>0.0</v>
      </c>
      <c r="S303" s="19">
        <f>MAX(0,MIN(P303+Q303-R303,MonthlyPayment-SUM(H303,M303,R303,W303,AB303,AG303,AL303,AQ303,AV303,BA303)-SUM(I303,N303)))</f>
        <v>0.0</v>
      </c>
      <c r="T303" s="19">
        <f>ROUND(P303+Q303-R303-S303,2)</f>
        <v>0.0</v>
      </c>
      <c r="U303" s="19">
        <f>Y302</f>
        <v>0.0</v>
      </c>
      <c r="V303" s="19">
        <f>ROUND(U303*$V$5/12,2)</f>
        <v>0.0</v>
      </c>
      <c r="W303" s="19">
        <f>MIN($W$5,U303+V303)</f>
        <v>0.0</v>
      </c>
      <c r="X303" s="19">
        <f>MAX(0,MIN(U303+V303-W303,MonthlyPayment-SUM(H303,M303,R303,W303,AB303,AG303,AL303,AQ303,AV303,BA303)-SUM(I303,N303,S303)))</f>
        <v>0.0</v>
      </c>
      <c r="Y303" s="19">
        <f>ROUND(U303+V303-W303-X303,2)</f>
        <v>0.0</v>
      </c>
      <c r="Z303" s="19">
        <f>AD302</f>
        <v>0.0</v>
      </c>
      <c r="AA303" s="19">
        <f>ROUND(Z303*$AA$5/12,2)</f>
        <v>0.0</v>
      </c>
      <c r="AB303" s="19">
        <f>MIN($AB$5,Z303+AA303)</f>
        <v>0.0</v>
      </c>
      <c r="AC303" s="19">
        <f>MAX(0,MIN(Z303+AA303-AB303,MonthlyPayment-SUM(H303,M303,R303,W303,AB303,AG303,AL303,AQ303,AV303,BA303)-SUM(I303,N303,S303,X303)))</f>
        <v>0.0</v>
      </c>
      <c r="AD303" s="19">
        <f>ROUND(Z303+AA303-AB303-AC303,2)</f>
        <v>0.0</v>
      </c>
      <c r="AE303" s="19">
        <f>AI302</f>
        <v>0.0</v>
      </c>
      <c r="AF303" s="19">
        <f>ROUND(AE303*$AF$5/12,2)</f>
        <v>0.0</v>
      </c>
      <c r="AG303" s="19">
        <f>MIN($AG$5,AE303+AF303)</f>
        <v>0.0</v>
      </c>
      <c r="AH303" s="19">
        <f>MAX(0,MIN(AE303+AF303-AG303,MonthlyPayment-SUM(H303,M303,R303,W303,AB303,AG303,AL303,AQ303,AV303,BA303)-SUM(I303,N303,S303,X303,AC303)))</f>
        <v>0.0</v>
      </c>
      <c r="AI303" s="19">
        <f>ROUND(AE303+AF303-AG303-AH303,2)</f>
        <v>0.0</v>
      </c>
      <c r="AJ303" s="19">
        <f>AN302</f>
        <v>0.0</v>
      </c>
      <c r="AK303" s="19">
        <f>ROUND(AJ303*$AK$5/12,2)</f>
        <v>0.0</v>
      </c>
      <c r="AL303" s="19">
        <f>MIN($AL$5,AJ303+AK303)</f>
        <v>0.0</v>
      </c>
      <c r="AM303" s="19">
        <f>MAX(0,MIN(AJ303+AK303-AL303,MonthlyPayment-SUM(H303,M303,R303,W303,AB303,AG303,AL303,AQ303,AV303,BA303)-SUM(I303,N303,S303,X303,AC303,AH303)))</f>
        <v>0.0</v>
      </c>
      <c r="AN303" s="19">
        <f>ROUND(AJ303+AK303-AL303-AM303,2)</f>
        <v>0.0</v>
      </c>
      <c r="AO303" s="19">
        <f>AS302</f>
        <v>0.0</v>
      </c>
      <c r="AP303" s="19">
        <f>ROUND(AO303*$AP$5/12,2)</f>
        <v>0.0</v>
      </c>
      <c r="AQ303" s="19">
        <f>MIN($AQ$5,AO303+AP303)</f>
        <v>0.0</v>
      </c>
      <c r="AR303" s="19">
        <f>MAX(0,MIN(AO303+AP303-AQ303,MonthlyPayment-SUM(H303,M303,R303,W303,AB303,AG303,AL303,AQ303,AV303,BA303)-SUM(I303,N303,S303,X303,AC303,AH303,AM303)))</f>
        <v>0.0</v>
      </c>
      <c r="AS303" s="19">
        <f>ROUND(AO303+AP303-AQ303-AR303,2)</f>
        <v>0.0</v>
      </c>
      <c r="AT303" s="19">
        <f>AX302</f>
        <v>0.0</v>
      </c>
      <c r="AU303" s="19">
        <f>ROUND(AT303*$AU$5/12,2)</f>
        <v>0.0</v>
      </c>
      <c r="AV303" s="19">
        <f>MIN($AV$5,AT303+AU303)</f>
        <v>0.0</v>
      </c>
      <c r="AW303" s="19">
        <f>MAX(0,MIN(AT303+AU303-AV303,MonthlyPayment-SUM(H303,M303,R303,W303,AB303,AG303,AL303,AQ303,AV303,BA303)-SUM(I303,N303,S303,X303,AC303,AH303,AM303,AR303)))</f>
        <v>0.0</v>
      </c>
      <c r="AX303" s="19">
        <f>ROUND(AT303+AU303-AV303-AW303,2)</f>
        <v>0.0</v>
      </c>
      <c r="AY303" s="19">
        <f>BC302</f>
        <v>0.0</v>
      </c>
      <c r="AZ303" s="19">
        <f>ROUND(AY303*$AZ$5/12,2)</f>
        <v>0.0</v>
      </c>
      <c r="BA303" s="19">
        <f>MIN($BA$5,AY303+AZ303)</f>
        <v>0.0</v>
      </c>
      <c r="BB303" s="19">
        <f>MAX(0,MIN(AY303+AZ303-BA303,MonthlyPayment-SUM(H303,M303,R303,W303,AB303,AG303,AL303,AQ303,AV303,BA303)-SUM(I303,N303,S303,X303,AC303,AH303,AM303,AR303,AW303)))</f>
        <v>0.0</v>
      </c>
      <c r="BC303" s="19">
        <f>ROUND(AY303+AZ303-BA303-BB303,2)</f>
        <v>0.0</v>
      </c>
    </row>
    <row r="304" spans="1:55">
      <c r="A304" s="9">
        <v>298</v>
      </c>
      <c r="B304" s="15">
        <f>IF(FirstPayment="","",EDATE(FirstPayment,A304-1))</f>
        <v/>
      </c>
      <c r="C304" s="19">
        <f>SUM(H304,M304,R304,W304,AB304,AG304,AL304,AQ304,AV304,BA304,I304,N304,S304,X304,AC304,AH304,AM304,AR304,AW304,BB304)</f>
        <v>0.0</v>
      </c>
      <c r="D304" s="19">
        <f>SUM(J304,O304,T304,Y304,AD304,AI304,AN304,AS304,AX304,BC304)</f>
        <v>0.0</v>
      </c>
      <c r="E304" s="19">
        <f>SUM(G304,L304,Q304,V304,AA304,AF304,AK304,AP304,AU304,AZ304)</f>
        <v>0.0</v>
      </c>
      <c r="F304" s="19">
        <f>J303</f>
        <v>0.0</v>
      </c>
      <c r="G304" s="19">
        <f>ROUND(F304*$G$5/12,2)</f>
        <v>0.0</v>
      </c>
      <c r="H304" s="19">
        <f>MIN($H$5,F304+G304)</f>
        <v>0.0</v>
      </c>
      <c r="I304" s="19">
        <f>MAX(0,MIN(F304+G304-H304,MonthlyPayment-SUM(H304,M304,R304,W304,AB304,AG304,AL304,AQ304,AV304,BA304)))</f>
        <v>0.0</v>
      </c>
      <c r="J304" s="19">
        <f>ROUND(F304+G304-H304-I304,2)</f>
        <v>0.0</v>
      </c>
      <c r="K304" s="19">
        <f>O303</f>
        <v>0.0</v>
      </c>
      <c r="L304" s="19">
        <f>ROUND(K304*$L$5/12,2)</f>
        <v>0.0</v>
      </c>
      <c r="M304" s="19">
        <f>MIN($M$5,K304+L304)</f>
        <v>0.0</v>
      </c>
      <c r="N304" s="19">
        <f>MAX(0,MIN(K304+L304-M304,MonthlyPayment-SUM(H304,M304,R304,W304,AB304,AG304,AL304,AQ304,AV304,BA304)-SUM(I304)))</f>
        <v>0.0</v>
      </c>
      <c r="O304" s="19">
        <f>ROUND(K304+L304-M304-N304,2)</f>
        <v>0.0</v>
      </c>
      <c r="P304" s="19">
        <f>T303</f>
        <v>0.0</v>
      </c>
      <c r="Q304" s="19">
        <f>ROUND(P304*$Q$5/12,2)</f>
        <v>0.0</v>
      </c>
      <c r="R304" s="19">
        <f>MIN($R$5,P304+Q304)</f>
        <v>0.0</v>
      </c>
      <c r="S304" s="19">
        <f>MAX(0,MIN(P304+Q304-R304,MonthlyPayment-SUM(H304,M304,R304,W304,AB304,AG304,AL304,AQ304,AV304,BA304)-SUM(I304,N304)))</f>
        <v>0.0</v>
      </c>
      <c r="T304" s="19">
        <f>ROUND(P304+Q304-R304-S304,2)</f>
        <v>0.0</v>
      </c>
      <c r="U304" s="19">
        <f>Y303</f>
        <v>0.0</v>
      </c>
      <c r="V304" s="19">
        <f>ROUND(U304*$V$5/12,2)</f>
        <v>0.0</v>
      </c>
      <c r="W304" s="19">
        <f>MIN($W$5,U304+V304)</f>
        <v>0.0</v>
      </c>
      <c r="X304" s="19">
        <f>MAX(0,MIN(U304+V304-W304,MonthlyPayment-SUM(H304,M304,R304,W304,AB304,AG304,AL304,AQ304,AV304,BA304)-SUM(I304,N304,S304)))</f>
        <v>0.0</v>
      </c>
      <c r="Y304" s="19">
        <f>ROUND(U304+V304-W304-X304,2)</f>
        <v>0.0</v>
      </c>
      <c r="Z304" s="19">
        <f>AD303</f>
        <v>0.0</v>
      </c>
      <c r="AA304" s="19">
        <f>ROUND(Z304*$AA$5/12,2)</f>
        <v>0.0</v>
      </c>
      <c r="AB304" s="19">
        <f>MIN($AB$5,Z304+AA304)</f>
        <v>0.0</v>
      </c>
      <c r="AC304" s="19">
        <f>MAX(0,MIN(Z304+AA304-AB304,MonthlyPayment-SUM(H304,M304,R304,W304,AB304,AG304,AL304,AQ304,AV304,BA304)-SUM(I304,N304,S304,X304)))</f>
        <v>0.0</v>
      </c>
      <c r="AD304" s="19">
        <f>ROUND(Z304+AA304-AB304-AC304,2)</f>
        <v>0.0</v>
      </c>
      <c r="AE304" s="19">
        <f>AI303</f>
        <v>0.0</v>
      </c>
      <c r="AF304" s="19">
        <f>ROUND(AE304*$AF$5/12,2)</f>
        <v>0.0</v>
      </c>
      <c r="AG304" s="19">
        <f>MIN($AG$5,AE304+AF304)</f>
        <v>0.0</v>
      </c>
      <c r="AH304" s="19">
        <f>MAX(0,MIN(AE304+AF304-AG304,MonthlyPayment-SUM(H304,M304,R304,W304,AB304,AG304,AL304,AQ304,AV304,BA304)-SUM(I304,N304,S304,X304,AC304)))</f>
        <v>0.0</v>
      </c>
      <c r="AI304" s="19">
        <f>ROUND(AE304+AF304-AG304-AH304,2)</f>
        <v>0.0</v>
      </c>
      <c r="AJ304" s="19">
        <f>AN303</f>
        <v>0.0</v>
      </c>
      <c r="AK304" s="19">
        <f>ROUND(AJ304*$AK$5/12,2)</f>
        <v>0.0</v>
      </c>
      <c r="AL304" s="19">
        <f>MIN($AL$5,AJ304+AK304)</f>
        <v>0.0</v>
      </c>
      <c r="AM304" s="19">
        <f>MAX(0,MIN(AJ304+AK304-AL304,MonthlyPayment-SUM(H304,M304,R304,W304,AB304,AG304,AL304,AQ304,AV304,BA304)-SUM(I304,N304,S304,X304,AC304,AH304)))</f>
        <v>0.0</v>
      </c>
      <c r="AN304" s="19">
        <f>ROUND(AJ304+AK304-AL304-AM304,2)</f>
        <v>0.0</v>
      </c>
      <c r="AO304" s="19">
        <f>AS303</f>
        <v>0.0</v>
      </c>
      <c r="AP304" s="19">
        <f>ROUND(AO304*$AP$5/12,2)</f>
        <v>0.0</v>
      </c>
      <c r="AQ304" s="19">
        <f>MIN($AQ$5,AO304+AP304)</f>
        <v>0.0</v>
      </c>
      <c r="AR304" s="19">
        <f>MAX(0,MIN(AO304+AP304-AQ304,MonthlyPayment-SUM(H304,M304,R304,W304,AB304,AG304,AL304,AQ304,AV304,BA304)-SUM(I304,N304,S304,X304,AC304,AH304,AM304)))</f>
        <v>0.0</v>
      </c>
      <c r="AS304" s="19">
        <f>ROUND(AO304+AP304-AQ304-AR304,2)</f>
        <v>0.0</v>
      </c>
      <c r="AT304" s="19">
        <f>AX303</f>
        <v>0.0</v>
      </c>
      <c r="AU304" s="19">
        <f>ROUND(AT304*$AU$5/12,2)</f>
        <v>0.0</v>
      </c>
      <c r="AV304" s="19">
        <f>MIN($AV$5,AT304+AU304)</f>
        <v>0.0</v>
      </c>
      <c r="AW304" s="19">
        <f>MAX(0,MIN(AT304+AU304-AV304,MonthlyPayment-SUM(H304,M304,R304,W304,AB304,AG304,AL304,AQ304,AV304,BA304)-SUM(I304,N304,S304,X304,AC304,AH304,AM304,AR304)))</f>
        <v>0.0</v>
      </c>
      <c r="AX304" s="19">
        <f>ROUND(AT304+AU304-AV304-AW304,2)</f>
        <v>0.0</v>
      </c>
      <c r="AY304" s="19">
        <f>BC303</f>
        <v>0.0</v>
      </c>
      <c r="AZ304" s="19">
        <f>ROUND(AY304*$AZ$5/12,2)</f>
        <v>0.0</v>
      </c>
      <c r="BA304" s="19">
        <f>MIN($BA$5,AY304+AZ304)</f>
        <v>0.0</v>
      </c>
      <c r="BB304" s="19">
        <f>MAX(0,MIN(AY304+AZ304-BA304,MonthlyPayment-SUM(H304,M304,R304,W304,AB304,AG304,AL304,AQ304,AV304,BA304)-SUM(I304,N304,S304,X304,AC304,AH304,AM304,AR304,AW304)))</f>
        <v>0.0</v>
      </c>
      <c r="BC304" s="19">
        <f>ROUND(AY304+AZ304-BA304-BB304,2)</f>
        <v>0.0</v>
      </c>
    </row>
    <row r="305" spans="1:55">
      <c r="A305" s="9">
        <v>299</v>
      </c>
      <c r="B305" s="15">
        <f>IF(FirstPayment="","",EDATE(FirstPayment,A305-1))</f>
        <v/>
      </c>
      <c r="C305" s="19">
        <f>SUM(H305,M305,R305,W305,AB305,AG305,AL305,AQ305,AV305,BA305,I305,N305,S305,X305,AC305,AH305,AM305,AR305,AW305,BB305)</f>
        <v>0.0</v>
      </c>
      <c r="D305" s="19">
        <f>SUM(J305,O305,T305,Y305,AD305,AI305,AN305,AS305,AX305,BC305)</f>
        <v>0.0</v>
      </c>
      <c r="E305" s="19">
        <f>SUM(G305,L305,Q305,V305,AA305,AF305,AK305,AP305,AU305,AZ305)</f>
        <v>0.0</v>
      </c>
      <c r="F305" s="19">
        <f>J304</f>
        <v>0.0</v>
      </c>
      <c r="G305" s="19">
        <f>ROUND(F305*$G$5/12,2)</f>
        <v>0.0</v>
      </c>
      <c r="H305" s="19">
        <f>MIN($H$5,F305+G305)</f>
        <v>0.0</v>
      </c>
      <c r="I305" s="19">
        <f>MAX(0,MIN(F305+G305-H305,MonthlyPayment-SUM(H305,M305,R305,W305,AB305,AG305,AL305,AQ305,AV305,BA305)))</f>
        <v>0.0</v>
      </c>
      <c r="J305" s="19">
        <f>ROUND(F305+G305-H305-I305,2)</f>
        <v>0.0</v>
      </c>
      <c r="K305" s="19">
        <f>O304</f>
        <v>0.0</v>
      </c>
      <c r="L305" s="19">
        <f>ROUND(K305*$L$5/12,2)</f>
        <v>0.0</v>
      </c>
      <c r="M305" s="19">
        <f>MIN($M$5,K305+L305)</f>
        <v>0.0</v>
      </c>
      <c r="N305" s="19">
        <f>MAX(0,MIN(K305+L305-M305,MonthlyPayment-SUM(H305,M305,R305,W305,AB305,AG305,AL305,AQ305,AV305,BA305)-SUM(I305)))</f>
        <v>0.0</v>
      </c>
      <c r="O305" s="19">
        <f>ROUND(K305+L305-M305-N305,2)</f>
        <v>0.0</v>
      </c>
      <c r="P305" s="19">
        <f>T304</f>
        <v>0.0</v>
      </c>
      <c r="Q305" s="19">
        <f>ROUND(P305*$Q$5/12,2)</f>
        <v>0.0</v>
      </c>
      <c r="R305" s="19">
        <f>MIN($R$5,P305+Q305)</f>
        <v>0.0</v>
      </c>
      <c r="S305" s="19">
        <f>MAX(0,MIN(P305+Q305-R305,MonthlyPayment-SUM(H305,M305,R305,W305,AB305,AG305,AL305,AQ305,AV305,BA305)-SUM(I305,N305)))</f>
        <v>0.0</v>
      </c>
      <c r="T305" s="19">
        <f>ROUND(P305+Q305-R305-S305,2)</f>
        <v>0.0</v>
      </c>
      <c r="U305" s="19">
        <f>Y304</f>
        <v>0.0</v>
      </c>
      <c r="V305" s="19">
        <f>ROUND(U305*$V$5/12,2)</f>
        <v>0.0</v>
      </c>
      <c r="W305" s="19">
        <f>MIN($W$5,U305+V305)</f>
        <v>0.0</v>
      </c>
      <c r="X305" s="19">
        <f>MAX(0,MIN(U305+V305-W305,MonthlyPayment-SUM(H305,M305,R305,W305,AB305,AG305,AL305,AQ305,AV305,BA305)-SUM(I305,N305,S305)))</f>
        <v>0.0</v>
      </c>
      <c r="Y305" s="19">
        <f>ROUND(U305+V305-W305-X305,2)</f>
        <v>0.0</v>
      </c>
      <c r="Z305" s="19">
        <f>AD304</f>
        <v>0.0</v>
      </c>
      <c r="AA305" s="19">
        <f>ROUND(Z305*$AA$5/12,2)</f>
        <v>0.0</v>
      </c>
      <c r="AB305" s="19">
        <f>MIN($AB$5,Z305+AA305)</f>
        <v>0.0</v>
      </c>
      <c r="AC305" s="19">
        <f>MAX(0,MIN(Z305+AA305-AB305,MonthlyPayment-SUM(H305,M305,R305,W305,AB305,AG305,AL305,AQ305,AV305,BA305)-SUM(I305,N305,S305,X305)))</f>
        <v>0.0</v>
      </c>
      <c r="AD305" s="19">
        <f>ROUND(Z305+AA305-AB305-AC305,2)</f>
        <v>0.0</v>
      </c>
      <c r="AE305" s="19">
        <f>AI304</f>
        <v>0.0</v>
      </c>
      <c r="AF305" s="19">
        <f>ROUND(AE305*$AF$5/12,2)</f>
        <v>0.0</v>
      </c>
      <c r="AG305" s="19">
        <f>MIN($AG$5,AE305+AF305)</f>
        <v>0.0</v>
      </c>
      <c r="AH305" s="19">
        <f>MAX(0,MIN(AE305+AF305-AG305,MonthlyPayment-SUM(H305,M305,R305,W305,AB305,AG305,AL305,AQ305,AV305,BA305)-SUM(I305,N305,S305,X305,AC305)))</f>
        <v>0.0</v>
      </c>
      <c r="AI305" s="19">
        <f>ROUND(AE305+AF305-AG305-AH305,2)</f>
        <v>0.0</v>
      </c>
      <c r="AJ305" s="19">
        <f>AN304</f>
        <v>0.0</v>
      </c>
      <c r="AK305" s="19">
        <f>ROUND(AJ305*$AK$5/12,2)</f>
        <v>0.0</v>
      </c>
      <c r="AL305" s="19">
        <f>MIN($AL$5,AJ305+AK305)</f>
        <v>0.0</v>
      </c>
      <c r="AM305" s="19">
        <f>MAX(0,MIN(AJ305+AK305-AL305,MonthlyPayment-SUM(H305,M305,R305,W305,AB305,AG305,AL305,AQ305,AV305,BA305)-SUM(I305,N305,S305,X305,AC305,AH305)))</f>
        <v>0.0</v>
      </c>
      <c r="AN305" s="19">
        <f>ROUND(AJ305+AK305-AL305-AM305,2)</f>
        <v>0.0</v>
      </c>
      <c r="AO305" s="19">
        <f>AS304</f>
        <v>0.0</v>
      </c>
      <c r="AP305" s="19">
        <f>ROUND(AO305*$AP$5/12,2)</f>
        <v>0.0</v>
      </c>
      <c r="AQ305" s="19">
        <f>MIN($AQ$5,AO305+AP305)</f>
        <v>0.0</v>
      </c>
      <c r="AR305" s="19">
        <f>MAX(0,MIN(AO305+AP305-AQ305,MonthlyPayment-SUM(H305,M305,R305,W305,AB305,AG305,AL305,AQ305,AV305,BA305)-SUM(I305,N305,S305,X305,AC305,AH305,AM305)))</f>
        <v>0.0</v>
      </c>
      <c r="AS305" s="19">
        <f>ROUND(AO305+AP305-AQ305-AR305,2)</f>
        <v>0.0</v>
      </c>
      <c r="AT305" s="19">
        <f>AX304</f>
        <v>0.0</v>
      </c>
      <c r="AU305" s="19">
        <f>ROUND(AT305*$AU$5/12,2)</f>
        <v>0.0</v>
      </c>
      <c r="AV305" s="19">
        <f>MIN($AV$5,AT305+AU305)</f>
        <v>0.0</v>
      </c>
      <c r="AW305" s="19">
        <f>MAX(0,MIN(AT305+AU305-AV305,MonthlyPayment-SUM(H305,M305,R305,W305,AB305,AG305,AL305,AQ305,AV305,BA305)-SUM(I305,N305,S305,X305,AC305,AH305,AM305,AR305)))</f>
        <v>0.0</v>
      </c>
      <c r="AX305" s="19">
        <f>ROUND(AT305+AU305-AV305-AW305,2)</f>
        <v>0.0</v>
      </c>
      <c r="AY305" s="19">
        <f>BC304</f>
        <v>0.0</v>
      </c>
      <c r="AZ305" s="19">
        <f>ROUND(AY305*$AZ$5/12,2)</f>
        <v>0.0</v>
      </c>
      <c r="BA305" s="19">
        <f>MIN($BA$5,AY305+AZ305)</f>
        <v>0.0</v>
      </c>
      <c r="BB305" s="19">
        <f>MAX(0,MIN(AY305+AZ305-BA305,MonthlyPayment-SUM(H305,M305,R305,W305,AB305,AG305,AL305,AQ305,AV305,BA305)-SUM(I305,N305,S305,X305,AC305,AH305,AM305,AR305,AW305)))</f>
        <v>0.0</v>
      </c>
      <c r="BC305" s="19">
        <f>ROUND(AY305+AZ305-BA305-BB305,2)</f>
        <v>0.0</v>
      </c>
    </row>
    <row r="306" spans="1:55">
      <c r="A306" s="9">
        <v>300</v>
      </c>
      <c r="B306" s="15">
        <f>IF(FirstPayment="","",EDATE(FirstPayment,A306-1))</f>
        <v/>
      </c>
      <c r="C306" s="19">
        <f>SUM(H306,M306,R306,W306,AB306,AG306,AL306,AQ306,AV306,BA306,I306,N306,S306,X306,AC306,AH306,AM306,AR306,AW306,BB306)</f>
        <v>0.0</v>
      </c>
      <c r="D306" s="19">
        <f>SUM(J306,O306,T306,Y306,AD306,AI306,AN306,AS306,AX306,BC306)</f>
        <v>0.0</v>
      </c>
      <c r="E306" s="19">
        <f>SUM(G306,L306,Q306,V306,AA306,AF306,AK306,AP306,AU306,AZ306)</f>
        <v>0.0</v>
      </c>
      <c r="F306" s="19">
        <f>J305</f>
        <v>0.0</v>
      </c>
      <c r="G306" s="19">
        <f>ROUND(F306*$G$5/12,2)</f>
        <v>0.0</v>
      </c>
      <c r="H306" s="19">
        <f>MIN($H$5,F306+G306)</f>
        <v>0.0</v>
      </c>
      <c r="I306" s="19">
        <f>MAX(0,MIN(F306+G306-H306,MonthlyPayment-SUM(H306,M306,R306,W306,AB306,AG306,AL306,AQ306,AV306,BA306)))</f>
        <v>0.0</v>
      </c>
      <c r="J306" s="19">
        <f>ROUND(F306+G306-H306-I306,2)</f>
        <v>0.0</v>
      </c>
      <c r="K306" s="19">
        <f>O305</f>
        <v>0.0</v>
      </c>
      <c r="L306" s="19">
        <f>ROUND(K306*$L$5/12,2)</f>
        <v>0.0</v>
      </c>
      <c r="M306" s="19">
        <f>MIN($M$5,K306+L306)</f>
        <v>0.0</v>
      </c>
      <c r="N306" s="19">
        <f>MAX(0,MIN(K306+L306-M306,MonthlyPayment-SUM(H306,M306,R306,W306,AB306,AG306,AL306,AQ306,AV306,BA306)-SUM(I306)))</f>
        <v>0.0</v>
      </c>
      <c r="O306" s="19">
        <f>ROUND(K306+L306-M306-N306,2)</f>
        <v>0.0</v>
      </c>
      <c r="P306" s="19">
        <f>T305</f>
        <v>0.0</v>
      </c>
      <c r="Q306" s="19">
        <f>ROUND(P306*$Q$5/12,2)</f>
        <v>0.0</v>
      </c>
      <c r="R306" s="19">
        <f>MIN($R$5,P306+Q306)</f>
        <v>0.0</v>
      </c>
      <c r="S306" s="19">
        <f>MAX(0,MIN(P306+Q306-R306,MonthlyPayment-SUM(H306,M306,R306,W306,AB306,AG306,AL306,AQ306,AV306,BA306)-SUM(I306,N306)))</f>
        <v>0.0</v>
      </c>
      <c r="T306" s="19">
        <f>ROUND(P306+Q306-R306-S306,2)</f>
        <v>0.0</v>
      </c>
      <c r="U306" s="19">
        <f>Y305</f>
        <v>0.0</v>
      </c>
      <c r="V306" s="19">
        <f>ROUND(U306*$V$5/12,2)</f>
        <v>0.0</v>
      </c>
      <c r="W306" s="19">
        <f>MIN($W$5,U306+V306)</f>
        <v>0.0</v>
      </c>
      <c r="X306" s="19">
        <f>MAX(0,MIN(U306+V306-W306,MonthlyPayment-SUM(H306,M306,R306,W306,AB306,AG306,AL306,AQ306,AV306,BA306)-SUM(I306,N306,S306)))</f>
        <v>0.0</v>
      </c>
      <c r="Y306" s="19">
        <f>ROUND(U306+V306-W306-X306,2)</f>
        <v>0.0</v>
      </c>
      <c r="Z306" s="19">
        <f>AD305</f>
        <v>0.0</v>
      </c>
      <c r="AA306" s="19">
        <f>ROUND(Z306*$AA$5/12,2)</f>
        <v>0.0</v>
      </c>
      <c r="AB306" s="19">
        <f>MIN($AB$5,Z306+AA306)</f>
        <v>0.0</v>
      </c>
      <c r="AC306" s="19">
        <f>MAX(0,MIN(Z306+AA306-AB306,MonthlyPayment-SUM(H306,M306,R306,W306,AB306,AG306,AL306,AQ306,AV306,BA306)-SUM(I306,N306,S306,X306)))</f>
        <v>0.0</v>
      </c>
      <c r="AD306" s="19">
        <f>ROUND(Z306+AA306-AB306-AC306,2)</f>
        <v>0.0</v>
      </c>
      <c r="AE306" s="19">
        <f>AI305</f>
        <v>0.0</v>
      </c>
      <c r="AF306" s="19">
        <f>ROUND(AE306*$AF$5/12,2)</f>
        <v>0.0</v>
      </c>
      <c r="AG306" s="19">
        <f>MIN($AG$5,AE306+AF306)</f>
        <v>0.0</v>
      </c>
      <c r="AH306" s="19">
        <f>MAX(0,MIN(AE306+AF306-AG306,MonthlyPayment-SUM(H306,M306,R306,W306,AB306,AG306,AL306,AQ306,AV306,BA306)-SUM(I306,N306,S306,X306,AC306)))</f>
        <v>0.0</v>
      </c>
      <c r="AI306" s="19">
        <f>ROUND(AE306+AF306-AG306-AH306,2)</f>
        <v>0.0</v>
      </c>
      <c r="AJ306" s="19">
        <f>AN305</f>
        <v>0.0</v>
      </c>
      <c r="AK306" s="19">
        <f>ROUND(AJ306*$AK$5/12,2)</f>
        <v>0.0</v>
      </c>
      <c r="AL306" s="19">
        <f>MIN($AL$5,AJ306+AK306)</f>
        <v>0.0</v>
      </c>
      <c r="AM306" s="19">
        <f>MAX(0,MIN(AJ306+AK306-AL306,MonthlyPayment-SUM(H306,M306,R306,W306,AB306,AG306,AL306,AQ306,AV306,BA306)-SUM(I306,N306,S306,X306,AC306,AH306)))</f>
        <v>0.0</v>
      </c>
      <c r="AN306" s="19">
        <f>ROUND(AJ306+AK306-AL306-AM306,2)</f>
        <v>0.0</v>
      </c>
      <c r="AO306" s="19">
        <f>AS305</f>
        <v>0.0</v>
      </c>
      <c r="AP306" s="19">
        <f>ROUND(AO306*$AP$5/12,2)</f>
        <v>0.0</v>
      </c>
      <c r="AQ306" s="19">
        <f>MIN($AQ$5,AO306+AP306)</f>
        <v>0.0</v>
      </c>
      <c r="AR306" s="19">
        <f>MAX(0,MIN(AO306+AP306-AQ306,MonthlyPayment-SUM(H306,M306,R306,W306,AB306,AG306,AL306,AQ306,AV306,BA306)-SUM(I306,N306,S306,X306,AC306,AH306,AM306)))</f>
        <v>0.0</v>
      </c>
      <c r="AS306" s="19">
        <f>ROUND(AO306+AP306-AQ306-AR306,2)</f>
        <v>0.0</v>
      </c>
      <c r="AT306" s="19">
        <f>AX305</f>
        <v>0.0</v>
      </c>
      <c r="AU306" s="19">
        <f>ROUND(AT306*$AU$5/12,2)</f>
        <v>0.0</v>
      </c>
      <c r="AV306" s="19">
        <f>MIN($AV$5,AT306+AU306)</f>
        <v>0.0</v>
      </c>
      <c r="AW306" s="19">
        <f>MAX(0,MIN(AT306+AU306-AV306,MonthlyPayment-SUM(H306,M306,R306,W306,AB306,AG306,AL306,AQ306,AV306,BA306)-SUM(I306,N306,S306,X306,AC306,AH306,AM306,AR306)))</f>
        <v>0.0</v>
      </c>
      <c r="AX306" s="19">
        <f>ROUND(AT306+AU306-AV306-AW306,2)</f>
        <v>0.0</v>
      </c>
      <c r="AY306" s="19">
        <f>BC305</f>
        <v>0.0</v>
      </c>
      <c r="AZ306" s="19">
        <f>ROUND(AY306*$AZ$5/12,2)</f>
        <v>0.0</v>
      </c>
      <c r="BA306" s="19">
        <f>MIN($BA$5,AY306+AZ306)</f>
        <v>0.0</v>
      </c>
      <c r="BB306" s="19">
        <f>MAX(0,MIN(AY306+AZ306-BA306,MonthlyPayment-SUM(H306,M306,R306,W306,AB306,AG306,AL306,AQ306,AV306,BA306)-SUM(I306,N306,S306,X306,AC306,AH306,AM306,AR306,AW306)))</f>
        <v>0.0</v>
      </c>
      <c r="BC306" s="19">
        <f>ROUND(AY306+AZ306-BA306-BB306,2)</f>
        <v>0.0</v>
      </c>
    </row>
    <row r="307" spans="1:55">
      <c r="A307" s="9">
        <v>301</v>
      </c>
      <c r="B307" s="15">
        <f>IF(FirstPayment="","",EDATE(FirstPayment,A307-1))</f>
        <v/>
      </c>
      <c r="C307" s="19">
        <f>SUM(H307,M307,R307,W307,AB307,AG307,AL307,AQ307,AV307,BA307,I307,N307,S307,X307,AC307,AH307,AM307,AR307,AW307,BB307)</f>
        <v>0.0</v>
      </c>
      <c r="D307" s="19">
        <f>SUM(J307,O307,T307,Y307,AD307,AI307,AN307,AS307,AX307,BC307)</f>
        <v>0.0</v>
      </c>
      <c r="E307" s="19">
        <f>SUM(G307,L307,Q307,V307,AA307,AF307,AK307,AP307,AU307,AZ307)</f>
        <v>0.0</v>
      </c>
      <c r="F307" s="19">
        <f>J306</f>
        <v>0.0</v>
      </c>
      <c r="G307" s="19">
        <f>ROUND(F307*$G$5/12,2)</f>
        <v>0.0</v>
      </c>
      <c r="H307" s="19">
        <f>MIN($H$5,F307+G307)</f>
        <v>0.0</v>
      </c>
      <c r="I307" s="19">
        <f>MAX(0,MIN(F307+G307-H307,MonthlyPayment-SUM(H307,M307,R307,W307,AB307,AG307,AL307,AQ307,AV307,BA307)))</f>
        <v>0.0</v>
      </c>
      <c r="J307" s="19">
        <f>ROUND(F307+G307-H307-I307,2)</f>
        <v>0.0</v>
      </c>
      <c r="K307" s="19">
        <f>O306</f>
        <v>0.0</v>
      </c>
      <c r="L307" s="19">
        <f>ROUND(K307*$L$5/12,2)</f>
        <v>0.0</v>
      </c>
      <c r="M307" s="19">
        <f>MIN($M$5,K307+L307)</f>
        <v>0.0</v>
      </c>
      <c r="N307" s="19">
        <f>MAX(0,MIN(K307+L307-M307,MonthlyPayment-SUM(H307,M307,R307,W307,AB307,AG307,AL307,AQ307,AV307,BA307)-SUM(I307)))</f>
        <v>0.0</v>
      </c>
      <c r="O307" s="19">
        <f>ROUND(K307+L307-M307-N307,2)</f>
        <v>0.0</v>
      </c>
      <c r="P307" s="19">
        <f>T306</f>
        <v>0.0</v>
      </c>
      <c r="Q307" s="19">
        <f>ROUND(P307*$Q$5/12,2)</f>
        <v>0.0</v>
      </c>
      <c r="R307" s="19">
        <f>MIN($R$5,P307+Q307)</f>
        <v>0.0</v>
      </c>
      <c r="S307" s="19">
        <f>MAX(0,MIN(P307+Q307-R307,MonthlyPayment-SUM(H307,M307,R307,W307,AB307,AG307,AL307,AQ307,AV307,BA307)-SUM(I307,N307)))</f>
        <v>0.0</v>
      </c>
      <c r="T307" s="19">
        <f>ROUND(P307+Q307-R307-S307,2)</f>
        <v>0.0</v>
      </c>
      <c r="U307" s="19">
        <f>Y306</f>
        <v>0.0</v>
      </c>
      <c r="V307" s="19">
        <f>ROUND(U307*$V$5/12,2)</f>
        <v>0.0</v>
      </c>
      <c r="W307" s="19">
        <f>MIN($W$5,U307+V307)</f>
        <v>0.0</v>
      </c>
      <c r="X307" s="19">
        <f>MAX(0,MIN(U307+V307-W307,MonthlyPayment-SUM(H307,M307,R307,W307,AB307,AG307,AL307,AQ307,AV307,BA307)-SUM(I307,N307,S307)))</f>
        <v>0.0</v>
      </c>
      <c r="Y307" s="19">
        <f>ROUND(U307+V307-W307-X307,2)</f>
        <v>0.0</v>
      </c>
      <c r="Z307" s="19">
        <f>AD306</f>
        <v>0.0</v>
      </c>
      <c r="AA307" s="19">
        <f>ROUND(Z307*$AA$5/12,2)</f>
        <v>0.0</v>
      </c>
      <c r="AB307" s="19">
        <f>MIN($AB$5,Z307+AA307)</f>
        <v>0.0</v>
      </c>
      <c r="AC307" s="19">
        <f>MAX(0,MIN(Z307+AA307-AB307,MonthlyPayment-SUM(H307,M307,R307,W307,AB307,AG307,AL307,AQ307,AV307,BA307)-SUM(I307,N307,S307,X307)))</f>
        <v>0.0</v>
      </c>
      <c r="AD307" s="19">
        <f>ROUND(Z307+AA307-AB307-AC307,2)</f>
        <v>0.0</v>
      </c>
      <c r="AE307" s="19">
        <f>AI306</f>
        <v>0.0</v>
      </c>
      <c r="AF307" s="19">
        <f>ROUND(AE307*$AF$5/12,2)</f>
        <v>0.0</v>
      </c>
      <c r="AG307" s="19">
        <f>MIN($AG$5,AE307+AF307)</f>
        <v>0.0</v>
      </c>
      <c r="AH307" s="19">
        <f>MAX(0,MIN(AE307+AF307-AG307,MonthlyPayment-SUM(H307,M307,R307,W307,AB307,AG307,AL307,AQ307,AV307,BA307)-SUM(I307,N307,S307,X307,AC307)))</f>
        <v>0.0</v>
      </c>
      <c r="AI307" s="19">
        <f>ROUND(AE307+AF307-AG307-AH307,2)</f>
        <v>0.0</v>
      </c>
      <c r="AJ307" s="19">
        <f>AN306</f>
        <v>0.0</v>
      </c>
      <c r="AK307" s="19">
        <f>ROUND(AJ307*$AK$5/12,2)</f>
        <v>0.0</v>
      </c>
      <c r="AL307" s="19">
        <f>MIN($AL$5,AJ307+AK307)</f>
        <v>0.0</v>
      </c>
      <c r="AM307" s="19">
        <f>MAX(0,MIN(AJ307+AK307-AL307,MonthlyPayment-SUM(H307,M307,R307,W307,AB307,AG307,AL307,AQ307,AV307,BA307)-SUM(I307,N307,S307,X307,AC307,AH307)))</f>
        <v>0.0</v>
      </c>
      <c r="AN307" s="19">
        <f>ROUND(AJ307+AK307-AL307-AM307,2)</f>
        <v>0.0</v>
      </c>
      <c r="AO307" s="19">
        <f>AS306</f>
        <v>0.0</v>
      </c>
      <c r="AP307" s="19">
        <f>ROUND(AO307*$AP$5/12,2)</f>
        <v>0.0</v>
      </c>
      <c r="AQ307" s="19">
        <f>MIN($AQ$5,AO307+AP307)</f>
        <v>0.0</v>
      </c>
      <c r="AR307" s="19">
        <f>MAX(0,MIN(AO307+AP307-AQ307,MonthlyPayment-SUM(H307,M307,R307,W307,AB307,AG307,AL307,AQ307,AV307,BA307)-SUM(I307,N307,S307,X307,AC307,AH307,AM307)))</f>
        <v>0.0</v>
      </c>
      <c r="AS307" s="19">
        <f>ROUND(AO307+AP307-AQ307-AR307,2)</f>
        <v>0.0</v>
      </c>
      <c r="AT307" s="19">
        <f>AX306</f>
        <v>0.0</v>
      </c>
      <c r="AU307" s="19">
        <f>ROUND(AT307*$AU$5/12,2)</f>
        <v>0.0</v>
      </c>
      <c r="AV307" s="19">
        <f>MIN($AV$5,AT307+AU307)</f>
        <v>0.0</v>
      </c>
      <c r="AW307" s="19">
        <f>MAX(0,MIN(AT307+AU307-AV307,MonthlyPayment-SUM(H307,M307,R307,W307,AB307,AG307,AL307,AQ307,AV307,BA307)-SUM(I307,N307,S307,X307,AC307,AH307,AM307,AR307)))</f>
        <v>0.0</v>
      </c>
      <c r="AX307" s="19">
        <f>ROUND(AT307+AU307-AV307-AW307,2)</f>
        <v>0.0</v>
      </c>
      <c r="AY307" s="19">
        <f>BC306</f>
        <v>0.0</v>
      </c>
      <c r="AZ307" s="19">
        <f>ROUND(AY307*$AZ$5/12,2)</f>
        <v>0.0</v>
      </c>
      <c r="BA307" s="19">
        <f>MIN($BA$5,AY307+AZ307)</f>
        <v>0.0</v>
      </c>
      <c r="BB307" s="19">
        <f>MAX(0,MIN(AY307+AZ307-BA307,MonthlyPayment-SUM(H307,M307,R307,W307,AB307,AG307,AL307,AQ307,AV307,BA307)-SUM(I307,N307,S307,X307,AC307,AH307,AM307,AR307,AW307)))</f>
        <v>0.0</v>
      </c>
      <c r="BC307" s="19">
        <f>ROUND(AY307+AZ307-BA307-BB307,2)</f>
        <v>0.0</v>
      </c>
    </row>
    <row r="308" spans="1:55">
      <c r="A308" s="9">
        <v>302</v>
      </c>
      <c r="B308" s="15">
        <f>IF(FirstPayment="","",EDATE(FirstPayment,A308-1))</f>
        <v/>
      </c>
      <c r="C308" s="19">
        <f>SUM(H308,M308,R308,W308,AB308,AG308,AL308,AQ308,AV308,BA308,I308,N308,S308,X308,AC308,AH308,AM308,AR308,AW308,BB308)</f>
        <v>0.0</v>
      </c>
      <c r="D308" s="19">
        <f>SUM(J308,O308,T308,Y308,AD308,AI308,AN308,AS308,AX308,BC308)</f>
        <v>0.0</v>
      </c>
      <c r="E308" s="19">
        <f>SUM(G308,L308,Q308,V308,AA308,AF308,AK308,AP308,AU308,AZ308)</f>
        <v>0.0</v>
      </c>
      <c r="F308" s="19">
        <f>J307</f>
        <v>0.0</v>
      </c>
      <c r="G308" s="19">
        <f>ROUND(F308*$G$5/12,2)</f>
        <v>0.0</v>
      </c>
      <c r="H308" s="19">
        <f>MIN($H$5,F308+G308)</f>
        <v>0.0</v>
      </c>
      <c r="I308" s="19">
        <f>MAX(0,MIN(F308+G308-H308,MonthlyPayment-SUM(H308,M308,R308,W308,AB308,AG308,AL308,AQ308,AV308,BA308)))</f>
        <v>0.0</v>
      </c>
      <c r="J308" s="19">
        <f>ROUND(F308+G308-H308-I308,2)</f>
        <v>0.0</v>
      </c>
      <c r="K308" s="19">
        <f>O307</f>
        <v>0.0</v>
      </c>
      <c r="L308" s="19">
        <f>ROUND(K308*$L$5/12,2)</f>
        <v>0.0</v>
      </c>
      <c r="M308" s="19">
        <f>MIN($M$5,K308+L308)</f>
        <v>0.0</v>
      </c>
      <c r="N308" s="19">
        <f>MAX(0,MIN(K308+L308-M308,MonthlyPayment-SUM(H308,M308,R308,W308,AB308,AG308,AL308,AQ308,AV308,BA308)-SUM(I308)))</f>
        <v>0.0</v>
      </c>
      <c r="O308" s="19">
        <f>ROUND(K308+L308-M308-N308,2)</f>
        <v>0.0</v>
      </c>
      <c r="P308" s="19">
        <f>T307</f>
        <v>0.0</v>
      </c>
      <c r="Q308" s="19">
        <f>ROUND(P308*$Q$5/12,2)</f>
        <v>0.0</v>
      </c>
      <c r="R308" s="19">
        <f>MIN($R$5,P308+Q308)</f>
        <v>0.0</v>
      </c>
      <c r="S308" s="19">
        <f>MAX(0,MIN(P308+Q308-R308,MonthlyPayment-SUM(H308,M308,R308,W308,AB308,AG308,AL308,AQ308,AV308,BA308)-SUM(I308,N308)))</f>
        <v>0.0</v>
      </c>
      <c r="T308" s="19">
        <f>ROUND(P308+Q308-R308-S308,2)</f>
        <v>0.0</v>
      </c>
      <c r="U308" s="19">
        <f>Y307</f>
        <v>0.0</v>
      </c>
      <c r="V308" s="19">
        <f>ROUND(U308*$V$5/12,2)</f>
        <v>0.0</v>
      </c>
      <c r="W308" s="19">
        <f>MIN($W$5,U308+V308)</f>
        <v>0.0</v>
      </c>
      <c r="X308" s="19">
        <f>MAX(0,MIN(U308+V308-W308,MonthlyPayment-SUM(H308,M308,R308,W308,AB308,AG308,AL308,AQ308,AV308,BA308)-SUM(I308,N308,S308)))</f>
        <v>0.0</v>
      </c>
      <c r="Y308" s="19">
        <f>ROUND(U308+V308-W308-X308,2)</f>
        <v>0.0</v>
      </c>
      <c r="Z308" s="19">
        <f>AD307</f>
        <v>0.0</v>
      </c>
      <c r="AA308" s="19">
        <f>ROUND(Z308*$AA$5/12,2)</f>
        <v>0.0</v>
      </c>
      <c r="AB308" s="19">
        <f>MIN($AB$5,Z308+AA308)</f>
        <v>0.0</v>
      </c>
      <c r="AC308" s="19">
        <f>MAX(0,MIN(Z308+AA308-AB308,MonthlyPayment-SUM(H308,M308,R308,W308,AB308,AG308,AL308,AQ308,AV308,BA308)-SUM(I308,N308,S308,X308)))</f>
        <v>0.0</v>
      </c>
      <c r="AD308" s="19">
        <f>ROUND(Z308+AA308-AB308-AC308,2)</f>
        <v>0.0</v>
      </c>
      <c r="AE308" s="19">
        <f>AI307</f>
        <v>0.0</v>
      </c>
      <c r="AF308" s="19">
        <f>ROUND(AE308*$AF$5/12,2)</f>
        <v>0.0</v>
      </c>
      <c r="AG308" s="19">
        <f>MIN($AG$5,AE308+AF308)</f>
        <v>0.0</v>
      </c>
      <c r="AH308" s="19">
        <f>MAX(0,MIN(AE308+AF308-AG308,MonthlyPayment-SUM(H308,M308,R308,W308,AB308,AG308,AL308,AQ308,AV308,BA308)-SUM(I308,N308,S308,X308,AC308)))</f>
        <v>0.0</v>
      </c>
      <c r="AI308" s="19">
        <f>ROUND(AE308+AF308-AG308-AH308,2)</f>
        <v>0.0</v>
      </c>
      <c r="AJ308" s="19">
        <f>AN307</f>
        <v>0.0</v>
      </c>
      <c r="AK308" s="19">
        <f>ROUND(AJ308*$AK$5/12,2)</f>
        <v>0.0</v>
      </c>
      <c r="AL308" s="19">
        <f>MIN($AL$5,AJ308+AK308)</f>
        <v>0.0</v>
      </c>
      <c r="AM308" s="19">
        <f>MAX(0,MIN(AJ308+AK308-AL308,MonthlyPayment-SUM(H308,M308,R308,W308,AB308,AG308,AL308,AQ308,AV308,BA308)-SUM(I308,N308,S308,X308,AC308,AH308)))</f>
        <v>0.0</v>
      </c>
      <c r="AN308" s="19">
        <f>ROUND(AJ308+AK308-AL308-AM308,2)</f>
        <v>0.0</v>
      </c>
      <c r="AO308" s="19">
        <f>AS307</f>
        <v>0.0</v>
      </c>
      <c r="AP308" s="19">
        <f>ROUND(AO308*$AP$5/12,2)</f>
        <v>0.0</v>
      </c>
      <c r="AQ308" s="19">
        <f>MIN($AQ$5,AO308+AP308)</f>
        <v>0.0</v>
      </c>
      <c r="AR308" s="19">
        <f>MAX(0,MIN(AO308+AP308-AQ308,MonthlyPayment-SUM(H308,M308,R308,W308,AB308,AG308,AL308,AQ308,AV308,BA308)-SUM(I308,N308,S308,X308,AC308,AH308,AM308)))</f>
        <v>0.0</v>
      </c>
      <c r="AS308" s="19">
        <f>ROUND(AO308+AP308-AQ308-AR308,2)</f>
        <v>0.0</v>
      </c>
      <c r="AT308" s="19">
        <f>AX307</f>
        <v>0.0</v>
      </c>
      <c r="AU308" s="19">
        <f>ROUND(AT308*$AU$5/12,2)</f>
        <v>0.0</v>
      </c>
      <c r="AV308" s="19">
        <f>MIN($AV$5,AT308+AU308)</f>
        <v>0.0</v>
      </c>
      <c r="AW308" s="19">
        <f>MAX(0,MIN(AT308+AU308-AV308,MonthlyPayment-SUM(H308,M308,R308,W308,AB308,AG308,AL308,AQ308,AV308,BA308)-SUM(I308,N308,S308,X308,AC308,AH308,AM308,AR308)))</f>
        <v>0.0</v>
      </c>
      <c r="AX308" s="19">
        <f>ROUND(AT308+AU308-AV308-AW308,2)</f>
        <v>0.0</v>
      </c>
      <c r="AY308" s="19">
        <f>BC307</f>
        <v>0.0</v>
      </c>
      <c r="AZ308" s="19">
        <f>ROUND(AY308*$AZ$5/12,2)</f>
        <v>0.0</v>
      </c>
      <c r="BA308" s="19">
        <f>MIN($BA$5,AY308+AZ308)</f>
        <v>0.0</v>
      </c>
      <c r="BB308" s="19">
        <f>MAX(0,MIN(AY308+AZ308-BA308,MonthlyPayment-SUM(H308,M308,R308,W308,AB308,AG308,AL308,AQ308,AV308,BA308)-SUM(I308,N308,S308,X308,AC308,AH308,AM308,AR308,AW308)))</f>
        <v>0.0</v>
      </c>
      <c r="BC308" s="19">
        <f>ROUND(AY308+AZ308-BA308-BB308,2)</f>
        <v>0.0</v>
      </c>
    </row>
    <row r="309" spans="1:55">
      <c r="A309" s="9">
        <v>303</v>
      </c>
      <c r="B309" s="15">
        <f>IF(FirstPayment="","",EDATE(FirstPayment,A309-1))</f>
        <v/>
      </c>
      <c r="C309" s="19">
        <f>SUM(H309,M309,R309,W309,AB309,AG309,AL309,AQ309,AV309,BA309,I309,N309,S309,X309,AC309,AH309,AM309,AR309,AW309,BB309)</f>
        <v>0.0</v>
      </c>
      <c r="D309" s="19">
        <f>SUM(J309,O309,T309,Y309,AD309,AI309,AN309,AS309,AX309,BC309)</f>
        <v>0.0</v>
      </c>
      <c r="E309" s="19">
        <f>SUM(G309,L309,Q309,V309,AA309,AF309,AK309,AP309,AU309,AZ309)</f>
        <v>0.0</v>
      </c>
      <c r="F309" s="19">
        <f>J308</f>
        <v>0.0</v>
      </c>
      <c r="G309" s="19">
        <f>ROUND(F309*$G$5/12,2)</f>
        <v>0.0</v>
      </c>
      <c r="H309" s="19">
        <f>MIN($H$5,F309+G309)</f>
        <v>0.0</v>
      </c>
      <c r="I309" s="19">
        <f>MAX(0,MIN(F309+G309-H309,MonthlyPayment-SUM(H309,M309,R309,W309,AB309,AG309,AL309,AQ309,AV309,BA309)))</f>
        <v>0.0</v>
      </c>
      <c r="J309" s="19">
        <f>ROUND(F309+G309-H309-I309,2)</f>
        <v>0.0</v>
      </c>
      <c r="K309" s="19">
        <f>O308</f>
        <v>0.0</v>
      </c>
      <c r="L309" s="19">
        <f>ROUND(K309*$L$5/12,2)</f>
        <v>0.0</v>
      </c>
      <c r="M309" s="19">
        <f>MIN($M$5,K309+L309)</f>
        <v>0.0</v>
      </c>
      <c r="N309" s="19">
        <f>MAX(0,MIN(K309+L309-M309,MonthlyPayment-SUM(H309,M309,R309,W309,AB309,AG309,AL309,AQ309,AV309,BA309)-SUM(I309)))</f>
        <v>0.0</v>
      </c>
      <c r="O309" s="19">
        <f>ROUND(K309+L309-M309-N309,2)</f>
        <v>0.0</v>
      </c>
      <c r="P309" s="19">
        <f>T308</f>
        <v>0.0</v>
      </c>
      <c r="Q309" s="19">
        <f>ROUND(P309*$Q$5/12,2)</f>
        <v>0.0</v>
      </c>
      <c r="R309" s="19">
        <f>MIN($R$5,P309+Q309)</f>
        <v>0.0</v>
      </c>
      <c r="S309" s="19">
        <f>MAX(0,MIN(P309+Q309-R309,MonthlyPayment-SUM(H309,M309,R309,W309,AB309,AG309,AL309,AQ309,AV309,BA309)-SUM(I309,N309)))</f>
        <v>0.0</v>
      </c>
      <c r="T309" s="19">
        <f>ROUND(P309+Q309-R309-S309,2)</f>
        <v>0.0</v>
      </c>
      <c r="U309" s="19">
        <f>Y308</f>
        <v>0.0</v>
      </c>
      <c r="V309" s="19">
        <f>ROUND(U309*$V$5/12,2)</f>
        <v>0.0</v>
      </c>
      <c r="W309" s="19">
        <f>MIN($W$5,U309+V309)</f>
        <v>0.0</v>
      </c>
      <c r="X309" s="19">
        <f>MAX(0,MIN(U309+V309-W309,MonthlyPayment-SUM(H309,M309,R309,W309,AB309,AG309,AL309,AQ309,AV309,BA309)-SUM(I309,N309,S309)))</f>
        <v>0.0</v>
      </c>
      <c r="Y309" s="19">
        <f>ROUND(U309+V309-W309-X309,2)</f>
        <v>0.0</v>
      </c>
      <c r="Z309" s="19">
        <f>AD308</f>
        <v>0.0</v>
      </c>
      <c r="AA309" s="19">
        <f>ROUND(Z309*$AA$5/12,2)</f>
        <v>0.0</v>
      </c>
      <c r="AB309" s="19">
        <f>MIN($AB$5,Z309+AA309)</f>
        <v>0.0</v>
      </c>
      <c r="AC309" s="19">
        <f>MAX(0,MIN(Z309+AA309-AB309,MonthlyPayment-SUM(H309,M309,R309,W309,AB309,AG309,AL309,AQ309,AV309,BA309)-SUM(I309,N309,S309,X309)))</f>
        <v>0.0</v>
      </c>
      <c r="AD309" s="19">
        <f>ROUND(Z309+AA309-AB309-AC309,2)</f>
        <v>0.0</v>
      </c>
      <c r="AE309" s="19">
        <f>AI308</f>
        <v>0.0</v>
      </c>
      <c r="AF309" s="19">
        <f>ROUND(AE309*$AF$5/12,2)</f>
        <v>0.0</v>
      </c>
      <c r="AG309" s="19">
        <f>MIN($AG$5,AE309+AF309)</f>
        <v>0.0</v>
      </c>
      <c r="AH309" s="19">
        <f>MAX(0,MIN(AE309+AF309-AG309,MonthlyPayment-SUM(H309,M309,R309,W309,AB309,AG309,AL309,AQ309,AV309,BA309)-SUM(I309,N309,S309,X309,AC309)))</f>
        <v>0.0</v>
      </c>
      <c r="AI309" s="19">
        <f>ROUND(AE309+AF309-AG309-AH309,2)</f>
        <v>0.0</v>
      </c>
      <c r="AJ309" s="19">
        <f>AN308</f>
        <v>0.0</v>
      </c>
      <c r="AK309" s="19">
        <f>ROUND(AJ309*$AK$5/12,2)</f>
        <v>0.0</v>
      </c>
      <c r="AL309" s="19">
        <f>MIN($AL$5,AJ309+AK309)</f>
        <v>0.0</v>
      </c>
      <c r="AM309" s="19">
        <f>MAX(0,MIN(AJ309+AK309-AL309,MonthlyPayment-SUM(H309,M309,R309,W309,AB309,AG309,AL309,AQ309,AV309,BA309)-SUM(I309,N309,S309,X309,AC309,AH309)))</f>
        <v>0.0</v>
      </c>
      <c r="AN309" s="19">
        <f>ROUND(AJ309+AK309-AL309-AM309,2)</f>
        <v>0.0</v>
      </c>
      <c r="AO309" s="19">
        <f>AS308</f>
        <v>0.0</v>
      </c>
      <c r="AP309" s="19">
        <f>ROUND(AO309*$AP$5/12,2)</f>
        <v>0.0</v>
      </c>
      <c r="AQ309" s="19">
        <f>MIN($AQ$5,AO309+AP309)</f>
        <v>0.0</v>
      </c>
      <c r="AR309" s="19">
        <f>MAX(0,MIN(AO309+AP309-AQ309,MonthlyPayment-SUM(H309,M309,R309,W309,AB309,AG309,AL309,AQ309,AV309,BA309)-SUM(I309,N309,S309,X309,AC309,AH309,AM309)))</f>
        <v>0.0</v>
      </c>
      <c r="AS309" s="19">
        <f>ROUND(AO309+AP309-AQ309-AR309,2)</f>
        <v>0.0</v>
      </c>
      <c r="AT309" s="19">
        <f>AX308</f>
        <v>0.0</v>
      </c>
      <c r="AU309" s="19">
        <f>ROUND(AT309*$AU$5/12,2)</f>
        <v>0.0</v>
      </c>
      <c r="AV309" s="19">
        <f>MIN($AV$5,AT309+AU309)</f>
        <v>0.0</v>
      </c>
      <c r="AW309" s="19">
        <f>MAX(0,MIN(AT309+AU309-AV309,MonthlyPayment-SUM(H309,M309,R309,W309,AB309,AG309,AL309,AQ309,AV309,BA309)-SUM(I309,N309,S309,X309,AC309,AH309,AM309,AR309)))</f>
        <v>0.0</v>
      </c>
      <c r="AX309" s="19">
        <f>ROUND(AT309+AU309-AV309-AW309,2)</f>
        <v>0.0</v>
      </c>
      <c r="AY309" s="19">
        <f>BC308</f>
        <v>0.0</v>
      </c>
      <c r="AZ309" s="19">
        <f>ROUND(AY309*$AZ$5/12,2)</f>
        <v>0.0</v>
      </c>
      <c r="BA309" s="19">
        <f>MIN($BA$5,AY309+AZ309)</f>
        <v>0.0</v>
      </c>
      <c r="BB309" s="19">
        <f>MAX(0,MIN(AY309+AZ309-BA309,MonthlyPayment-SUM(H309,M309,R309,W309,AB309,AG309,AL309,AQ309,AV309,BA309)-SUM(I309,N309,S309,X309,AC309,AH309,AM309,AR309,AW309)))</f>
        <v>0.0</v>
      </c>
      <c r="BC309" s="19">
        <f>ROUND(AY309+AZ309-BA309-BB309,2)</f>
        <v>0.0</v>
      </c>
    </row>
    <row r="310" spans="1:55">
      <c r="A310" s="9">
        <v>304</v>
      </c>
      <c r="B310" s="15">
        <f>IF(FirstPayment="","",EDATE(FirstPayment,A310-1))</f>
        <v/>
      </c>
      <c r="C310" s="19">
        <f>SUM(H310,M310,R310,W310,AB310,AG310,AL310,AQ310,AV310,BA310,I310,N310,S310,X310,AC310,AH310,AM310,AR310,AW310,BB310)</f>
        <v>0.0</v>
      </c>
      <c r="D310" s="19">
        <f>SUM(J310,O310,T310,Y310,AD310,AI310,AN310,AS310,AX310,BC310)</f>
        <v>0.0</v>
      </c>
      <c r="E310" s="19">
        <f>SUM(G310,L310,Q310,V310,AA310,AF310,AK310,AP310,AU310,AZ310)</f>
        <v>0.0</v>
      </c>
      <c r="F310" s="19">
        <f>J309</f>
        <v>0.0</v>
      </c>
      <c r="G310" s="19">
        <f>ROUND(F310*$G$5/12,2)</f>
        <v>0.0</v>
      </c>
      <c r="H310" s="19">
        <f>MIN($H$5,F310+G310)</f>
        <v>0.0</v>
      </c>
      <c r="I310" s="19">
        <f>MAX(0,MIN(F310+G310-H310,MonthlyPayment-SUM(H310,M310,R310,W310,AB310,AG310,AL310,AQ310,AV310,BA310)))</f>
        <v>0.0</v>
      </c>
      <c r="J310" s="19">
        <f>ROUND(F310+G310-H310-I310,2)</f>
        <v>0.0</v>
      </c>
      <c r="K310" s="19">
        <f>O309</f>
        <v>0.0</v>
      </c>
      <c r="L310" s="19">
        <f>ROUND(K310*$L$5/12,2)</f>
        <v>0.0</v>
      </c>
      <c r="M310" s="19">
        <f>MIN($M$5,K310+L310)</f>
        <v>0.0</v>
      </c>
      <c r="N310" s="19">
        <f>MAX(0,MIN(K310+L310-M310,MonthlyPayment-SUM(H310,M310,R310,W310,AB310,AG310,AL310,AQ310,AV310,BA310)-SUM(I310)))</f>
        <v>0.0</v>
      </c>
      <c r="O310" s="19">
        <f>ROUND(K310+L310-M310-N310,2)</f>
        <v>0.0</v>
      </c>
      <c r="P310" s="19">
        <f>T309</f>
        <v>0.0</v>
      </c>
      <c r="Q310" s="19">
        <f>ROUND(P310*$Q$5/12,2)</f>
        <v>0.0</v>
      </c>
      <c r="R310" s="19">
        <f>MIN($R$5,P310+Q310)</f>
        <v>0.0</v>
      </c>
      <c r="S310" s="19">
        <f>MAX(0,MIN(P310+Q310-R310,MonthlyPayment-SUM(H310,M310,R310,W310,AB310,AG310,AL310,AQ310,AV310,BA310)-SUM(I310,N310)))</f>
        <v>0.0</v>
      </c>
      <c r="T310" s="19">
        <f>ROUND(P310+Q310-R310-S310,2)</f>
        <v>0.0</v>
      </c>
      <c r="U310" s="19">
        <f>Y309</f>
        <v>0.0</v>
      </c>
      <c r="V310" s="19">
        <f>ROUND(U310*$V$5/12,2)</f>
        <v>0.0</v>
      </c>
      <c r="W310" s="19">
        <f>MIN($W$5,U310+V310)</f>
        <v>0.0</v>
      </c>
      <c r="X310" s="19">
        <f>MAX(0,MIN(U310+V310-W310,MonthlyPayment-SUM(H310,M310,R310,W310,AB310,AG310,AL310,AQ310,AV310,BA310)-SUM(I310,N310,S310)))</f>
        <v>0.0</v>
      </c>
      <c r="Y310" s="19">
        <f>ROUND(U310+V310-W310-X310,2)</f>
        <v>0.0</v>
      </c>
      <c r="Z310" s="19">
        <f>AD309</f>
        <v>0.0</v>
      </c>
      <c r="AA310" s="19">
        <f>ROUND(Z310*$AA$5/12,2)</f>
        <v>0.0</v>
      </c>
      <c r="AB310" s="19">
        <f>MIN($AB$5,Z310+AA310)</f>
        <v>0.0</v>
      </c>
      <c r="AC310" s="19">
        <f>MAX(0,MIN(Z310+AA310-AB310,MonthlyPayment-SUM(H310,M310,R310,W310,AB310,AG310,AL310,AQ310,AV310,BA310)-SUM(I310,N310,S310,X310)))</f>
        <v>0.0</v>
      </c>
      <c r="AD310" s="19">
        <f>ROUND(Z310+AA310-AB310-AC310,2)</f>
        <v>0.0</v>
      </c>
      <c r="AE310" s="19">
        <f>AI309</f>
        <v>0.0</v>
      </c>
      <c r="AF310" s="19">
        <f>ROUND(AE310*$AF$5/12,2)</f>
        <v>0.0</v>
      </c>
      <c r="AG310" s="19">
        <f>MIN($AG$5,AE310+AF310)</f>
        <v>0.0</v>
      </c>
      <c r="AH310" s="19">
        <f>MAX(0,MIN(AE310+AF310-AG310,MonthlyPayment-SUM(H310,M310,R310,W310,AB310,AG310,AL310,AQ310,AV310,BA310)-SUM(I310,N310,S310,X310,AC310)))</f>
        <v>0.0</v>
      </c>
      <c r="AI310" s="19">
        <f>ROUND(AE310+AF310-AG310-AH310,2)</f>
        <v>0.0</v>
      </c>
      <c r="AJ310" s="19">
        <f>AN309</f>
        <v>0.0</v>
      </c>
      <c r="AK310" s="19">
        <f>ROUND(AJ310*$AK$5/12,2)</f>
        <v>0.0</v>
      </c>
      <c r="AL310" s="19">
        <f>MIN($AL$5,AJ310+AK310)</f>
        <v>0.0</v>
      </c>
      <c r="AM310" s="19">
        <f>MAX(0,MIN(AJ310+AK310-AL310,MonthlyPayment-SUM(H310,M310,R310,W310,AB310,AG310,AL310,AQ310,AV310,BA310)-SUM(I310,N310,S310,X310,AC310,AH310)))</f>
        <v>0.0</v>
      </c>
      <c r="AN310" s="19">
        <f>ROUND(AJ310+AK310-AL310-AM310,2)</f>
        <v>0.0</v>
      </c>
      <c r="AO310" s="19">
        <f>AS309</f>
        <v>0.0</v>
      </c>
      <c r="AP310" s="19">
        <f>ROUND(AO310*$AP$5/12,2)</f>
        <v>0.0</v>
      </c>
      <c r="AQ310" s="19">
        <f>MIN($AQ$5,AO310+AP310)</f>
        <v>0.0</v>
      </c>
      <c r="AR310" s="19">
        <f>MAX(0,MIN(AO310+AP310-AQ310,MonthlyPayment-SUM(H310,M310,R310,W310,AB310,AG310,AL310,AQ310,AV310,BA310)-SUM(I310,N310,S310,X310,AC310,AH310,AM310)))</f>
        <v>0.0</v>
      </c>
      <c r="AS310" s="19">
        <f>ROUND(AO310+AP310-AQ310-AR310,2)</f>
        <v>0.0</v>
      </c>
      <c r="AT310" s="19">
        <f>AX309</f>
        <v>0.0</v>
      </c>
      <c r="AU310" s="19">
        <f>ROUND(AT310*$AU$5/12,2)</f>
        <v>0.0</v>
      </c>
      <c r="AV310" s="19">
        <f>MIN($AV$5,AT310+AU310)</f>
        <v>0.0</v>
      </c>
      <c r="AW310" s="19">
        <f>MAX(0,MIN(AT310+AU310-AV310,MonthlyPayment-SUM(H310,M310,R310,W310,AB310,AG310,AL310,AQ310,AV310,BA310)-SUM(I310,N310,S310,X310,AC310,AH310,AM310,AR310)))</f>
        <v>0.0</v>
      </c>
      <c r="AX310" s="19">
        <f>ROUND(AT310+AU310-AV310-AW310,2)</f>
        <v>0.0</v>
      </c>
      <c r="AY310" s="19">
        <f>BC309</f>
        <v>0.0</v>
      </c>
      <c r="AZ310" s="19">
        <f>ROUND(AY310*$AZ$5/12,2)</f>
        <v>0.0</v>
      </c>
      <c r="BA310" s="19">
        <f>MIN($BA$5,AY310+AZ310)</f>
        <v>0.0</v>
      </c>
      <c r="BB310" s="19">
        <f>MAX(0,MIN(AY310+AZ310-BA310,MonthlyPayment-SUM(H310,M310,R310,W310,AB310,AG310,AL310,AQ310,AV310,BA310)-SUM(I310,N310,S310,X310,AC310,AH310,AM310,AR310,AW310)))</f>
        <v>0.0</v>
      </c>
      <c r="BC310" s="19">
        <f>ROUND(AY310+AZ310-BA310-BB310,2)</f>
        <v>0.0</v>
      </c>
    </row>
    <row r="311" spans="1:55">
      <c r="A311" s="9">
        <v>305</v>
      </c>
      <c r="B311" s="15">
        <f>IF(FirstPayment="","",EDATE(FirstPayment,A311-1))</f>
        <v/>
      </c>
      <c r="C311" s="19">
        <f>SUM(H311,M311,R311,W311,AB311,AG311,AL311,AQ311,AV311,BA311,I311,N311,S311,X311,AC311,AH311,AM311,AR311,AW311,BB311)</f>
        <v>0.0</v>
      </c>
      <c r="D311" s="19">
        <f>SUM(J311,O311,T311,Y311,AD311,AI311,AN311,AS311,AX311,BC311)</f>
        <v>0.0</v>
      </c>
      <c r="E311" s="19">
        <f>SUM(G311,L311,Q311,V311,AA311,AF311,AK311,AP311,AU311,AZ311)</f>
        <v>0.0</v>
      </c>
      <c r="F311" s="19">
        <f>J310</f>
        <v>0.0</v>
      </c>
      <c r="G311" s="19">
        <f>ROUND(F311*$G$5/12,2)</f>
        <v>0.0</v>
      </c>
      <c r="H311" s="19">
        <f>MIN($H$5,F311+G311)</f>
        <v>0.0</v>
      </c>
      <c r="I311" s="19">
        <f>MAX(0,MIN(F311+G311-H311,MonthlyPayment-SUM(H311,M311,R311,W311,AB311,AG311,AL311,AQ311,AV311,BA311)))</f>
        <v>0.0</v>
      </c>
      <c r="J311" s="19">
        <f>ROUND(F311+G311-H311-I311,2)</f>
        <v>0.0</v>
      </c>
      <c r="K311" s="19">
        <f>O310</f>
        <v>0.0</v>
      </c>
      <c r="L311" s="19">
        <f>ROUND(K311*$L$5/12,2)</f>
        <v>0.0</v>
      </c>
      <c r="M311" s="19">
        <f>MIN($M$5,K311+L311)</f>
        <v>0.0</v>
      </c>
      <c r="N311" s="19">
        <f>MAX(0,MIN(K311+L311-M311,MonthlyPayment-SUM(H311,M311,R311,W311,AB311,AG311,AL311,AQ311,AV311,BA311)-SUM(I311)))</f>
        <v>0.0</v>
      </c>
      <c r="O311" s="19">
        <f>ROUND(K311+L311-M311-N311,2)</f>
        <v>0.0</v>
      </c>
      <c r="P311" s="19">
        <f>T310</f>
        <v>0.0</v>
      </c>
      <c r="Q311" s="19">
        <f>ROUND(P311*$Q$5/12,2)</f>
        <v>0.0</v>
      </c>
      <c r="R311" s="19">
        <f>MIN($R$5,P311+Q311)</f>
        <v>0.0</v>
      </c>
      <c r="S311" s="19">
        <f>MAX(0,MIN(P311+Q311-R311,MonthlyPayment-SUM(H311,M311,R311,W311,AB311,AG311,AL311,AQ311,AV311,BA311)-SUM(I311,N311)))</f>
        <v>0.0</v>
      </c>
      <c r="T311" s="19">
        <f>ROUND(P311+Q311-R311-S311,2)</f>
        <v>0.0</v>
      </c>
      <c r="U311" s="19">
        <f>Y310</f>
        <v>0.0</v>
      </c>
      <c r="V311" s="19">
        <f>ROUND(U311*$V$5/12,2)</f>
        <v>0.0</v>
      </c>
      <c r="W311" s="19">
        <f>MIN($W$5,U311+V311)</f>
        <v>0.0</v>
      </c>
      <c r="X311" s="19">
        <f>MAX(0,MIN(U311+V311-W311,MonthlyPayment-SUM(H311,M311,R311,W311,AB311,AG311,AL311,AQ311,AV311,BA311)-SUM(I311,N311,S311)))</f>
        <v>0.0</v>
      </c>
      <c r="Y311" s="19">
        <f>ROUND(U311+V311-W311-X311,2)</f>
        <v>0.0</v>
      </c>
      <c r="Z311" s="19">
        <f>AD310</f>
        <v>0.0</v>
      </c>
      <c r="AA311" s="19">
        <f>ROUND(Z311*$AA$5/12,2)</f>
        <v>0.0</v>
      </c>
      <c r="AB311" s="19">
        <f>MIN($AB$5,Z311+AA311)</f>
        <v>0.0</v>
      </c>
      <c r="AC311" s="19">
        <f>MAX(0,MIN(Z311+AA311-AB311,MonthlyPayment-SUM(H311,M311,R311,W311,AB311,AG311,AL311,AQ311,AV311,BA311)-SUM(I311,N311,S311,X311)))</f>
        <v>0.0</v>
      </c>
      <c r="AD311" s="19">
        <f>ROUND(Z311+AA311-AB311-AC311,2)</f>
        <v>0.0</v>
      </c>
      <c r="AE311" s="19">
        <f>AI310</f>
        <v>0.0</v>
      </c>
      <c r="AF311" s="19">
        <f>ROUND(AE311*$AF$5/12,2)</f>
        <v>0.0</v>
      </c>
      <c r="AG311" s="19">
        <f>MIN($AG$5,AE311+AF311)</f>
        <v>0.0</v>
      </c>
      <c r="AH311" s="19">
        <f>MAX(0,MIN(AE311+AF311-AG311,MonthlyPayment-SUM(H311,M311,R311,W311,AB311,AG311,AL311,AQ311,AV311,BA311)-SUM(I311,N311,S311,X311,AC311)))</f>
        <v>0.0</v>
      </c>
      <c r="AI311" s="19">
        <f>ROUND(AE311+AF311-AG311-AH311,2)</f>
        <v>0.0</v>
      </c>
      <c r="AJ311" s="19">
        <f>AN310</f>
        <v>0.0</v>
      </c>
      <c r="AK311" s="19">
        <f>ROUND(AJ311*$AK$5/12,2)</f>
        <v>0.0</v>
      </c>
      <c r="AL311" s="19">
        <f>MIN($AL$5,AJ311+AK311)</f>
        <v>0.0</v>
      </c>
      <c r="AM311" s="19">
        <f>MAX(0,MIN(AJ311+AK311-AL311,MonthlyPayment-SUM(H311,M311,R311,W311,AB311,AG311,AL311,AQ311,AV311,BA311)-SUM(I311,N311,S311,X311,AC311,AH311)))</f>
        <v>0.0</v>
      </c>
      <c r="AN311" s="19">
        <f>ROUND(AJ311+AK311-AL311-AM311,2)</f>
        <v>0.0</v>
      </c>
      <c r="AO311" s="19">
        <f>AS310</f>
        <v>0.0</v>
      </c>
      <c r="AP311" s="19">
        <f>ROUND(AO311*$AP$5/12,2)</f>
        <v>0.0</v>
      </c>
      <c r="AQ311" s="19">
        <f>MIN($AQ$5,AO311+AP311)</f>
        <v>0.0</v>
      </c>
      <c r="AR311" s="19">
        <f>MAX(0,MIN(AO311+AP311-AQ311,MonthlyPayment-SUM(H311,M311,R311,W311,AB311,AG311,AL311,AQ311,AV311,BA311)-SUM(I311,N311,S311,X311,AC311,AH311,AM311)))</f>
        <v>0.0</v>
      </c>
      <c r="AS311" s="19">
        <f>ROUND(AO311+AP311-AQ311-AR311,2)</f>
        <v>0.0</v>
      </c>
      <c r="AT311" s="19">
        <f>AX310</f>
        <v>0.0</v>
      </c>
      <c r="AU311" s="19">
        <f>ROUND(AT311*$AU$5/12,2)</f>
        <v>0.0</v>
      </c>
      <c r="AV311" s="19">
        <f>MIN($AV$5,AT311+AU311)</f>
        <v>0.0</v>
      </c>
      <c r="AW311" s="19">
        <f>MAX(0,MIN(AT311+AU311-AV311,MonthlyPayment-SUM(H311,M311,R311,W311,AB311,AG311,AL311,AQ311,AV311,BA311)-SUM(I311,N311,S311,X311,AC311,AH311,AM311,AR311)))</f>
        <v>0.0</v>
      </c>
      <c r="AX311" s="19">
        <f>ROUND(AT311+AU311-AV311-AW311,2)</f>
        <v>0.0</v>
      </c>
      <c r="AY311" s="19">
        <f>BC310</f>
        <v>0.0</v>
      </c>
      <c r="AZ311" s="19">
        <f>ROUND(AY311*$AZ$5/12,2)</f>
        <v>0.0</v>
      </c>
      <c r="BA311" s="19">
        <f>MIN($BA$5,AY311+AZ311)</f>
        <v>0.0</v>
      </c>
      <c r="BB311" s="19">
        <f>MAX(0,MIN(AY311+AZ311-BA311,MonthlyPayment-SUM(H311,M311,R311,W311,AB311,AG311,AL311,AQ311,AV311,BA311)-SUM(I311,N311,S311,X311,AC311,AH311,AM311,AR311,AW311)))</f>
        <v>0.0</v>
      </c>
      <c r="BC311" s="19">
        <f>ROUND(AY311+AZ311-BA311-BB311,2)</f>
        <v>0.0</v>
      </c>
    </row>
    <row r="312" spans="1:55">
      <c r="A312" s="9">
        <v>306</v>
      </c>
      <c r="B312" s="15">
        <f>IF(FirstPayment="","",EDATE(FirstPayment,A312-1))</f>
        <v/>
      </c>
      <c r="C312" s="19">
        <f>SUM(H312,M312,R312,W312,AB312,AG312,AL312,AQ312,AV312,BA312,I312,N312,S312,X312,AC312,AH312,AM312,AR312,AW312,BB312)</f>
        <v>0.0</v>
      </c>
      <c r="D312" s="19">
        <f>SUM(J312,O312,T312,Y312,AD312,AI312,AN312,AS312,AX312,BC312)</f>
        <v>0.0</v>
      </c>
      <c r="E312" s="19">
        <f>SUM(G312,L312,Q312,V312,AA312,AF312,AK312,AP312,AU312,AZ312)</f>
        <v>0.0</v>
      </c>
      <c r="F312" s="19">
        <f>J311</f>
        <v>0.0</v>
      </c>
      <c r="G312" s="19">
        <f>ROUND(F312*$G$5/12,2)</f>
        <v>0.0</v>
      </c>
      <c r="H312" s="19">
        <f>MIN($H$5,F312+G312)</f>
        <v>0.0</v>
      </c>
      <c r="I312" s="19">
        <f>MAX(0,MIN(F312+G312-H312,MonthlyPayment-SUM(H312,M312,R312,W312,AB312,AG312,AL312,AQ312,AV312,BA312)))</f>
        <v>0.0</v>
      </c>
      <c r="J312" s="19">
        <f>ROUND(F312+G312-H312-I312,2)</f>
        <v>0.0</v>
      </c>
      <c r="K312" s="19">
        <f>O311</f>
        <v>0.0</v>
      </c>
      <c r="L312" s="19">
        <f>ROUND(K312*$L$5/12,2)</f>
        <v>0.0</v>
      </c>
      <c r="M312" s="19">
        <f>MIN($M$5,K312+L312)</f>
        <v>0.0</v>
      </c>
      <c r="N312" s="19">
        <f>MAX(0,MIN(K312+L312-M312,MonthlyPayment-SUM(H312,M312,R312,W312,AB312,AG312,AL312,AQ312,AV312,BA312)-SUM(I312)))</f>
        <v>0.0</v>
      </c>
      <c r="O312" s="19">
        <f>ROUND(K312+L312-M312-N312,2)</f>
        <v>0.0</v>
      </c>
      <c r="P312" s="19">
        <f>T311</f>
        <v>0.0</v>
      </c>
      <c r="Q312" s="19">
        <f>ROUND(P312*$Q$5/12,2)</f>
        <v>0.0</v>
      </c>
      <c r="R312" s="19">
        <f>MIN($R$5,P312+Q312)</f>
        <v>0.0</v>
      </c>
      <c r="S312" s="19">
        <f>MAX(0,MIN(P312+Q312-R312,MonthlyPayment-SUM(H312,M312,R312,W312,AB312,AG312,AL312,AQ312,AV312,BA312)-SUM(I312,N312)))</f>
        <v>0.0</v>
      </c>
      <c r="T312" s="19">
        <f>ROUND(P312+Q312-R312-S312,2)</f>
        <v>0.0</v>
      </c>
      <c r="U312" s="19">
        <f>Y311</f>
        <v>0.0</v>
      </c>
      <c r="V312" s="19">
        <f>ROUND(U312*$V$5/12,2)</f>
        <v>0.0</v>
      </c>
      <c r="W312" s="19">
        <f>MIN($W$5,U312+V312)</f>
        <v>0.0</v>
      </c>
      <c r="X312" s="19">
        <f>MAX(0,MIN(U312+V312-W312,MonthlyPayment-SUM(H312,M312,R312,W312,AB312,AG312,AL312,AQ312,AV312,BA312)-SUM(I312,N312,S312)))</f>
        <v>0.0</v>
      </c>
      <c r="Y312" s="19">
        <f>ROUND(U312+V312-W312-X312,2)</f>
        <v>0.0</v>
      </c>
      <c r="Z312" s="19">
        <f>AD311</f>
        <v>0.0</v>
      </c>
      <c r="AA312" s="19">
        <f>ROUND(Z312*$AA$5/12,2)</f>
        <v>0.0</v>
      </c>
      <c r="AB312" s="19">
        <f>MIN($AB$5,Z312+AA312)</f>
        <v>0.0</v>
      </c>
      <c r="AC312" s="19">
        <f>MAX(0,MIN(Z312+AA312-AB312,MonthlyPayment-SUM(H312,M312,R312,W312,AB312,AG312,AL312,AQ312,AV312,BA312)-SUM(I312,N312,S312,X312)))</f>
        <v>0.0</v>
      </c>
      <c r="AD312" s="19">
        <f>ROUND(Z312+AA312-AB312-AC312,2)</f>
        <v>0.0</v>
      </c>
      <c r="AE312" s="19">
        <f>AI311</f>
        <v>0.0</v>
      </c>
      <c r="AF312" s="19">
        <f>ROUND(AE312*$AF$5/12,2)</f>
        <v>0.0</v>
      </c>
      <c r="AG312" s="19">
        <f>MIN($AG$5,AE312+AF312)</f>
        <v>0.0</v>
      </c>
      <c r="AH312" s="19">
        <f>MAX(0,MIN(AE312+AF312-AG312,MonthlyPayment-SUM(H312,M312,R312,W312,AB312,AG312,AL312,AQ312,AV312,BA312)-SUM(I312,N312,S312,X312,AC312)))</f>
        <v>0.0</v>
      </c>
      <c r="AI312" s="19">
        <f>ROUND(AE312+AF312-AG312-AH312,2)</f>
        <v>0.0</v>
      </c>
      <c r="AJ312" s="19">
        <f>AN311</f>
        <v>0.0</v>
      </c>
      <c r="AK312" s="19">
        <f>ROUND(AJ312*$AK$5/12,2)</f>
        <v>0.0</v>
      </c>
      <c r="AL312" s="19">
        <f>MIN($AL$5,AJ312+AK312)</f>
        <v>0.0</v>
      </c>
      <c r="AM312" s="19">
        <f>MAX(0,MIN(AJ312+AK312-AL312,MonthlyPayment-SUM(H312,M312,R312,W312,AB312,AG312,AL312,AQ312,AV312,BA312)-SUM(I312,N312,S312,X312,AC312,AH312)))</f>
        <v>0.0</v>
      </c>
      <c r="AN312" s="19">
        <f>ROUND(AJ312+AK312-AL312-AM312,2)</f>
        <v>0.0</v>
      </c>
      <c r="AO312" s="19">
        <f>AS311</f>
        <v>0.0</v>
      </c>
      <c r="AP312" s="19">
        <f>ROUND(AO312*$AP$5/12,2)</f>
        <v>0.0</v>
      </c>
      <c r="AQ312" s="19">
        <f>MIN($AQ$5,AO312+AP312)</f>
        <v>0.0</v>
      </c>
      <c r="AR312" s="19">
        <f>MAX(0,MIN(AO312+AP312-AQ312,MonthlyPayment-SUM(H312,M312,R312,W312,AB312,AG312,AL312,AQ312,AV312,BA312)-SUM(I312,N312,S312,X312,AC312,AH312,AM312)))</f>
        <v>0.0</v>
      </c>
      <c r="AS312" s="19">
        <f>ROUND(AO312+AP312-AQ312-AR312,2)</f>
        <v>0.0</v>
      </c>
      <c r="AT312" s="19">
        <f>AX311</f>
        <v>0.0</v>
      </c>
      <c r="AU312" s="19">
        <f>ROUND(AT312*$AU$5/12,2)</f>
        <v>0.0</v>
      </c>
      <c r="AV312" s="19">
        <f>MIN($AV$5,AT312+AU312)</f>
        <v>0.0</v>
      </c>
      <c r="AW312" s="19">
        <f>MAX(0,MIN(AT312+AU312-AV312,MonthlyPayment-SUM(H312,M312,R312,W312,AB312,AG312,AL312,AQ312,AV312,BA312)-SUM(I312,N312,S312,X312,AC312,AH312,AM312,AR312)))</f>
        <v>0.0</v>
      </c>
      <c r="AX312" s="19">
        <f>ROUND(AT312+AU312-AV312-AW312,2)</f>
        <v>0.0</v>
      </c>
      <c r="AY312" s="19">
        <f>BC311</f>
        <v>0.0</v>
      </c>
      <c r="AZ312" s="19">
        <f>ROUND(AY312*$AZ$5/12,2)</f>
        <v>0.0</v>
      </c>
      <c r="BA312" s="19">
        <f>MIN($BA$5,AY312+AZ312)</f>
        <v>0.0</v>
      </c>
      <c r="BB312" s="19">
        <f>MAX(0,MIN(AY312+AZ312-BA312,MonthlyPayment-SUM(H312,M312,R312,W312,AB312,AG312,AL312,AQ312,AV312,BA312)-SUM(I312,N312,S312,X312,AC312,AH312,AM312,AR312,AW312)))</f>
        <v>0.0</v>
      </c>
      <c r="BC312" s="19">
        <f>ROUND(AY312+AZ312-BA312-BB312,2)</f>
        <v>0.0</v>
      </c>
    </row>
    <row r="313" spans="1:55">
      <c r="A313" s="9">
        <v>307</v>
      </c>
      <c r="B313" s="15">
        <f>IF(FirstPayment="","",EDATE(FirstPayment,A313-1))</f>
        <v/>
      </c>
      <c r="C313" s="19">
        <f>SUM(H313,M313,R313,W313,AB313,AG313,AL313,AQ313,AV313,BA313,I313,N313,S313,X313,AC313,AH313,AM313,AR313,AW313,BB313)</f>
        <v>0.0</v>
      </c>
      <c r="D313" s="19">
        <f>SUM(J313,O313,T313,Y313,AD313,AI313,AN313,AS313,AX313,BC313)</f>
        <v>0.0</v>
      </c>
      <c r="E313" s="19">
        <f>SUM(G313,L313,Q313,V313,AA313,AF313,AK313,AP313,AU313,AZ313)</f>
        <v>0.0</v>
      </c>
      <c r="F313" s="19">
        <f>J312</f>
        <v>0.0</v>
      </c>
      <c r="G313" s="19">
        <f>ROUND(F313*$G$5/12,2)</f>
        <v>0.0</v>
      </c>
      <c r="H313" s="19">
        <f>MIN($H$5,F313+G313)</f>
        <v>0.0</v>
      </c>
      <c r="I313" s="19">
        <f>MAX(0,MIN(F313+G313-H313,MonthlyPayment-SUM(H313,M313,R313,W313,AB313,AG313,AL313,AQ313,AV313,BA313)))</f>
        <v>0.0</v>
      </c>
      <c r="J313" s="19">
        <f>ROUND(F313+G313-H313-I313,2)</f>
        <v>0.0</v>
      </c>
      <c r="K313" s="19">
        <f>O312</f>
        <v>0.0</v>
      </c>
      <c r="L313" s="19">
        <f>ROUND(K313*$L$5/12,2)</f>
        <v>0.0</v>
      </c>
      <c r="M313" s="19">
        <f>MIN($M$5,K313+L313)</f>
        <v>0.0</v>
      </c>
      <c r="N313" s="19">
        <f>MAX(0,MIN(K313+L313-M313,MonthlyPayment-SUM(H313,M313,R313,W313,AB313,AG313,AL313,AQ313,AV313,BA313)-SUM(I313)))</f>
        <v>0.0</v>
      </c>
      <c r="O313" s="19">
        <f>ROUND(K313+L313-M313-N313,2)</f>
        <v>0.0</v>
      </c>
      <c r="P313" s="19">
        <f>T312</f>
        <v>0.0</v>
      </c>
      <c r="Q313" s="19">
        <f>ROUND(P313*$Q$5/12,2)</f>
        <v>0.0</v>
      </c>
      <c r="R313" s="19">
        <f>MIN($R$5,P313+Q313)</f>
        <v>0.0</v>
      </c>
      <c r="S313" s="19">
        <f>MAX(0,MIN(P313+Q313-R313,MonthlyPayment-SUM(H313,M313,R313,W313,AB313,AG313,AL313,AQ313,AV313,BA313)-SUM(I313,N313)))</f>
        <v>0.0</v>
      </c>
      <c r="T313" s="19">
        <f>ROUND(P313+Q313-R313-S313,2)</f>
        <v>0.0</v>
      </c>
      <c r="U313" s="19">
        <f>Y312</f>
        <v>0.0</v>
      </c>
      <c r="V313" s="19">
        <f>ROUND(U313*$V$5/12,2)</f>
        <v>0.0</v>
      </c>
      <c r="W313" s="19">
        <f>MIN($W$5,U313+V313)</f>
        <v>0.0</v>
      </c>
      <c r="X313" s="19">
        <f>MAX(0,MIN(U313+V313-W313,MonthlyPayment-SUM(H313,M313,R313,W313,AB313,AG313,AL313,AQ313,AV313,BA313)-SUM(I313,N313,S313)))</f>
        <v>0.0</v>
      </c>
      <c r="Y313" s="19">
        <f>ROUND(U313+V313-W313-X313,2)</f>
        <v>0.0</v>
      </c>
      <c r="Z313" s="19">
        <f>AD312</f>
        <v>0.0</v>
      </c>
      <c r="AA313" s="19">
        <f>ROUND(Z313*$AA$5/12,2)</f>
        <v>0.0</v>
      </c>
      <c r="AB313" s="19">
        <f>MIN($AB$5,Z313+AA313)</f>
        <v>0.0</v>
      </c>
      <c r="AC313" s="19">
        <f>MAX(0,MIN(Z313+AA313-AB313,MonthlyPayment-SUM(H313,M313,R313,W313,AB313,AG313,AL313,AQ313,AV313,BA313)-SUM(I313,N313,S313,X313)))</f>
        <v>0.0</v>
      </c>
      <c r="AD313" s="19">
        <f>ROUND(Z313+AA313-AB313-AC313,2)</f>
        <v>0.0</v>
      </c>
      <c r="AE313" s="19">
        <f>AI312</f>
        <v>0.0</v>
      </c>
      <c r="AF313" s="19">
        <f>ROUND(AE313*$AF$5/12,2)</f>
        <v>0.0</v>
      </c>
      <c r="AG313" s="19">
        <f>MIN($AG$5,AE313+AF313)</f>
        <v>0.0</v>
      </c>
      <c r="AH313" s="19">
        <f>MAX(0,MIN(AE313+AF313-AG313,MonthlyPayment-SUM(H313,M313,R313,W313,AB313,AG313,AL313,AQ313,AV313,BA313)-SUM(I313,N313,S313,X313,AC313)))</f>
        <v>0.0</v>
      </c>
      <c r="AI313" s="19">
        <f>ROUND(AE313+AF313-AG313-AH313,2)</f>
        <v>0.0</v>
      </c>
      <c r="AJ313" s="19">
        <f>AN312</f>
        <v>0.0</v>
      </c>
      <c r="AK313" s="19">
        <f>ROUND(AJ313*$AK$5/12,2)</f>
        <v>0.0</v>
      </c>
      <c r="AL313" s="19">
        <f>MIN($AL$5,AJ313+AK313)</f>
        <v>0.0</v>
      </c>
      <c r="AM313" s="19">
        <f>MAX(0,MIN(AJ313+AK313-AL313,MonthlyPayment-SUM(H313,M313,R313,W313,AB313,AG313,AL313,AQ313,AV313,BA313)-SUM(I313,N313,S313,X313,AC313,AH313)))</f>
        <v>0.0</v>
      </c>
      <c r="AN313" s="19">
        <f>ROUND(AJ313+AK313-AL313-AM313,2)</f>
        <v>0.0</v>
      </c>
      <c r="AO313" s="19">
        <f>AS312</f>
        <v>0.0</v>
      </c>
      <c r="AP313" s="19">
        <f>ROUND(AO313*$AP$5/12,2)</f>
        <v>0.0</v>
      </c>
      <c r="AQ313" s="19">
        <f>MIN($AQ$5,AO313+AP313)</f>
        <v>0.0</v>
      </c>
      <c r="AR313" s="19">
        <f>MAX(0,MIN(AO313+AP313-AQ313,MonthlyPayment-SUM(H313,M313,R313,W313,AB313,AG313,AL313,AQ313,AV313,BA313)-SUM(I313,N313,S313,X313,AC313,AH313,AM313)))</f>
        <v>0.0</v>
      </c>
      <c r="AS313" s="19">
        <f>ROUND(AO313+AP313-AQ313-AR313,2)</f>
        <v>0.0</v>
      </c>
      <c r="AT313" s="19">
        <f>AX312</f>
        <v>0.0</v>
      </c>
      <c r="AU313" s="19">
        <f>ROUND(AT313*$AU$5/12,2)</f>
        <v>0.0</v>
      </c>
      <c r="AV313" s="19">
        <f>MIN($AV$5,AT313+AU313)</f>
        <v>0.0</v>
      </c>
      <c r="AW313" s="19">
        <f>MAX(0,MIN(AT313+AU313-AV313,MonthlyPayment-SUM(H313,M313,R313,W313,AB313,AG313,AL313,AQ313,AV313,BA313)-SUM(I313,N313,S313,X313,AC313,AH313,AM313,AR313)))</f>
        <v>0.0</v>
      </c>
      <c r="AX313" s="19">
        <f>ROUND(AT313+AU313-AV313-AW313,2)</f>
        <v>0.0</v>
      </c>
      <c r="AY313" s="19">
        <f>BC312</f>
        <v>0.0</v>
      </c>
      <c r="AZ313" s="19">
        <f>ROUND(AY313*$AZ$5/12,2)</f>
        <v>0.0</v>
      </c>
      <c r="BA313" s="19">
        <f>MIN($BA$5,AY313+AZ313)</f>
        <v>0.0</v>
      </c>
      <c r="BB313" s="19">
        <f>MAX(0,MIN(AY313+AZ313-BA313,MonthlyPayment-SUM(H313,M313,R313,W313,AB313,AG313,AL313,AQ313,AV313,BA313)-SUM(I313,N313,S313,X313,AC313,AH313,AM313,AR313,AW313)))</f>
        <v>0.0</v>
      </c>
      <c r="BC313" s="19">
        <f>ROUND(AY313+AZ313-BA313-BB313,2)</f>
        <v>0.0</v>
      </c>
    </row>
    <row r="314" spans="1:55">
      <c r="A314" s="9">
        <v>308</v>
      </c>
      <c r="B314" s="15">
        <f>IF(FirstPayment="","",EDATE(FirstPayment,A314-1))</f>
        <v/>
      </c>
      <c r="C314" s="19">
        <f>SUM(H314,M314,R314,W314,AB314,AG314,AL314,AQ314,AV314,BA314,I314,N314,S314,X314,AC314,AH314,AM314,AR314,AW314,BB314)</f>
        <v>0.0</v>
      </c>
      <c r="D314" s="19">
        <f>SUM(J314,O314,T314,Y314,AD314,AI314,AN314,AS314,AX314,BC314)</f>
        <v>0.0</v>
      </c>
      <c r="E314" s="19">
        <f>SUM(G314,L314,Q314,V314,AA314,AF314,AK314,AP314,AU314,AZ314)</f>
        <v>0.0</v>
      </c>
      <c r="F314" s="19">
        <f>J313</f>
        <v>0.0</v>
      </c>
      <c r="G314" s="19">
        <f>ROUND(F314*$G$5/12,2)</f>
        <v>0.0</v>
      </c>
      <c r="H314" s="19">
        <f>MIN($H$5,F314+G314)</f>
        <v>0.0</v>
      </c>
      <c r="I314" s="19">
        <f>MAX(0,MIN(F314+G314-H314,MonthlyPayment-SUM(H314,M314,R314,W314,AB314,AG314,AL314,AQ314,AV314,BA314)))</f>
        <v>0.0</v>
      </c>
      <c r="J314" s="19">
        <f>ROUND(F314+G314-H314-I314,2)</f>
        <v>0.0</v>
      </c>
      <c r="K314" s="19">
        <f>O313</f>
        <v>0.0</v>
      </c>
      <c r="L314" s="19">
        <f>ROUND(K314*$L$5/12,2)</f>
        <v>0.0</v>
      </c>
      <c r="M314" s="19">
        <f>MIN($M$5,K314+L314)</f>
        <v>0.0</v>
      </c>
      <c r="N314" s="19">
        <f>MAX(0,MIN(K314+L314-M314,MonthlyPayment-SUM(H314,M314,R314,W314,AB314,AG314,AL314,AQ314,AV314,BA314)-SUM(I314)))</f>
        <v>0.0</v>
      </c>
      <c r="O314" s="19">
        <f>ROUND(K314+L314-M314-N314,2)</f>
        <v>0.0</v>
      </c>
      <c r="P314" s="19">
        <f>T313</f>
        <v>0.0</v>
      </c>
      <c r="Q314" s="19">
        <f>ROUND(P314*$Q$5/12,2)</f>
        <v>0.0</v>
      </c>
      <c r="R314" s="19">
        <f>MIN($R$5,P314+Q314)</f>
        <v>0.0</v>
      </c>
      <c r="S314" s="19">
        <f>MAX(0,MIN(P314+Q314-R314,MonthlyPayment-SUM(H314,M314,R314,W314,AB314,AG314,AL314,AQ314,AV314,BA314)-SUM(I314,N314)))</f>
        <v>0.0</v>
      </c>
      <c r="T314" s="19">
        <f>ROUND(P314+Q314-R314-S314,2)</f>
        <v>0.0</v>
      </c>
      <c r="U314" s="19">
        <f>Y313</f>
        <v>0.0</v>
      </c>
      <c r="V314" s="19">
        <f>ROUND(U314*$V$5/12,2)</f>
        <v>0.0</v>
      </c>
      <c r="W314" s="19">
        <f>MIN($W$5,U314+V314)</f>
        <v>0.0</v>
      </c>
      <c r="X314" s="19">
        <f>MAX(0,MIN(U314+V314-W314,MonthlyPayment-SUM(H314,M314,R314,W314,AB314,AG314,AL314,AQ314,AV314,BA314)-SUM(I314,N314,S314)))</f>
        <v>0.0</v>
      </c>
      <c r="Y314" s="19">
        <f>ROUND(U314+V314-W314-X314,2)</f>
        <v>0.0</v>
      </c>
      <c r="Z314" s="19">
        <f>AD313</f>
        <v>0.0</v>
      </c>
      <c r="AA314" s="19">
        <f>ROUND(Z314*$AA$5/12,2)</f>
        <v>0.0</v>
      </c>
      <c r="AB314" s="19">
        <f>MIN($AB$5,Z314+AA314)</f>
        <v>0.0</v>
      </c>
      <c r="AC314" s="19">
        <f>MAX(0,MIN(Z314+AA314-AB314,MonthlyPayment-SUM(H314,M314,R314,W314,AB314,AG314,AL314,AQ314,AV314,BA314)-SUM(I314,N314,S314,X314)))</f>
        <v>0.0</v>
      </c>
      <c r="AD314" s="19">
        <f>ROUND(Z314+AA314-AB314-AC314,2)</f>
        <v>0.0</v>
      </c>
      <c r="AE314" s="19">
        <f>AI313</f>
        <v>0.0</v>
      </c>
      <c r="AF314" s="19">
        <f>ROUND(AE314*$AF$5/12,2)</f>
        <v>0.0</v>
      </c>
      <c r="AG314" s="19">
        <f>MIN($AG$5,AE314+AF314)</f>
        <v>0.0</v>
      </c>
      <c r="AH314" s="19">
        <f>MAX(0,MIN(AE314+AF314-AG314,MonthlyPayment-SUM(H314,M314,R314,W314,AB314,AG314,AL314,AQ314,AV314,BA314)-SUM(I314,N314,S314,X314,AC314)))</f>
        <v>0.0</v>
      </c>
      <c r="AI314" s="19">
        <f>ROUND(AE314+AF314-AG314-AH314,2)</f>
        <v>0.0</v>
      </c>
      <c r="AJ314" s="19">
        <f>AN313</f>
        <v>0.0</v>
      </c>
      <c r="AK314" s="19">
        <f>ROUND(AJ314*$AK$5/12,2)</f>
        <v>0.0</v>
      </c>
      <c r="AL314" s="19">
        <f>MIN($AL$5,AJ314+AK314)</f>
        <v>0.0</v>
      </c>
      <c r="AM314" s="19">
        <f>MAX(0,MIN(AJ314+AK314-AL314,MonthlyPayment-SUM(H314,M314,R314,W314,AB314,AG314,AL314,AQ314,AV314,BA314)-SUM(I314,N314,S314,X314,AC314,AH314)))</f>
        <v>0.0</v>
      </c>
      <c r="AN314" s="19">
        <f>ROUND(AJ314+AK314-AL314-AM314,2)</f>
        <v>0.0</v>
      </c>
      <c r="AO314" s="19">
        <f>AS313</f>
        <v>0.0</v>
      </c>
      <c r="AP314" s="19">
        <f>ROUND(AO314*$AP$5/12,2)</f>
        <v>0.0</v>
      </c>
      <c r="AQ314" s="19">
        <f>MIN($AQ$5,AO314+AP314)</f>
        <v>0.0</v>
      </c>
      <c r="AR314" s="19">
        <f>MAX(0,MIN(AO314+AP314-AQ314,MonthlyPayment-SUM(H314,M314,R314,W314,AB314,AG314,AL314,AQ314,AV314,BA314)-SUM(I314,N314,S314,X314,AC314,AH314,AM314)))</f>
        <v>0.0</v>
      </c>
      <c r="AS314" s="19">
        <f>ROUND(AO314+AP314-AQ314-AR314,2)</f>
        <v>0.0</v>
      </c>
      <c r="AT314" s="19">
        <f>AX313</f>
        <v>0.0</v>
      </c>
      <c r="AU314" s="19">
        <f>ROUND(AT314*$AU$5/12,2)</f>
        <v>0.0</v>
      </c>
      <c r="AV314" s="19">
        <f>MIN($AV$5,AT314+AU314)</f>
        <v>0.0</v>
      </c>
      <c r="AW314" s="19">
        <f>MAX(0,MIN(AT314+AU314-AV314,MonthlyPayment-SUM(H314,M314,R314,W314,AB314,AG314,AL314,AQ314,AV314,BA314)-SUM(I314,N314,S314,X314,AC314,AH314,AM314,AR314)))</f>
        <v>0.0</v>
      </c>
      <c r="AX314" s="19">
        <f>ROUND(AT314+AU314-AV314-AW314,2)</f>
        <v>0.0</v>
      </c>
      <c r="AY314" s="19">
        <f>BC313</f>
        <v>0.0</v>
      </c>
      <c r="AZ314" s="19">
        <f>ROUND(AY314*$AZ$5/12,2)</f>
        <v>0.0</v>
      </c>
      <c r="BA314" s="19">
        <f>MIN($BA$5,AY314+AZ314)</f>
        <v>0.0</v>
      </c>
      <c r="BB314" s="19">
        <f>MAX(0,MIN(AY314+AZ314-BA314,MonthlyPayment-SUM(H314,M314,R314,W314,AB314,AG314,AL314,AQ314,AV314,BA314)-SUM(I314,N314,S314,X314,AC314,AH314,AM314,AR314,AW314)))</f>
        <v>0.0</v>
      </c>
      <c r="BC314" s="19">
        <f>ROUND(AY314+AZ314-BA314-BB314,2)</f>
        <v>0.0</v>
      </c>
    </row>
    <row r="315" spans="1:55">
      <c r="A315" s="9">
        <v>309</v>
      </c>
      <c r="B315" s="15">
        <f>IF(FirstPayment="","",EDATE(FirstPayment,A315-1))</f>
        <v/>
      </c>
      <c r="C315" s="19">
        <f>SUM(H315,M315,R315,W315,AB315,AG315,AL315,AQ315,AV315,BA315,I315,N315,S315,X315,AC315,AH315,AM315,AR315,AW315,BB315)</f>
        <v>0.0</v>
      </c>
      <c r="D315" s="19">
        <f>SUM(J315,O315,T315,Y315,AD315,AI315,AN315,AS315,AX315,BC315)</f>
        <v>0.0</v>
      </c>
      <c r="E315" s="19">
        <f>SUM(G315,L315,Q315,V315,AA315,AF315,AK315,AP315,AU315,AZ315)</f>
        <v>0.0</v>
      </c>
      <c r="F315" s="19">
        <f>J314</f>
        <v>0.0</v>
      </c>
      <c r="G315" s="19">
        <f>ROUND(F315*$G$5/12,2)</f>
        <v>0.0</v>
      </c>
      <c r="H315" s="19">
        <f>MIN($H$5,F315+G315)</f>
        <v>0.0</v>
      </c>
      <c r="I315" s="19">
        <f>MAX(0,MIN(F315+G315-H315,MonthlyPayment-SUM(H315,M315,R315,W315,AB315,AG315,AL315,AQ315,AV315,BA315)))</f>
        <v>0.0</v>
      </c>
      <c r="J315" s="19">
        <f>ROUND(F315+G315-H315-I315,2)</f>
        <v>0.0</v>
      </c>
      <c r="K315" s="19">
        <f>O314</f>
        <v>0.0</v>
      </c>
      <c r="L315" s="19">
        <f>ROUND(K315*$L$5/12,2)</f>
        <v>0.0</v>
      </c>
      <c r="M315" s="19">
        <f>MIN($M$5,K315+L315)</f>
        <v>0.0</v>
      </c>
      <c r="N315" s="19">
        <f>MAX(0,MIN(K315+L315-M315,MonthlyPayment-SUM(H315,M315,R315,W315,AB315,AG315,AL315,AQ315,AV315,BA315)-SUM(I315)))</f>
        <v>0.0</v>
      </c>
      <c r="O315" s="19">
        <f>ROUND(K315+L315-M315-N315,2)</f>
        <v>0.0</v>
      </c>
      <c r="P315" s="19">
        <f>T314</f>
        <v>0.0</v>
      </c>
      <c r="Q315" s="19">
        <f>ROUND(P315*$Q$5/12,2)</f>
        <v>0.0</v>
      </c>
      <c r="R315" s="19">
        <f>MIN($R$5,P315+Q315)</f>
        <v>0.0</v>
      </c>
      <c r="S315" s="19">
        <f>MAX(0,MIN(P315+Q315-R315,MonthlyPayment-SUM(H315,M315,R315,W315,AB315,AG315,AL315,AQ315,AV315,BA315)-SUM(I315,N315)))</f>
        <v>0.0</v>
      </c>
      <c r="T315" s="19">
        <f>ROUND(P315+Q315-R315-S315,2)</f>
        <v>0.0</v>
      </c>
      <c r="U315" s="19">
        <f>Y314</f>
        <v>0.0</v>
      </c>
      <c r="V315" s="19">
        <f>ROUND(U315*$V$5/12,2)</f>
        <v>0.0</v>
      </c>
      <c r="W315" s="19">
        <f>MIN($W$5,U315+V315)</f>
        <v>0.0</v>
      </c>
      <c r="X315" s="19">
        <f>MAX(0,MIN(U315+V315-W315,MonthlyPayment-SUM(H315,M315,R315,W315,AB315,AG315,AL315,AQ315,AV315,BA315)-SUM(I315,N315,S315)))</f>
        <v>0.0</v>
      </c>
      <c r="Y315" s="19">
        <f>ROUND(U315+V315-W315-X315,2)</f>
        <v>0.0</v>
      </c>
      <c r="Z315" s="19">
        <f>AD314</f>
        <v>0.0</v>
      </c>
      <c r="AA315" s="19">
        <f>ROUND(Z315*$AA$5/12,2)</f>
        <v>0.0</v>
      </c>
      <c r="AB315" s="19">
        <f>MIN($AB$5,Z315+AA315)</f>
        <v>0.0</v>
      </c>
      <c r="AC315" s="19">
        <f>MAX(0,MIN(Z315+AA315-AB315,MonthlyPayment-SUM(H315,M315,R315,W315,AB315,AG315,AL315,AQ315,AV315,BA315)-SUM(I315,N315,S315,X315)))</f>
        <v>0.0</v>
      </c>
      <c r="AD315" s="19">
        <f>ROUND(Z315+AA315-AB315-AC315,2)</f>
        <v>0.0</v>
      </c>
      <c r="AE315" s="19">
        <f>AI314</f>
        <v>0.0</v>
      </c>
      <c r="AF315" s="19">
        <f>ROUND(AE315*$AF$5/12,2)</f>
        <v>0.0</v>
      </c>
      <c r="AG315" s="19">
        <f>MIN($AG$5,AE315+AF315)</f>
        <v>0.0</v>
      </c>
      <c r="AH315" s="19">
        <f>MAX(0,MIN(AE315+AF315-AG315,MonthlyPayment-SUM(H315,M315,R315,W315,AB315,AG315,AL315,AQ315,AV315,BA315)-SUM(I315,N315,S315,X315,AC315)))</f>
        <v>0.0</v>
      </c>
      <c r="AI315" s="19">
        <f>ROUND(AE315+AF315-AG315-AH315,2)</f>
        <v>0.0</v>
      </c>
      <c r="AJ315" s="19">
        <f>AN314</f>
        <v>0.0</v>
      </c>
      <c r="AK315" s="19">
        <f>ROUND(AJ315*$AK$5/12,2)</f>
        <v>0.0</v>
      </c>
      <c r="AL315" s="19">
        <f>MIN($AL$5,AJ315+AK315)</f>
        <v>0.0</v>
      </c>
      <c r="AM315" s="19">
        <f>MAX(0,MIN(AJ315+AK315-AL315,MonthlyPayment-SUM(H315,M315,R315,W315,AB315,AG315,AL315,AQ315,AV315,BA315)-SUM(I315,N315,S315,X315,AC315,AH315)))</f>
        <v>0.0</v>
      </c>
      <c r="AN315" s="19">
        <f>ROUND(AJ315+AK315-AL315-AM315,2)</f>
        <v>0.0</v>
      </c>
      <c r="AO315" s="19">
        <f>AS314</f>
        <v>0.0</v>
      </c>
      <c r="AP315" s="19">
        <f>ROUND(AO315*$AP$5/12,2)</f>
        <v>0.0</v>
      </c>
      <c r="AQ315" s="19">
        <f>MIN($AQ$5,AO315+AP315)</f>
        <v>0.0</v>
      </c>
      <c r="AR315" s="19">
        <f>MAX(0,MIN(AO315+AP315-AQ315,MonthlyPayment-SUM(H315,M315,R315,W315,AB315,AG315,AL315,AQ315,AV315,BA315)-SUM(I315,N315,S315,X315,AC315,AH315,AM315)))</f>
        <v>0.0</v>
      </c>
      <c r="AS315" s="19">
        <f>ROUND(AO315+AP315-AQ315-AR315,2)</f>
        <v>0.0</v>
      </c>
      <c r="AT315" s="19">
        <f>AX314</f>
        <v>0.0</v>
      </c>
      <c r="AU315" s="19">
        <f>ROUND(AT315*$AU$5/12,2)</f>
        <v>0.0</v>
      </c>
      <c r="AV315" s="19">
        <f>MIN($AV$5,AT315+AU315)</f>
        <v>0.0</v>
      </c>
      <c r="AW315" s="19">
        <f>MAX(0,MIN(AT315+AU315-AV315,MonthlyPayment-SUM(H315,M315,R315,W315,AB315,AG315,AL315,AQ315,AV315,BA315)-SUM(I315,N315,S315,X315,AC315,AH315,AM315,AR315)))</f>
        <v>0.0</v>
      </c>
      <c r="AX315" s="19">
        <f>ROUND(AT315+AU315-AV315-AW315,2)</f>
        <v>0.0</v>
      </c>
      <c r="AY315" s="19">
        <f>BC314</f>
        <v>0.0</v>
      </c>
      <c r="AZ315" s="19">
        <f>ROUND(AY315*$AZ$5/12,2)</f>
        <v>0.0</v>
      </c>
      <c r="BA315" s="19">
        <f>MIN($BA$5,AY315+AZ315)</f>
        <v>0.0</v>
      </c>
      <c r="BB315" s="19">
        <f>MAX(0,MIN(AY315+AZ315-BA315,MonthlyPayment-SUM(H315,M315,R315,W315,AB315,AG315,AL315,AQ315,AV315,BA315)-SUM(I315,N315,S315,X315,AC315,AH315,AM315,AR315,AW315)))</f>
        <v>0.0</v>
      </c>
      <c r="BC315" s="19">
        <f>ROUND(AY315+AZ315-BA315-BB315,2)</f>
        <v>0.0</v>
      </c>
    </row>
    <row r="316" spans="1:55">
      <c r="A316" s="9">
        <v>310</v>
      </c>
      <c r="B316" s="15">
        <f>IF(FirstPayment="","",EDATE(FirstPayment,A316-1))</f>
        <v/>
      </c>
      <c r="C316" s="19">
        <f>SUM(H316,M316,R316,W316,AB316,AG316,AL316,AQ316,AV316,BA316,I316,N316,S316,X316,AC316,AH316,AM316,AR316,AW316,BB316)</f>
        <v>0.0</v>
      </c>
      <c r="D316" s="19">
        <f>SUM(J316,O316,T316,Y316,AD316,AI316,AN316,AS316,AX316,BC316)</f>
        <v>0.0</v>
      </c>
      <c r="E316" s="19">
        <f>SUM(G316,L316,Q316,V316,AA316,AF316,AK316,AP316,AU316,AZ316)</f>
        <v>0.0</v>
      </c>
      <c r="F316" s="19">
        <f>J315</f>
        <v>0.0</v>
      </c>
      <c r="G316" s="19">
        <f>ROUND(F316*$G$5/12,2)</f>
        <v>0.0</v>
      </c>
      <c r="H316" s="19">
        <f>MIN($H$5,F316+G316)</f>
        <v>0.0</v>
      </c>
      <c r="I316" s="19">
        <f>MAX(0,MIN(F316+G316-H316,MonthlyPayment-SUM(H316,M316,R316,W316,AB316,AG316,AL316,AQ316,AV316,BA316)))</f>
        <v>0.0</v>
      </c>
      <c r="J316" s="19">
        <f>ROUND(F316+G316-H316-I316,2)</f>
        <v>0.0</v>
      </c>
      <c r="K316" s="19">
        <f>O315</f>
        <v>0.0</v>
      </c>
      <c r="L316" s="19">
        <f>ROUND(K316*$L$5/12,2)</f>
        <v>0.0</v>
      </c>
      <c r="M316" s="19">
        <f>MIN($M$5,K316+L316)</f>
        <v>0.0</v>
      </c>
      <c r="N316" s="19">
        <f>MAX(0,MIN(K316+L316-M316,MonthlyPayment-SUM(H316,M316,R316,W316,AB316,AG316,AL316,AQ316,AV316,BA316)-SUM(I316)))</f>
        <v>0.0</v>
      </c>
      <c r="O316" s="19">
        <f>ROUND(K316+L316-M316-N316,2)</f>
        <v>0.0</v>
      </c>
      <c r="P316" s="19">
        <f>T315</f>
        <v>0.0</v>
      </c>
      <c r="Q316" s="19">
        <f>ROUND(P316*$Q$5/12,2)</f>
        <v>0.0</v>
      </c>
      <c r="R316" s="19">
        <f>MIN($R$5,P316+Q316)</f>
        <v>0.0</v>
      </c>
      <c r="S316" s="19">
        <f>MAX(0,MIN(P316+Q316-R316,MonthlyPayment-SUM(H316,M316,R316,W316,AB316,AG316,AL316,AQ316,AV316,BA316)-SUM(I316,N316)))</f>
        <v>0.0</v>
      </c>
      <c r="T316" s="19">
        <f>ROUND(P316+Q316-R316-S316,2)</f>
        <v>0.0</v>
      </c>
      <c r="U316" s="19">
        <f>Y315</f>
        <v>0.0</v>
      </c>
      <c r="V316" s="19">
        <f>ROUND(U316*$V$5/12,2)</f>
        <v>0.0</v>
      </c>
      <c r="W316" s="19">
        <f>MIN($W$5,U316+V316)</f>
        <v>0.0</v>
      </c>
      <c r="X316" s="19">
        <f>MAX(0,MIN(U316+V316-W316,MonthlyPayment-SUM(H316,M316,R316,W316,AB316,AG316,AL316,AQ316,AV316,BA316)-SUM(I316,N316,S316)))</f>
        <v>0.0</v>
      </c>
      <c r="Y316" s="19">
        <f>ROUND(U316+V316-W316-X316,2)</f>
        <v>0.0</v>
      </c>
      <c r="Z316" s="19">
        <f>AD315</f>
        <v>0.0</v>
      </c>
      <c r="AA316" s="19">
        <f>ROUND(Z316*$AA$5/12,2)</f>
        <v>0.0</v>
      </c>
      <c r="AB316" s="19">
        <f>MIN($AB$5,Z316+AA316)</f>
        <v>0.0</v>
      </c>
      <c r="AC316" s="19">
        <f>MAX(0,MIN(Z316+AA316-AB316,MonthlyPayment-SUM(H316,M316,R316,W316,AB316,AG316,AL316,AQ316,AV316,BA316)-SUM(I316,N316,S316,X316)))</f>
        <v>0.0</v>
      </c>
      <c r="AD316" s="19">
        <f>ROUND(Z316+AA316-AB316-AC316,2)</f>
        <v>0.0</v>
      </c>
      <c r="AE316" s="19">
        <f>AI315</f>
        <v>0.0</v>
      </c>
      <c r="AF316" s="19">
        <f>ROUND(AE316*$AF$5/12,2)</f>
        <v>0.0</v>
      </c>
      <c r="AG316" s="19">
        <f>MIN($AG$5,AE316+AF316)</f>
        <v>0.0</v>
      </c>
      <c r="AH316" s="19">
        <f>MAX(0,MIN(AE316+AF316-AG316,MonthlyPayment-SUM(H316,M316,R316,W316,AB316,AG316,AL316,AQ316,AV316,BA316)-SUM(I316,N316,S316,X316,AC316)))</f>
        <v>0.0</v>
      </c>
      <c r="AI316" s="19">
        <f>ROUND(AE316+AF316-AG316-AH316,2)</f>
        <v>0.0</v>
      </c>
      <c r="AJ316" s="19">
        <f>AN315</f>
        <v>0.0</v>
      </c>
      <c r="AK316" s="19">
        <f>ROUND(AJ316*$AK$5/12,2)</f>
        <v>0.0</v>
      </c>
      <c r="AL316" s="19">
        <f>MIN($AL$5,AJ316+AK316)</f>
        <v>0.0</v>
      </c>
      <c r="AM316" s="19">
        <f>MAX(0,MIN(AJ316+AK316-AL316,MonthlyPayment-SUM(H316,M316,R316,W316,AB316,AG316,AL316,AQ316,AV316,BA316)-SUM(I316,N316,S316,X316,AC316,AH316)))</f>
        <v>0.0</v>
      </c>
      <c r="AN316" s="19">
        <f>ROUND(AJ316+AK316-AL316-AM316,2)</f>
        <v>0.0</v>
      </c>
      <c r="AO316" s="19">
        <f>AS315</f>
        <v>0.0</v>
      </c>
      <c r="AP316" s="19">
        <f>ROUND(AO316*$AP$5/12,2)</f>
        <v>0.0</v>
      </c>
      <c r="AQ316" s="19">
        <f>MIN($AQ$5,AO316+AP316)</f>
        <v>0.0</v>
      </c>
      <c r="AR316" s="19">
        <f>MAX(0,MIN(AO316+AP316-AQ316,MonthlyPayment-SUM(H316,M316,R316,W316,AB316,AG316,AL316,AQ316,AV316,BA316)-SUM(I316,N316,S316,X316,AC316,AH316,AM316)))</f>
        <v>0.0</v>
      </c>
      <c r="AS316" s="19">
        <f>ROUND(AO316+AP316-AQ316-AR316,2)</f>
        <v>0.0</v>
      </c>
      <c r="AT316" s="19">
        <f>AX315</f>
        <v>0.0</v>
      </c>
      <c r="AU316" s="19">
        <f>ROUND(AT316*$AU$5/12,2)</f>
        <v>0.0</v>
      </c>
      <c r="AV316" s="19">
        <f>MIN($AV$5,AT316+AU316)</f>
        <v>0.0</v>
      </c>
      <c r="AW316" s="19">
        <f>MAX(0,MIN(AT316+AU316-AV316,MonthlyPayment-SUM(H316,M316,R316,W316,AB316,AG316,AL316,AQ316,AV316,BA316)-SUM(I316,N316,S316,X316,AC316,AH316,AM316,AR316)))</f>
        <v>0.0</v>
      </c>
      <c r="AX316" s="19">
        <f>ROUND(AT316+AU316-AV316-AW316,2)</f>
        <v>0.0</v>
      </c>
      <c r="AY316" s="19">
        <f>BC315</f>
        <v>0.0</v>
      </c>
      <c r="AZ316" s="19">
        <f>ROUND(AY316*$AZ$5/12,2)</f>
        <v>0.0</v>
      </c>
      <c r="BA316" s="19">
        <f>MIN($BA$5,AY316+AZ316)</f>
        <v>0.0</v>
      </c>
      <c r="BB316" s="19">
        <f>MAX(0,MIN(AY316+AZ316-BA316,MonthlyPayment-SUM(H316,M316,R316,W316,AB316,AG316,AL316,AQ316,AV316,BA316)-SUM(I316,N316,S316,X316,AC316,AH316,AM316,AR316,AW316)))</f>
        <v>0.0</v>
      </c>
      <c r="BC316" s="19">
        <f>ROUND(AY316+AZ316-BA316-BB316,2)</f>
        <v>0.0</v>
      </c>
    </row>
    <row r="317" spans="1:55">
      <c r="A317" s="9">
        <v>311</v>
      </c>
      <c r="B317" s="15">
        <f>IF(FirstPayment="","",EDATE(FirstPayment,A317-1))</f>
        <v/>
      </c>
      <c r="C317" s="19">
        <f>SUM(H317,M317,R317,W317,AB317,AG317,AL317,AQ317,AV317,BA317,I317,N317,S317,X317,AC317,AH317,AM317,AR317,AW317,BB317)</f>
        <v>0.0</v>
      </c>
      <c r="D317" s="19">
        <f>SUM(J317,O317,T317,Y317,AD317,AI317,AN317,AS317,AX317,BC317)</f>
        <v>0.0</v>
      </c>
      <c r="E317" s="19">
        <f>SUM(G317,L317,Q317,V317,AA317,AF317,AK317,AP317,AU317,AZ317)</f>
        <v>0.0</v>
      </c>
      <c r="F317" s="19">
        <f>J316</f>
        <v>0.0</v>
      </c>
      <c r="G317" s="19">
        <f>ROUND(F317*$G$5/12,2)</f>
        <v>0.0</v>
      </c>
      <c r="H317" s="19">
        <f>MIN($H$5,F317+G317)</f>
        <v>0.0</v>
      </c>
      <c r="I317" s="19">
        <f>MAX(0,MIN(F317+G317-H317,MonthlyPayment-SUM(H317,M317,R317,W317,AB317,AG317,AL317,AQ317,AV317,BA317)))</f>
        <v>0.0</v>
      </c>
      <c r="J317" s="19">
        <f>ROUND(F317+G317-H317-I317,2)</f>
        <v>0.0</v>
      </c>
      <c r="K317" s="19">
        <f>O316</f>
        <v>0.0</v>
      </c>
      <c r="L317" s="19">
        <f>ROUND(K317*$L$5/12,2)</f>
        <v>0.0</v>
      </c>
      <c r="M317" s="19">
        <f>MIN($M$5,K317+L317)</f>
        <v>0.0</v>
      </c>
      <c r="N317" s="19">
        <f>MAX(0,MIN(K317+L317-M317,MonthlyPayment-SUM(H317,M317,R317,W317,AB317,AG317,AL317,AQ317,AV317,BA317)-SUM(I317)))</f>
        <v>0.0</v>
      </c>
      <c r="O317" s="19">
        <f>ROUND(K317+L317-M317-N317,2)</f>
        <v>0.0</v>
      </c>
      <c r="P317" s="19">
        <f>T316</f>
        <v>0.0</v>
      </c>
      <c r="Q317" s="19">
        <f>ROUND(P317*$Q$5/12,2)</f>
        <v>0.0</v>
      </c>
      <c r="R317" s="19">
        <f>MIN($R$5,P317+Q317)</f>
        <v>0.0</v>
      </c>
      <c r="S317" s="19">
        <f>MAX(0,MIN(P317+Q317-R317,MonthlyPayment-SUM(H317,M317,R317,W317,AB317,AG317,AL317,AQ317,AV317,BA317)-SUM(I317,N317)))</f>
        <v>0.0</v>
      </c>
      <c r="T317" s="19">
        <f>ROUND(P317+Q317-R317-S317,2)</f>
        <v>0.0</v>
      </c>
      <c r="U317" s="19">
        <f>Y316</f>
        <v>0.0</v>
      </c>
      <c r="V317" s="19">
        <f>ROUND(U317*$V$5/12,2)</f>
        <v>0.0</v>
      </c>
      <c r="W317" s="19">
        <f>MIN($W$5,U317+V317)</f>
        <v>0.0</v>
      </c>
      <c r="X317" s="19">
        <f>MAX(0,MIN(U317+V317-W317,MonthlyPayment-SUM(H317,M317,R317,W317,AB317,AG317,AL317,AQ317,AV317,BA317)-SUM(I317,N317,S317)))</f>
        <v>0.0</v>
      </c>
      <c r="Y317" s="19">
        <f>ROUND(U317+V317-W317-X317,2)</f>
        <v>0.0</v>
      </c>
      <c r="Z317" s="19">
        <f>AD316</f>
        <v>0.0</v>
      </c>
      <c r="AA317" s="19">
        <f>ROUND(Z317*$AA$5/12,2)</f>
        <v>0.0</v>
      </c>
      <c r="AB317" s="19">
        <f>MIN($AB$5,Z317+AA317)</f>
        <v>0.0</v>
      </c>
      <c r="AC317" s="19">
        <f>MAX(0,MIN(Z317+AA317-AB317,MonthlyPayment-SUM(H317,M317,R317,W317,AB317,AG317,AL317,AQ317,AV317,BA317)-SUM(I317,N317,S317,X317)))</f>
        <v>0.0</v>
      </c>
      <c r="AD317" s="19">
        <f>ROUND(Z317+AA317-AB317-AC317,2)</f>
        <v>0.0</v>
      </c>
      <c r="AE317" s="19">
        <f>AI316</f>
        <v>0.0</v>
      </c>
      <c r="AF317" s="19">
        <f>ROUND(AE317*$AF$5/12,2)</f>
        <v>0.0</v>
      </c>
      <c r="AG317" s="19">
        <f>MIN($AG$5,AE317+AF317)</f>
        <v>0.0</v>
      </c>
      <c r="AH317" s="19">
        <f>MAX(0,MIN(AE317+AF317-AG317,MonthlyPayment-SUM(H317,M317,R317,W317,AB317,AG317,AL317,AQ317,AV317,BA317)-SUM(I317,N317,S317,X317,AC317)))</f>
        <v>0.0</v>
      </c>
      <c r="AI317" s="19">
        <f>ROUND(AE317+AF317-AG317-AH317,2)</f>
        <v>0.0</v>
      </c>
      <c r="AJ317" s="19">
        <f>AN316</f>
        <v>0.0</v>
      </c>
      <c r="AK317" s="19">
        <f>ROUND(AJ317*$AK$5/12,2)</f>
        <v>0.0</v>
      </c>
      <c r="AL317" s="19">
        <f>MIN($AL$5,AJ317+AK317)</f>
        <v>0.0</v>
      </c>
      <c r="AM317" s="19">
        <f>MAX(0,MIN(AJ317+AK317-AL317,MonthlyPayment-SUM(H317,M317,R317,W317,AB317,AG317,AL317,AQ317,AV317,BA317)-SUM(I317,N317,S317,X317,AC317,AH317)))</f>
        <v>0.0</v>
      </c>
      <c r="AN317" s="19">
        <f>ROUND(AJ317+AK317-AL317-AM317,2)</f>
        <v>0.0</v>
      </c>
      <c r="AO317" s="19">
        <f>AS316</f>
        <v>0.0</v>
      </c>
      <c r="AP317" s="19">
        <f>ROUND(AO317*$AP$5/12,2)</f>
        <v>0.0</v>
      </c>
      <c r="AQ317" s="19">
        <f>MIN($AQ$5,AO317+AP317)</f>
        <v>0.0</v>
      </c>
      <c r="AR317" s="19">
        <f>MAX(0,MIN(AO317+AP317-AQ317,MonthlyPayment-SUM(H317,M317,R317,W317,AB317,AG317,AL317,AQ317,AV317,BA317)-SUM(I317,N317,S317,X317,AC317,AH317,AM317)))</f>
        <v>0.0</v>
      </c>
      <c r="AS317" s="19">
        <f>ROUND(AO317+AP317-AQ317-AR317,2)</f>
        <v>0.0</v>
      </c>
      <c r="AT317" s="19">
        <f>AX316</f>
        <v>0.0</v>
      </c>
      <c r="AU317" s="19">
        <f>ROUND(AT317*$AU$5/12,2)</f>
        <v>0.0</v>
      </c>
      <c r="AV317" s="19">
        <f>MIN($AV$5,AT317+AU317)</f>
        <v>0.0</v>
      </c>
      <c r="AW317" s="19">
        <f>MAX(0,MIN(AT317+AU317-AV317,MonthlyPayment-SUM(H317,M317,R317,W317,AB317,AG317,AL317,AQ317,AV317,BA317)-SUM(I317,N317,S317,X317,AC317,AH317,AM317,AR317)))</f>
        <v>0.0</v>
      </c>
      <c r="AX317" s="19">
        <f>ROUND(AT317+AU317-AV317-AW317,2)</f>
        <v>0.0</v>
      </c>
      <c r="AY317" s="19">
        <f>BC316</f>
        <v>0.0</v>
      </c>
      <c r="AZ317" s="19">
        <f>ROUND(AY317*$AZ$5/12,2)</f>
        <v>0.0</v>
      </c>
      <c r="BA317" s="19">
        <f>MIN($BA$5,AY317+AZ317)</f>
        <v>0.0</v>
      </c>
      <c r="BB317" s="19">
        <f>MAX(0,MIN(AY317+AZ317-BA317,MonthlyPayment-SUM(H317,M317,R317,W317,AB317,AG317,AL317,AQ317,AV317,BA317)-SUM(I317,N317,S317,X317,AC317,AH317,AM317,AR317,AW317)))</f>
        <v>0.0</v>
      </c>
      <c r="BC317" s="19">
        <f>ROUND(AY317+AZ317-BA317-BB317,2)</f>
        <v>0.0</v>
      </c>
    </row>
    <row r="318" spans="1:55">
      <c r="A318" s="9">
        <v>312</v>
      </c>
      <c r="B318" s="15">
        <f>IF(FirstPayment="","",EDATE(FirstPayment,A318-1))</f>
        <v/>
      </c>
      <c r="C318" s="19">
        <f>SUM(H318,M318,R318,W318,AB318,AG318,AL318,AQ318,AV318,BA318,I318,N318,S318,X318,AC318,AH318,AM318,AR318,AW318,BB318)</f>
        <v>0.0</v>
      </c>
      <c r="D318" s="19">
        <f>SUM(J318,O318,T318,Y318,AD318,AI318,AN318,AS318,AX318,BC318)</f>
        <v>0.0</v>
      </c>
      <c r="E318" s="19">
        <f>SUM(G318,L318,Q318,V318,AA318,AF318,AK318,AP318,AU318,AZ318)</f>
        <v>0.0</v>
      </c>
      <c r="F318" s="19">
        <f>J317</f>
        <v>0.0</v>
      </c>
      <c r="G318" s="19">
        <f>ROUND(F318*$G$5/12,2)</f>
        <v>0.0</v>
      </c>
      <c r="H318" s="19">
        <f>MIN($H$5,F318+G318)</f>
        <v>0.0</v>
      </c>
      <c r="I318" s="19">
        <f>MAX(0,MIN(F318+G318-H318,MonthlyPayment-SUM(H318,M318,R318,W318,AB318,AG318,AL318,AQ318,AV318,BA318)))</f>
        <v>0.0</v>
      </c>
      <c r="J318" s="19">
        <f>ROUND(F318+G318-H318-I318,2)</f>
        <v>0.0</v>
      </c>
      <c r="K318" s="19">
        <f>O317</f>
        <v>0.0</v>
      </c>
      <c r="L318" s="19">
        <f>ROUND(K318*$L$5/12,2)</f>
        <v>0.0</v>
      </c>
      <c r="M318" s="19">
        <f>MIN($M$5,K318+L318)</f>
        <v>0.0</v>
      </c>
      <c r="N318" s="19">
        <f>MAX(0,MIN(K318+L318-M318,MonthlyPayment-SUM(H318,M318,R318,W318,AB318,AG318,AL318,AQ318,AV318,BA318)-SUM(I318)))</f>
        <v>0.0</v>
      </c>
      <c r="O318" s="19">
        <f>ROUND(K318+L318-M318-N318,2)</f>
        <v>0.0</v>
      </c>
      <c r="P318" s="19">
        <f>T317</f>
        <v>0.0</v>
      </c>
      <c r="Q318" s="19">
        <f>ROUND(P318*$Q$5/12,2)</f>
        <v>0.0</v>
      </c>
      <c r="R318" s="19">
        <f>MIN($R$5,P318+Q318)</f>
        <v>0.0</v>
      </c>
      <c r="S318" s="19">
        <f>MAX(0,MIN(P318+Q318-R318,MonthlyPayment-SUM(H318,M318,R318,W318,AB318,AG318,AL318,AQ318,AV318,BA318)-SUM(I318,N318)))</f>
        <v>0.0</v>
      </c>
      <c r="T318" s="19">
        <f>ROUND(P318+Q318-R318-S318,2)</f>
        <v>0.0</v>
      </c>
      <c r="U318" s="19">
        <f>Y317</f>
        <v>0.0</v>
      </c>
      <c r="V318" s="19">
        <f>ROUND(U318*$V$5/12,2)</f>
        <v>0.0</v>
      </c>
      <c r="W318" s="19">
        <f>MIN($W$5,U318+V318)</f>
        <v>0.0</v>
      </c>
      <c r="X318" s="19">
        <f>MAX(0,MIN(U318+V318-W318,MonthlyPayment-SUM(H318,M318,R318,W318,AB318,AG318,AL318,AQ318,AV318,BA318)-SUM(I318,N318,S318)))</f>
        <v>0.0</v>
      </c>
      <c r="Y318" s="19">
        <f>ROUND(U318+V318-W318-X318,2)</f>
        <v>0.0</v>
      </c>
      <c r="Z318" s="19">
        <f>AD317</f>
        <v>0.0</v>
      </c>
      <c r="AA318" s="19">
        <f>ROUND(Z318*$AA$5/12,2)</f>
        <v>0.0</v>
      </c>
      <c r="AB318" s="19">
        <f>MIN($AB$5,Z318+AA318)</f>
        <v>0.0</v>
      </c>
      <c r="AC318" s="19">
        <f>MAX(0,MIN(Z318+AA318-AB318,MonthlyPayment-SUM(H318,M318,R318,W318,AB318,AG318,AL318,AQ318,AV318,BA318)-SUM(I318,N318,S318,X318)))</f>
        <v>0.0</v>
      </c>
      <c r="AD318" s="19">
        <f>ROUND(Z318+AA318-AB318-AC318,2)</f>
        <v>0.0</v>
      </c>
      <c r="AE318" s="19">
        <f>AI317</f>
        <v>0.0</v>
      </c>
      <c r="AF318" s="19">
        <f>ROUND(AE318*$AF$5/12,2)</f>
        <v>0.0</v>
      </c>
      <c r="AG318" s="19">
        <f>MIN($AG$5,AE318+AF318)</f>
        <v>0.0</v>
      </c>
      <c r="AH318" s="19">
        <f>MAX(0,MIN(AE318+AF318-AG318,MonthlyPayment-SUM(H318,M318,R318,W318,AB318,AG318,AL318,AQ318,AV318,BA318)-SUM(I318,N318,S318,X318,AC318)))</f>
        <v>0.0</v>
      </c>
      <c r="AI318" s="19">
        <f>ROUND(AE318+AF318-AG318-AH318,2)</f>
        <v>0.0</v>
      </c>
      <c r="AJ318" s="19">
        <f>AN317</f>
        <v>0.0</v>
      </c>
      <c r="AK318" s="19">
        <f>ROUND(AJ318*$AK$5/12,2)</f>
        <v>0.0</v>
      </c>
      <c r="AL318" s="19">
        <f>MIN($AL$5,AJ318+AK318)</f>
        <v>0.0</v>
      </c>
      <c r="AM318" s="19">
        <f>MAX(0,MIN(AJ318+AK318-AL318,MonthlyPayment-SUM(H318,M318,R318,W318,AB318,AG318,AL318,AQ318,AV318,BA318)-SUM(I318,N318,S318,X318,AC318,AH318)))</f>
        <v>0.0</v>
      </c>
      <c r="AN318" s="19">
        <f>ROUND(AJ318+AK318-AL318-AM318,2)</f>
        <v>0.0</v>
      </c>
      <c r="AO318" s="19">
        <f>AS317</f>
        <v>0.0</v>
      </c>
      <c r="AP318" s="19">
        <f>ROUND(AO318*$AP$5/12,2)</f>
        <v>0.0</v>
      </c>
      <c r="AQ318" s="19">
        <f>MIN($AQ$5,AO318+AP318)</f>
        <v>0.0</v>
      </c>
      <c r="AR318" s="19">
        <f>MAX(0,MIN(AO318+AP318-AQ318,MonthlyPayment-SUM(H318,M318,R318,W318,AB318,AG318,AL318,AQ318,AV318,BA318)-SUM(I318,N318,S318,X318,AC318,AH318,AM318)))</f>
        <v>0.0</v>
      </c>
      <c r="AS318" s="19">
        <f>ROUND(AO318+AP318-AQ318-AR318,2)</f>
        <v>0.0</v>
      </c>
      <c r="AT318" s="19">
        <f>AX317</f>
        <v>0.0</v>
      </c>
      <c r="AU318" s="19">
        <f>ROUND(AT318*$AU$5/12,2)</f>
        <v>0.0</v>
      </c>
      <c r="AV318" s="19">
        <f>MIN($AV$5,AT318+AU318)</f>
        <v>0.0</v>
      </c>
      <c r="AW318" s="19">
        <f>MAX(0,MIN(AT318+AU318-AV318,MonthlyPayment-SUM(H318,M318,R318,W318,AB318,AG318,AL318,AQ318,AV318,BA318)-SUM(I318,N318,S318,X318,AC318,AH318,AM318,AR318)))</f>
        <v>0.0</v>
      </c>
      <c r="AX318" s="19">
        <f>ROUND(AT318+AU318-AV318-AW318,2)</f>
        <v>0.0</v>
      </c>
      <c r="AY318" s="19">
        <f>BC317</f>
        <v>0.0</v>
      </c>
      <c r="AZ318" s="19">
        <f>ROUND(AY318*$AZ$5/12,2)</f>
        <v>0.0</v>
      </c>
      <c r="BA318" s="19">
        <f>MIN($BA$5,AY318+AZ318)</f>
        <v>0.0</v>
      </c>
      <c r="BB318" s="19">
        <f>MAX(0,MIN(AY318+AZ318-BA318,MonthlyPayment-SUM(H318,M318,R318,W318,AB318,AG318,AL318,AQ318,AV318,BA318)-SUM(I318,N318,S318,X318,AC318,AH318,AM318,AR318,AW318)))</f>
        <v>0.0</v>
      </c>
      <c r="BC318" s="19">
        <f>ROUND(AY318+AZ318-BA318-BB318,2)</f>
        <v>0.0</v>
      </c>
    </row>
    <row r="319" spans="1:55">
      <c r="A319" s="9">
        <v>313</v>
      </c>
      <c r="B319" s="15">
        <f>IF(FirstPayment="","",EDATE(FirstPayment,A319-1))</f>
        <v/>
      </c>
      <c r="C319" s="19">
        <f>SUM(H319,M319,R319,W319,AB319,AG319,AL319,AQ319,AV319,BA319,I319,N319,S319,X319,AC319,AH319,AM319,AR319,AW319,BB319)</f>
        <v>0.0</v>
      </c>
      <c r="D319" s="19">
        <f>SUM(J319,O319,T319,Y319,AD319,AI319,AN319,AS319,AX319,BC319)</f>
        <v>0.0</v>
      </c>
      <c r="E319" s="19">
        <f>SUM(G319,L319,Q319,V319,AA319,AF319,AK319,AP319,AU319,AZ319)</f>
        <v>0.0</v>
      </c>
      <c r="F319" s="19">
        <f>J318</f>
        <v>0.0</v>
      </c>
      <c r="G319" s="19">
        <f>ROUND(F319*$G$5/12,2)</f>
        <v>0.0</v>
      </c>
      <c r="H319" s="19">
        <f>MIN($H$5,F319+G319)</f>
        <v>0.0</v>
      </c>
      <c r="I319" s="19">
        <f>MAX(0,MIN(F319+G319-H319,MonthlyPayment-SUM(H319,M319,R319,W319,AB319,AG319,AL319,AQ319,AV319,BA319)))</f>
        <v>0.0</v>
      </c>
      <c r="J319" s="19">
        <f>ROUND(F319+G319-H319-I319,2)</f>
        <v>0.0</v>
      </c>
      <c r="K319" s="19">
        <f>O318</f>
        <v>0.0</v>
      </c>
      <c r="L319" s="19">
        <f>ROUND(K319*$L$5/12,2)</f>
        <v>0.0</v>
      </c>
      <c r="M319" s="19">
        <f>MIN($M$5,K319+L319)</f>
        <v>0.0</v>
      </c>
      <c r="N319" s="19">
        <f>MAX(0,MIN(K319+L319-M319,MonthlyPayment-SUM(H319,M319,R319,W319,AB319,AG319,AL319,AQ319,AV319,BA319)-SUM(I319)))</f>
        <v>0.0</v>
      </c>
      <c r="O319" s="19">
        <f>ROUND(K319+L319-M319-N319,2)</f>
        <v>0.0</v>
      </c>
      <c r="P319" s="19">
        <f>T318</f>
        <v>0.0</v>
      </c>
      <c r="Q319" s="19">
        <f>ROUND(P319*$Q$5/12,2)</f>
        <v>0.0</v>
      </c>
      <c r="R319" s="19">
        <f>MIN($R$5,P319+Q319)</f>
        <v>0.0</v>
      </c>
      <c r="S319" s="19">
        <f>MAX(0,MIN(P319+Q319-R319,MonthlyPayment-SUM(H319,M319,R319,W319,AB319,AG319,AL319,AQ319,AV319,BA319)-SUM(I319,N319)))</f>
        <v>0.0</v>
      </c>
      <c r="T319" s="19">
        <f>ROUND(P319+Q319-R319-S319,2)</f>
        <v>0.0</v>
      </c>
      <c r="U319" s="19">
        <f>Y318</f>
        <v>0.0</v>
      </c>
      <c r="V319" s="19">
        <f>ROUND(U319*$V$5/12,2)</f>
        <v>0.0</v>
      </c>
      <c r="W319" s="19">
        <f>MIN($W$5,U319+V319)</f>
        <v>0.0</v>
      </c>
      <c r="X319" s="19">
        <f>MAX(0,MIN(U319+V319-W319,MonthlyPayment-SUM(H319,M319,R319,W319,AB319,AG319,AL319,AQ319,AV319,BA319)-SUM(I319,N319,S319)))</f>
        <v>0.0</v>
      </c>
      <c r="Y319" s="19">
        <f>ROUND(U319+V319-W319-X319,2)</f>
        <v>0.0</v>
      </c>
      <c r="Z319" s="19">
        <f>AD318</f>
        <v>0.0</v>
      </c>
      <c r="AA319" s="19">
        <f>ROUND(Z319*$AA$5/12,2)</f>
        <v>0.0</v>
      </c>
      <c r="AB319" s="19">
        <f>MIN($AB$5,Z319+AA319)</f>
        <v>0.0</v>
      </c>
      <c r="AC319" s="19">
        <f>MAX(0,MIN(Z319+AA319-AB319,MonthlyPayment-SUM(H319,M319,R319,W319,AB319,AG319,AL319,AQ319,AV319,BA319)-SUM(I319,N319,S319,X319)))</f>
        <v>0.0</v>
      </c>
      <c r="AD319" s="19">
        <f>ROUND(Z319+AA319-AB319-AC319,2)</f>
        <v>0.0</v>
      </c>
      <c r="AE319" s="19">
        <f>AI318</f>
        <v>0.0</v>
      </c>
      <c r="AF319" s="19">
        <f>ROUND(AE319*$AF$5/12,2)</f>
        <v>0.0</v>
      </c>
      <c r="AG319" s="19">
        <f>MIN($AG$5,AE319+AF319)</f>
        <v>0.0</v>
      </c>
      <c r="AH319" s="19">
        <f>MAX(0,MIN(AE319+AF319-AG319,MonthlyPayment-SUM(H319,M319,R319,W319,AB319,AG319,AL319,AQ319,AV319,BA319)-SUM(I319,N319,S319,X319,AC319)))</f>
        <v>0.0</v>
      </c>
      <c r="AI319" s="19">
        <f>ROUND(AE319+AF319-AG319-AH319,2)</f>
        <v>0.0</v>
      </c>
      <c r="AJ319" s="19">
        <f>AN318</f>
        <v>0.0</v>
      </c>
      <c r="AK319" s="19">
        <f>ROUND(AJ319*$AK$5/12,2)</f>
        <v>0.0</v>
      </c>
      <c r="AL319" s="19">
        <f>MIN($AL$5,AJ319+AK319)</f>
        <v>0.0</v>
      </c>
      <c r="AM319" s="19">
        <f>MAX(0,MIN(AJ319+AK319-AL319,MonthlyPayment-SUM(H319,M319,R319,W319,AB319,AG319,AL319,AQ319,AV319,BA319)-SUM(I319,N319,S319,X319,AC319,AH319)))</f>
        <v>0.0</v>
      </c>
      <c r="AN319" s="19">
        <f>ROUND(AJ319+AK319-AL319-AM319,2)</f>
        <v>0.0</v>
      </c>
      <c r="AO319" s="19">
        <f>AS318</f>
        <v>0.0</v>
      </c>
      <c r="AP319" s="19">
        <f>ROUND(AO319*$AP$5/12,2)</f>
        <v>0.0</v>
      </c>
      <c r="AQ319" s="19">
        <f>MIN($AQ$5,AO319+AP319)</f>
        <v>0.0</v>
      </c>
      <c r="AR319" s="19">
        <f>MAX(0,MIN(AO319+AP319-AQ319,MonthlyPayment-SUM(H319,M319,R319,W319,AB319,AG319,AL319,AQ319,AV319,BA319)-SUM(I319,N319,S319,X319,AC319,AH319,AM319)))</f>
        <v>0.0</v>
      </c>
      <c r="AS319" s="19">
        <f>ROUND(AO319+AP319-AQ319-AR319,2)</f>
        <v>0.0</v>
      </c>
      <c r="AT319" s="19">
        <f>AX318</f>
        <v>0.0</v>
      </c>
      <c r="AU319" s="19">
        <f>ROUND(AT319*$AU$5/12,2)</f>
        <v>0.0</v>
      </c>
      <c r="AV319" s="19">
        <f>MIN($AV$5,AT319+AU319)</f>
        <v>0.0</v>
      </c>
      <c r="AW319" s="19">
        <f>MAX(0,MIN(AT319+AU319-AV319,MonthlyPayment-SUM(H319,M319,R319,W319,AB319,AG319,AL319,AQ319,AV319,BA319)-SUM(I319,N319,S319,X319,AC319,AH319,AM319,AR319)))</f>
        <v>0.0</v>
      </c>
      <c r="AX319" s="19">
        <f>ROUND(AT319+AU319-AV319-AW319,2)</f>
        <v>0.0</v>
      </c>
      <c r="AY319" s="19">
        <f>BC318</f>
        <v>0.0</v>
      </c>
      <c r="AZ319" s="19">
        <f>ROUND(AY319*$AZ$5/12,2)</f>
        <v>0.0</v>
      </c>
      <c r="BA319" s="19">
        <f>MIN($BA$5,AY319+AZ319)</f>
        <v>0.0</v>
      </c>
      <c r="BB319" s="19">
        <f>MAX(0,MIN(AY319+AZ319-BA319,MonthlyPayment-SUM(H319,M319,R319,W319,AB319,AG319,AL319,AQ319,AV319,BA319)-SUM(I319,N319,S319,X319,AC319,AH319,AM319,AR319,AW319)))</f>
        <v>0.0</v>
      </c>
      <c r="BC319" s="19">
        <f>ROUND(AY319+AZ319-BA319-BB319,2)</f>
        <v>0.0</v>
      </c>
    </row>
    <row r="320" spans="1:55">
      <c r="A320" s="9">
        <v>314</v>
      </c>
      <c r="B320" s="15">
        <f>IF(FirstPayment="","",EDATE(FirstPayment,A320-1))</f>
        <v/>
      </c>
      <c r="C320" s="19">
        <f>SUM(H320,M320,R320,W320,AB320,AG320,AL320,AQ320,AV320,BA320,I320,N320,S320,X320,AC320,AH320,AM320,AR320,AW320,BB320)</f>
        <v>0.0</v>
      </c>
      <c r="D320" s="19">
        <f>SUM(J320,O320,T320,Y320,AD320,AI320,AN320,AS320,AX320,BC320)</f>
        <v>0.0</v>
      </c>
      <c r="E320" s="19">
        <f>SUM(G320,L320,Q320,V320,AA320,AF320,AK320,AP320,AU320,AZ320)</f>
        <v>0.0</v>
      </c>
      <c r="F320" s="19">
        <f>J319</f>
        <v>0.0</v>
      </c>
      <c r="G320" s="19">
        <f>ROUND(F320*$G$5/12,2)</f>
        <v>0.0</v>
      </c>
      <c r="H320" s="19">
        <f>MIN($H$5,F320+G320)</f>
        <v>0.0</v>
      </c>
      <c r="I320" s="19">
        <f>MAX(0,MIN(F320+G320-H320,MonthlyPayment-SUM(H320,M320,R320,W320,AB320,AG320,AL320,AQ320,AV320,BA320)))</f>
        <v>0.0</v>
      </c>
      <c r="J320" s="19">
        <f>ROUND(F320+G320-H320-I320,2)</f>
        <v>0.0</v>
      </c>
      <c r="K320" s="19">
        <f>O319</f>
        <v>0.0</v>
      </c>
      <c r="L320" s="19">
        <f>ROUND(K320*$L$5/12,2)</f>
        <v>0.0</v>
      </c>
      <c r="M320" s="19">
        <f>MIN($M$5,K320+L320)</f>
        <v>0.0</v>
      </c>
      <c r="N320" s="19">
        <f>MAX(0,MIN(K320+L320-M320,MonthlyPayment-SUM(H320,M320,R320,W320,AB320,AG320,AL320,AQ320,AV320,BA320)-SUM(I320)))</f>
        <v>0.0</v>
      </c>
      <c r="O320" s="19">
        <f>ROUND(K320+L320-M320-N320,2)</f>
        <v>0.0</v>
      </c>
      <c r="P320" s="19">
        <f>T319</f>
        <v>0.0</v>
      </c>
      <c r="Q320" s="19">
        <f>ROUND(P320*$Q$5/12,2)</f>
        <v>0.0</v>
      </c>
      <c r="R320" s="19">
        <f>MIN($R$5,P320+Q320)</f>
        <v>0.0</v>
      </c>
      <c r="S320" s="19">
        <f>MAX(0,MIN(P320+Q320-R320,MonthlyPayment-SUM(H320,M320,R320,W320,AB320,AG320,AL320,AQ320,AV320,BA320)-SUM(I320,N320)))</f>
        <v>0.0</v>
      </c>
      <c r="T320" s="19">
        <f>ROUND(P320+Q320-R320-S320,2)</f>
        <v>0.0</v>
      </c>
      <c r="U320" s="19">
        <f>Y319</f>
        <v>0.0</v>
      </c>
      <c r="V320" s="19">
        <f>ROUND(U320*$V$5/12,2)</f>
        <v>0.0</v>
      </c>
      <c r="W320" s="19">
        <f>MIN($W$5,U320+V320)</f>
        <v>0.0</v>
      </c>
      <c r="X320" s="19">
        <f>MAX(0,MIN(U320+V320-W320,MonthlyPayment-SUM(H320,M320,R320,W320,AB320,AG320,AL320,AQ320,AV320,BA320)-SUM(I320,N320,S320)))</f>
        <v>0.0</v>
      </c>
      <c r="Y320" s="19">
        <f>ROUND(U320+V320-W320-X320,2)</f>
        <v>0.0</v>
      </c>
      <c r="Z320" s="19">
        <f>AD319</f>
        <v>0.0</v>
      </c>
      <c r="AA320" s="19">
        <f>ROUND(Z320*$AA$5/12,2)</f>
        <v>0.0</v>
      </c>
      <c r="AB320" s="19">
        <f>MIN($AB$5,Z320+AA320)</f>
        <v>0.0</v>
      </c>
      <c r="AC320" s="19">
        <f>MAX(0,MIN(Z320+AA320-AB320,MonthlyPayment-SUM(H320,M320,R320,W320,AB320,AG320,AL320,AQ320,AV320,BA320)-SUM(I320,N320,S320,X320)))</f>
        <v>0.0</v>
      </c>
      <c r="AD320" s="19">
        <f>ROUND(Z320+AA320-AB320-AC320,2)</f>
        <v>0.0</v>
      </c>
      <c r="AE320" s="19">
        <f>AI319</f>
        <v>0.0</v>
      </c>
      <c r="AF320" s="19">
        <f>ROUND(AE320*$AF$5/12,2)</f>
        <v>0.0</v>
      </c>
      <c r="AG320" s="19">
        <f>MIN($AG$5,AE320+AF320)</f>
        <v>0.0</v>
      </c>
      <c r="AH320" s="19">
        <f>MAX(0,MIN(AE320+AF320-AG320,MonthlyPayment-SUM(H320,M320,R320,W320,AB320,AG320,AL320,AQ320,AV320,BA320)-SUM(I320,N320,S320,X320,AC320)))</f>
        <v>0.0</v>
      </c>
      <c r="AI320" s="19">
        <f>ROUND(AE320+AF320-AG320-AH320,2)</f>
        <v>0.0</v>
      </c>
      <c r="AJ320" s="19">
        <f>AN319</f>
        <v>0.0</v>
      </c>
      <c r="AK320" s="19">
        <f>ROUND(AJ320*$AK$5/12,2)</f>
        <v>0.0</v>
      </c>
      <c r="AL320" s="19">
        <f>MIN($AL$5,AJ320+AK320)</f>
        <v>0.0</v>
      </c>
      <c r="AM320" s="19">
        <f>MAX(0,MIN(AJ320+AK320-AL320,MonthlyPayment-SUM(H320,M320,R320,W320,AB320,AG320,AL320,AQ320,AV320,BA320)-SUM(I320,N320,S320,X320,AC320,AH320)))</f>
        <v>0.0</v>
      </c>
      <c r="AN320" s="19">
        <f>ROUND(AJ320+AK320-AL320-AM320,2)</f>
        <v>0.0</v>
      </c>
      <c r="AO320" s="19">
        <f>AS319</f>
        <v>0.0</v>
      </c>
      <c r="AP320" s="19">
        <f>ROUND(AO320*$AP$5/12,2)</f>
        <v>0.0</v>
      </c>
      <c r="AQ320" s="19">
        <f>MIN($AQ$5,AO320+AP320)</f>
        <v>0.0</v>
      </c>
      <c r="AR320" s="19">
        <f>MAX(0,MIN(AO320+AP320-AQ320,MonthlyPayment-SUM(H320,M320,R320,W320,AB320,AG320,AL320,AQ320,AV320,BA320)-SUM(I320,N320,S320,X320,AC320,AH320,AM320)))</f>
        <v>0.0</v>
      </c>
      <c r="AS320" s="19">
        <f>ROUND(AO320+AP320-AQ320-AR320,2)</f>
        <v>0.0</v>
      </c>
      <c r="AT320" s="19">
        <f>AX319</f>
        <v>0.0</v>
      </c>
      <c r="AU320" s="19">
        <f>ROUND(AT320*$AU$5/12,2)</f>
        <v>0.0</v>
      </c>
      <c r="AV320" s="19">
        <f>MIN($AV$5,AT320+AU320)</f>
        <v>0.0</v>
      </c>
      <c r="AW320" s="19">
        <f>MAX(0,MIN(AT320+AU320-AV320,MonthlyPayment-SUM(H320,M320,R320,W320,AB320,AG320,AL320,AQ320,AV320,BA320)-SUM(I320,N320,S320,X320,AC320,AH320,AM320,AR320)))</f>
        <v>0.0</v>
      </c>
      <c r="AX320" s="19">
        <f>ROUND(AT320+AU320-AV320-AW320,2)</f>
        <v>0.0</v>
      </c>
      <c r="AY320" s="19">
        <f>BC319</f>
        <v>0.0</v>
      </c>
      <c r="AZ320" s="19">
        <f>ROUND(AY320*$AZ$5/12,2)</f>
        <v>0.0</v>
      </c>
      <c r="BA320" s="19">
        <f>MIN($BA$5,AY320+AZ320)</f>
        <v>0.0</v>
      </c>
      <c r="BB320" s="19">
        <f>MAX(0,MIN(AY320+AZ320-BA320,MonthlyPayment-SUM(H320,M320,R320,W320,AB320,AG320,AL320,AQ320,AV320,BA320)-SUM(I320,N320,S320,X320,AC320,AH320,AM320,AR320,AW320)))</f>
        <v>0.0</v>
      </c>
      <c r="BC320" s="19">
        <f>ROUND(AY320+AZ320-BA320-BB320,2)</f>
        <v>0.0</v>
      </c>
    </row>
    <row r="321" spans="1:55">
      <c r="A321" s="9">
        <v>315</v>
      </c>
      <c r="B321" s="15">
        <f>IF(FirstPayment="","",EDATE(FirstPayment,A321-1))</f>
        <v/>
      </c>
      <c r="C321" s="19">
        <f>SUM(H321,M321,R321,W321,AB321,AG321,AL321,AQ321,AV321,BA321,I321,N321,S321,X321,AC321,AH321,AM321,AR321,AW321,BB321)</f>
        <v>0.0</v>
      </c>
      <c r="D321" s="19">
        <f>SUM(J321,O321,T321,Y321,AD321,AI321,AN321,AS321,AX321,BC321)</f>
        <v>0.0</v>
      </c>
      <c r="E321" s="19">
        <f>SUM(G321,L321,Q321,V321,AA321,AF321,AK321,AP321,AU321,AZ321)</f>
        <v>0.0</v>
      </c>
      <c r="F321" s="19">
        <f>J320</f>
        <v>0.0</v>
      </c>
      <c r="G321" s="19">
        <f>ROUND(F321*$G$5/12,2)</f>
        <v>0.0</v>
      </c>
      <c r="H321" s="19">
        <f>MIN($H$5,F321+G321)</f>
        <v>0.0</v>
      </c>
      <c r="I321" s="19">
        <f>MAX(0,MIN(F321+G321-H321,MonthlyPayment-SUM(H321,M321,R321,W321,AB321,AG321,AL321,AQ321,AV321,BA321)))</f>
        <v>0.0</v>
      </c>
      <c r="J321" s="19">
        <f>ROUND(F321+G321-H321-I321,2)</f>
        <v>0.0</v>
      </c>
      <c r="K321" s="19">
        <f>O320</f>
        <v>0.0</v>
      </c>
      <c r="L321" s="19">
        <f>ROUND(K321*$L$5/12,2)</f>
        <v>0.0</v>
      </c>
      <c r="M321" s="19">
        <f>MIN($M$5,K321+L321)</f>
        <v>0.0</v>
      </c>
      <c r="N321" s="19">
        <f>MAX(0,MIN(K321+L321-M321,MonthlyPayment-SUM(H321,M321,R321,W321,AB321,AG321,AL321,AQ321,AV321,BA321)-SUM(I321)))</f>
        <v>0.0</v>
      </c>
      <c r="O321" s="19">
        <f>ROUND(K321+L321-M321-N321,2)</f>
        <v>0.0</v>
      </c>
      <c r="P321" s="19">
        <f>T320</f>
        <v>0.0</v>
      </c>
      <c r="Q321" s="19">
        <f>ROUND(P321*$Q$5/12,2)</f>
        <v>0.0</v>
      </c>
      <c r="R321" s="19">
        <f>MIN($R$5,P321+Q321)</f>
        <v>0.0</v>
      </c>
      <c r="S321" s="19">
        <f>MAX(0,MIN(P321+Q321-R321,MonthlyPayment-SUM(H321,M321,R321,W321,AB321,AG321,AL321,AQ321,AV321,BA321)-SUM(I321,N321)))</f>
        <v>0.0</v>
      </c>
      <c r="T321" s="19">
        <f>ROUND(P321+Q321-R321-S321,2)</f>
        <v>0.0</v>
      </c>
      <c r="U321" s="19">
        <f>Y320</f>
        <v>0.0</v>
      </c>
      <c r="V321" s="19">
        <f>ROUND(U321*$V$5/12,2)</f>
        <v>0.0</v>
      </c>
      <c r="W321" s="19">
        <f>MIN($W$5,U321+V321)</f>
        <v>0.0</v>
      </c>
      <c r="X321" s="19">
        <f>MAX(0,MIN(U321+V321-W321,MonthlyPayment-SUM(H321,M321,R321,W321,AB321,AG321,AL321,AQ321,AV321,BA321)-SUM(I321,N321,S321)))</f>
        <v>0.0</v>
      </c>
      <c r="Y321" s="19">
        <f>ROUND(U321+V321-W321-X321,2)</f>
        <v>0.0</v>
      </c>
      <c r="Z321" s="19">
        <f>AD320</f>
        <v>0.0</v>
      </c>
      <c r="AA321" s="19">
        <f>ROUND(Z321*$AA$5/12,2)</f>
        <v>0.0</v>
      </c>
      <c r="AB321" s="19">
        <f>MIN($AB$5,Z321+AA321)</f>
        <v>0.0</v>
      </c>
      <c r="AC321" s="19">
        <f>MAX(0,MIN(Z321+AA321-AB321,MonthlyPayment-SUM(H321,M321,R321,W321,AB321,AG321,AL321,AQ321,AV321,BA321)-SUM(I321,N321,S321,X321)))</f>
        <v>0.0</v>
      </c>
      <c r="AD321" s="19">
        <f>ROUND(Z321+AA321-AB321-AC321,2)</f>
        <v>0.0</v>
      </c>
      <c r="AE321" s="19">
        <f>AI320</f>
        <v>0.0</v>
      </c>
      <c r="AF321" s="19">
        <f>ROUND(AE321*$AF$5/12,2)</f>
        <v>0.0</v>
      </c>
      <c r="AG321" s="19">
        <f>MIN($AG$5,AE321+AF321)</f>
        <v>0.0</v>
      </c>
      <c r="AH321" s="19">
        <f>MAX(0,MIN(AE321+AF321-AG321,MonthlyPayment-SUM(H321,M321,R321,W321,AB321,AG321,AL321,AQ321,AV321,BA321)-SUM(I321,N321,S321,X321,AC321)))</f>
        <v>0.0</v>
      </c>
      <c r="AI321" s="19">
        <f>ROUND(AE321+AF321-AG321-AH321,2)</f>
        <v>0.0</v>
      </c>
      <c r="AJ321" s="19">
        <f>AN320</f>
        <v>0.0</v>
      </c>
      <c r="AK321" s="19">
        <f>ROUND(AJ321*$AK$5/12,2)</f>
        <v>0.0</v>
      </c>
      <c r="AL321" s="19">
        <f>MIN($AL$5,AJ321+AK321)</f>
        <v>0.0</v>
      </c>
      <c r="AM321" s="19">
        <f>MAX(0,MIN(AJ321+AK321-AL321,MonthlyPayment-SUM(H321,M321,R321,W321,AB321,AG321,AL321,AQ321,AV321,BA321)-SUM(I321,N321,S321,X321,AC321,AH321)))</f>
        <v>0.0</v>
      </c>
      <c r="AN321" s="19">
        <f>ROUND(AJ321+AK321-AL321-AM321,2)</f>
        <v>0.0</v>
      </c>
      <c r="AO321" s="19">
        <f>AS320</f>
        <v>0.0</v>
      </c>
      <c r="AP321" s="19">
        <f>ROUND(AO321*$AP$5/12,2)</f>
        <v>0.0</v>
      </c>
      <c r="AQ321" s="19">
        <f>MIN($AQ$5,AO321+AP321)</f>
        <v>0.0</v>
      </c>
      <c r="AR321" s="19">
        <f>MAX(0,MIN(AO321+AP321-AQ321,MonthlyPayment-SUM(H321,M321,R321,W321,AB321,AG321,AL321,AQ321,AV321,BA321)-SUM(I321,N321,S321,X321,AC321,AH321,AM321)))</f>
        <v>0.0</v>
      </c>
      <c r="AS321" s="19">
        <f>ROUND(AO321+AP321-AQ321-AR321,2)</f>
        <v>0.0</v>
      </c>
      <c r="AT321" s="19">
        <f>AX320</f>
        <v>0.0</v>
      </c>
      <c r="AU321" s="19">
        <f>ROUND(AT321*$AU$5/12,2)</f>
        <v>0.0</v>
      </c>
      <c r="AV321" s="19">
        <f>MIN($AV$5,AT321+AU321)</f>
        <v>0.0</v>
      </c>
      <c r="AW321" s="19">
        <f>MAX(0,MIN(AT321+AU321-AV321,MonthlyPayment-SUM(H321,M321,R321,W321,AB321,AG321,AL321,AQ321,AV321,BA321)-SUM(I321,N321,S321,X321,AC321,AH321,AM321,AR321)))</f>
        <v>0.0</v>
      </c>
      <c r="AX321" s="19">
        <f>ROUND(AT321+AU321-AV321-AW321,2)</f>
        <v>0.0</v>
      </c>
      <c r="AY321" s="19">
        <f>BC320</f>
        <v>0.0</v>
      </c>
      <c r="AZ321" s="19">
        <f>ROUND(AY321*$AZ$5/12,2)</f>
        <v>0.0</v>
      </c>
      <c r="BA321" s="19">
        <f>MIN($BA$5,AY321+AZ321)</f>
        <v>0.0</v>
      </c>
      <c r="BB321" s="19">
        <f>MAX(0,MIN(AY321+AZ321-BA321,MonthlyPayment-SUM(H321,M321,R321,W321,AB321,AG321,AL321,AQ321,AV321,BA321)-SUM(I321,N321,S321,X321,AC321,AH321,AM321,AR321,AW321)))</f>
        <v>0.0</v>
      </c>
      <c r="BC321" s="19">
        <f>ROUND(AY321+AZ321-BA321-BB321,2)</f>
        <v>0.0</v>
      </c>
    </row>
    <row r="322" spans="1:55">
      <c r="A322" s="9">
        <v>316</v>
      </c>
      <c r="B322" s="15">
        <f>IF(FirstPayment="","",EDATE(FirstPayment,A322-1))</f>
        <v/>
      </c>
      <c r="C322" s="19">
        <f>SUM(H322,M322,R322,W322,AB322,AG322,AL322,AQ322,AV322,BA322,I322,N322,S322,X322,AC322,AH322,AM322,AR322,AW322,BB322)</f>
        <v>0.0</v>
      </c>
      <c r="D322" s="19">
        <f>SUM(J322,O322,T322,Y322,AD322,AI322,AN322,AS322,AX322,BC322)</f>
        <v>0.0</v>
      </c>
      <c r="E322" s="19">
        <f>SUM(G322,L322,Q322,V322,AA322,AF322,AK322,AP322,AU322,AZ322)</f>
        <v>0.0</v>
      </c>
      <c r="F322" s="19">
        <f>J321</f>
        <v>0.0</v>
      </c>
      <c r="G322" s="19">
        <f>ROUND(F322*$G$5/12,2)</f>
        <v>0.0</v>
      </c>
      <c r="H322" s="19">
        <f>MIN($H$5,F322+G322)</f>
        <v>0.0</v>
      </c>
      <c r="I322" s="19">
        <f>MAX(0,MIN(F322+G322-H322,MonthlyPayment-SUM(H322,M322,R322,W322,AB322,AG322,AL322,AQ322,AV322,BA322)))</f>
        <v>0.0</v>
      </c>
      <c r="J322" s="19">
        <f>ROUND(F322+G322-H322-I322,2)</f>
        <v>0.0</v>
      </c>
      <c r="K322" s="19">
        <f>O321</f>
        <v>0.0</v>
      </c>
      <c r="L322" s="19">
        <f>ROUND(K322*$L$5/12,2)</f>
        <v>0.0</v>
      </c>
      <c r="M322" s="19">
        <f>MIN($M$5,K322+L322)</f>
        <v>0.0</v>
      </c>
      <c r="N322" s="19">
        <f>MAX(0,MIN(K322+L322-M322,MonthlyPayment-SUM(H322,M322,R322,W322,AB322,AG322,AL322,AQ322,AV322,BA322)-SUM(I322)))</f>
        <v>0.0</v>
      </c>
      <c r="O322" s="19">
        <f>ROUND(K322+L322-M322-N322,2)</f>
        <v>0.0</v>
      </c>
      <c r="P322" s="19">
        <f>T321</f>
        <v>0.0</v>
      </c>
      <c r="Q322" s="19">
        <f>ROUND(P322*$Q$5/12,2)</f>
        <v>0.0</v>
      </c>
      <c r="R322" s="19">
        <f>MIN($R$5,P322+Q322)</f>
        <v>0.0</v>
      </c>
      <c r="S322" s="19">
        <f>MAX(0,MIN(P322+Q322-R322,MonthlyPayment-SUM(H322,M322,R322,W322,AB322,AG322,AL322,AQ322,AV322,BA322)-SUM(I322,N322)))</f>
        <v>0.0</v>
      </c>
      <c r="T322" s="19">
        <f>ROUND(P322+Q322-R322-S322,2)</f>
        <v>0.0</v>
      </c>
      <c r="U322" s="19">
        <f>Y321</f>
        <v>0.0</v>
      </c>
      <c r="V322" s="19">
        <f>ROUND(U322*$V$5/12,2)</f>
        <v>0.0</v>
      </c>
      <c r="W322" s="19">
        <f>MIN($W$5,U322+V322)</f>
        <v>0.0</v>
      </c>
      <c r="X322" s="19">
        <f>MAX(0,MIN(U322+V322-W322,MonthlyPayment-SUM(H322,M322,R322,W322,AB322,AG322,AL322,AQ322,AV322,BA322)-SUM(I322,N322,S322)))</f>
        <v>0.0</v>
      </c>
      <c r="Y322" s="19">
        <f>ROUND(U322+V322-W322-X322,2)</f>
        <v>0.0</v>
      </c>
      <c r="Z322" s="19">
        <f>AD321</f>
        <v>0.0</v>
      </c>
      <c r="AA322" s="19">
        <f>ROUND(Z322*$AA$5/12,2)</f>
        <v>0.0</v>
      </c>
      <c r="AB322" s="19">
        <f>MIN($AB$5,Z322+AA322)</f>
        <v>0.0</v>
      </c>
      <c r="AC322" s="19">
        <f>MAX(0,MIN(Z322+AA322-AB322,MonthlyPayment-SUM(H322,M322,R322,W322,AB322,AG322,AL322,AQ322,AV322,BA322)-SUM(I322,N322,S322,X322)))</f>
        <v>0.0</v>
      </c>
      <c r="AD322" s="19">
        <f>ROUND(Z322+AA322-AB322-AC322,2)</f>
        <v>0.0</v>
      </c>
      <c r="AE322" s="19">
        <f>AI321</f>
        <v>0.0</v>
      </c>
      <c r="AF322" s="19">
        <f>ROUND(AE322*$AF$5/12,2)</f>
        <v>0.0</v>
      </c>
      <c r="AG322" s="19">
        <f>MIN($AG$5,AE322+AF322)</f>
        <v>0.0</v>
      </c>
      <c r="AH322" s="19">
        <f>MAX(0,MIN(AE322+AF322-AG322,MonthlyPayment-SUM(H322,M322,R322,W322,AB322,AG322,AL322,AQ322,AV322,BA322)-SUM(I322,N322,S322,X322,AC322)))</f>
        <v>0.0</v>
      </c>
      <c r="AI322" s="19">
        <f>ROUND(AE322+AF322-AG322-AH322,2)</f>
        <v>0.0</v>
      </c>
      <c r="AJ322" s="19">
        <f>AN321</f>
        <v>0.0</v>
      </c>
      <c r="AK322" s="19">
        <f>ROUND(AJ322*$AK$5/12,2)</f>
        <v>0.0</v>
      </c>
      <c r="AL322" s="19">
        <f>MIN($AL$5,AJ322+AK322)</f>
        <v>0.0</v>
      </c>
      <c r="AM322" s="19">
        <f>MAX(0,MIN(AJ322+AK322-AL322,MonthlyPayment-SUM(H322,M322,R322,W322,AB322,AG322,AL322,AQ322,AV322,BA322)-SUM(I322,N322,S322,X322,AC322,AH322)))</f>
        <v>0.0</v>
      </c>
      <c r="AN322" s="19">
        <f>ROUND(AJ322+AK322-AL322-AM322,2)</f>
        <v>0.0</v>
      </c>
      <c r="AO322" s="19">
        <f>AS321</f>
        <v>0.0</v>
      </c>
      <c r="AP322" s="19">
        <f>ROUND(AO322*$AP$5/12,2)</f>
        <v>0.0</v>
      </c>
      <c r="AQ322" s="19">
        <f>MIN($AQ$5,AO322+AP322)</f>
        <v>0.0</v>
      </c>
      <c r="AR322" s="19">
        <f>MAX(0,MIN(AO322+AP322-AQ322,MonthlyPayment-SUM(H322,M322,R322,W322,AB322,AG322,AL322,AQ322,AV322,BA322)-SUM(I322,N322,S322,X322,AC322,AH322,AM322)))</f>
        <v>0.0</v>
      </c>
      <c r="AS322" s="19">
        <f>ROUND(AO322+AP322-AQ322-AR322,2)</f>
        <v>0.0</v>
      </c>
      <c r="AT322" s="19">
        <f>AX321</f>
        <v>0.0</v>
      </c>
      <c r="AU322" s="19">
        <f>ROUND(AT322*$AU$5/12,2)</f>
        <v>0.0</v>
      </c>
      <c r="AV322" s="19">
        <f>MIN($AV$5,AT322+AU322)</f>
        <v>0.0</v>
      </c>
      <c r="AW322" s="19">
        <f>MAX(0,MIN(AT322+AU322-AV322,MonthlyPayment-SUM(H322,M322,R322,W322,AB322,AG322,AL322,AQ322,AV322,BA322)-SUM(I322,N322,S322,X322,AC322,AH322,AM322,AR322)))</f>
        <v>0.0</v>
      </c>
      <c r="AX322" s="19">
        <f>ROUND(AT322+AU322-AV322-AW322,2)</f>
        <v>0.0</v>
      </c>
      <c r="AY322" s="19">
        <f>BC321</f>
        <v>0.0</v>
      </c>
      <c r="AZ322" s="19">
        <f>ROUND(AY322*$AZ$5/12,2)</f>
        <v>0.0</v>
      </c>
      <c r="BA322" s="19">
        <f>MIN($BA$5,AY322+AZ322)</f>
        <v>0.0</v>
      </c>
      <c r="BB322" s="19">
        <f>MAX(0,MIN(AY322+AZ322-BA322,MonthlyPayment-SUM(H322,M322,R322,W322,AB322,AG322,AL322,AQ322,AV322,BA322)-SUM(I322,N322,S322,X322,AC322,AH322,AM322,AR322,AW322)))</f>
        <v>0.0</v>
      </c>
      <c r="BC322" s="19">
        <f>ROUND(AY322+AZ322-BA322-BB322,2)</f>
        <v>0.0</v>
      </c>
    </row>
    <row r="323" spans="1:55">
      <c r="A323" s="9">
        <v>317</v>
      </c>
      <c r="B323" s="15">
        <f>IF(FirstPayment="","",EDATE(FirstPayment,A323-1))</f>
        <v/>
      </c>
      <c r="C323" s="19">
        <f>SUM(H323,M323,R323,W323,AB323,AG323,AL323,AQ323,AV323,BA323,I323,N323,S323,X323,AC323,AH323,AM323,AR323,AW323,BB323)</f>
        <v>0.0</v>
      </c>
      <c r="D323" s="19">
        <f>SUM(J323,O323,T323,Y323,AD323,AI323,AN323,AS323,AX323,BC323)</f>
        <v>0.0</v>
      </c>
      <c r="E323" s="19">
        <f>SUM(G323,L323,Q323,V323,AA323,AF323,AK323,AP323,AU323,AZ323)</f>
        <v>0.0</v>
      </c>
      <c r="F323" s="19">
        <f>J322</f>
        <v>0.0</v>
      </c>
      <c r="G323" s="19">
        <f>ROUND(F323*$G$5/12,2)</f>
        <v>0.0</v>
      </c>
      <c r="H323" s="19">
        <f>MIN($H$5,F323+G323)</f>
        <v>0.0</v>
      </c>
      <c r="I323" s="19">
        <f>MAX(0,MIN(F323+G323-H323,MonthlyPayment-SUM(H323,M323,R323,W323,AB323,AG323,AL323,AQ323,AV323,BA323)))</f>
        <v>0.0</v>
      </c>
      <c r="J323" s="19">
        <f>ROUND(F323+G323-H323-I323,2)</f>
        <v>0.0</v>
      </c>
      <c r="K323" s="19">
        <f>O322</f>
        <v>0.0</v>
      </c>
      <c r="L323" s="19">
        <f>ROUND(K323*$L$5/12,2)</f>
        <v>0.0</v>
      </c>
      <c r="M323" s="19">
        <f>MIN($M$5,K323+L323)</f>
        <v>0.0</v>
      </c>
      <c r="N323" s="19">
        <f>MAX(0,MIN(K323+L323-M323,MonthlyPayment-SUM(H323,M323,R323,W323,AB323,AG323,AL323,AQ323,AV323,BA323)-SUM(I323)))</f>
        <v>0.0</v>
      </c>
      <c r="O323" s="19">
        <f>ROUND(K323+L323-M323-N323,2)</f>
        <v>0.0</v>
      </c>
      <c r="P323" s="19">
        <f>T322</f>
        <v>0.0</v>
      </c>
      <c r="Q323" s="19">
        <f>ROUND(P323*$Q$5/12,2)</f>
        <v>0.0</v>
      </c>
      <c r="R323" s="19">
        <f>MIN($R$5,P323+Q323)</f>
        <v>0.0</v>
      </c>
      <c r="S323" s="19">
        <f>MAX(0,MIN(P323+Q323-R323,MonthlyPayment-SUM(H323,M323,R323,W323,AB323,AG323,AL323,AQ323,AV323,BA323)-SUM(I323,N323)))</f>
        <v>0.0</v>
      </c>
      <c r="T323" s="19">
        <f>ROUND(P323+Q323-R323-S323,2)</f>
        <v>0.0</v>
      </c>
      <c r="U323" s="19">
        <f>Y322</f>
        <v>0.0</v>
      </c>
      <c r="V323" s="19">
        <f>ROUND(U323*$V$5/12,2)</f>
        <v>0.0</v>
      </c>
      <c r="W323" s="19">
        <f>MIN($W$5,U323+V323)</f>
        <v>0.0</v>
      </c>
      <c r="X323" s="19">
        <f>MAX(0,MIN(U323+V323-W323,MonthlyPayment-SUM(H323,M323,R323,W323,AB323,AG323,AL323,AQ323,AV323,BA323)-SUM(I323,N323,S323)))</f>
        <v>0.0</v>
      </c>
      <c r="Y323" s="19">
        <f>ROUND(U323+V323-W323-X323,2)</f>
        <v>0.0</v>
      </c>
      <c r="Z323" s="19">
        <f>AD322</f>
        <v>0.0</v>
      </c>
      <c r="AA323" s="19">
        <f>ROUND(Z323*$AA$5/12,2)</f>
        <v>0.0</v>
      </c>
      <c r="AB323" s="19">
        <f>MIN($AB$5,Z323+AA323)</f>
        <v>0.0</v>
      </c>
      <c r="AC323" s="19">
        <f>MAX(0,MIN(Z323+AA323-AB323,MonthlyPayment-SUM(H323,M323,R323,W323,AB323,AG323,AL323,AQ323,AV323,BA323)-SUM(I323,N323,S323,X323)))</f>
        <v>0.0</v>
      </c>
      <c r="AD323" s="19">
        <f>ROUND(Z323+AA323-AB323-AC323,2)</f>
        <v>0.0</v>
      </c>
      <c r="AE323" s="19">
        <f>AI322</f>
        <v>0.0</v>
      </c>
      <c r="AF323" s="19">
        <f>ROUND(AE323*$AF$5/12,2)</f>
        <v>0.0</v>
      </c>
      <c r="AG323" s="19">
        <f>MIN($AG$5,AE323+AF323)</f>
        <v>0.0</v>
      </c>
      <c r="AH323" s="19">
        <f>MAX(0,MIN(AE323+AF323-AG323,MonthlyPayment-SUM(H323,M323,R323,W323,AB323,AG323,AL323,AQ323,AV323,BA323)-SUM(I323,N323,S323,X323,AC323)))</f>
        <v>0.0</v>
      </c>
      <c r="AI323" s="19">
        <f>ROUND(AE323+AF323-AG323-AH323,2)</f>
        <v>0.0</v>
      </c>
      <c r="AJ323" s="19">
        <f>AN322</f>
        <v>0.0</v>
      </c>
      <c r="AK323" s="19">
        <f>ROUND(AJ323*$AK$5/12,2)</f>
        <v>0.0</v>
      </c>
      <c r="AL323" s="19">
        <f>MIN($AL$5,AJ323+AK323)</f>
        <v>0.0</v>
      </c>
      <c r="AM323" s="19">
        <f>MAX(0,MIN(AJ323+AK323-AL323,MonthlyPayment-SUM(H323,M323,R323,W323,AB323,AG323,AL323,AQ323,AV323,BA323)-SUM(I323,N323,S323,X323,AC323,AH323)))</f>
        <v>0.0</v>
      </c>
      <c r="AN323" s="19">
        <f>ROUND(AJ323+AK323-AL323-AM323,2)</f>
        <v>0.0</v>
      </c>
      <c r="AO323" s="19">
        <f>AS322</f>
        <v>0.0</v>
      </c>
      <c r="AP323" s="19">
        <f>ROUND(AO323*$AP$5/12,2)</f>
        <v>0.0</v>
      </c>
      <c r="AQ323" s="19">
        <f>MIN($AQ$5,AO323+AP323)</f>
        <v>0.0</v>
      </c>
      <c r="AR323" s="19">
        <f>MAX(0,MIN(AO323+AP323-AQ323,MonthlyPayment-SUM(H323,M323,R323,W323,AB323,AG323,AL323,AQ323,AV323,BA323)-SUM(I323,N323,S323,X323,AC323,AH323,AM323)))</f>
        <v>0.0</v>
      </c>
      <c r="AS323" s="19">
        <f>ROUND(AO323+AP323-AQ323-AR323,2)</f>
        <v>0.0</v>
      </c>
      <c r="AT323" s="19">
        <f>AX322</f>
        <v>0.0</v>
      </c>
      <c r="AU323" s="19">
        <f>ROUND(AT323*$AU$5/12,2)</f>
        <v>0.0</v>
      </c>
      <c r="AV323" s="19">
        <f>MIN($AV$5,AT323+AU323)</f>
        <v>0.0</v>
      </c>
      <c r="AW323" s="19">
        <f>MAX(0,MIN(AT323+AU323-AV323,MonthlyPayment-SUM(H323,M323,R323,W323,AB323,AG323,AL323,AQ323,AV323,BA323)-SUM(I323,N323,S323,X323,AC323,AH323,AM323,AR323)))</f>
        <v>0.0</v>
      </c>
      <c r="AX323" s="19">
        <f>ROUND(AT323+AU323-AV323-AW323,2)</f>
        <v>0.0</v>
      </c>
      <c r="AY323" s="19">
        <f>BC322</f>
        <v>0.0</v>
      </c>
      <c r="AZ323" s="19">
        <f>ROUND(AY323*$AZ$5/12,2)</f>
        <v>0.0</v>
      </c>
      <c r="BA323" s="19">
        <f>MIN($BA$5,AY323+AZ323)</f>
        <v>0.0</v>
      </c>
      <c r="BB323" s="19">
        <f>MAX(0,MIN(AY323+AZ323-BA323,MonthlyPayment-SUM(H323,M323,R323,W323,AB323,AG323,AL323,AQ323,AV323,BA323)-SUM(I323,N323,S323,X323,AC323,AH323,AM323,AR323,AW323)))</f>
        <v>0.0</v>
      </c>
      <c r="BC323" s="19">
        <f>ROUND(AY323+AZ323-BA323-BB323,2)</f>
        <v>0.0</v>
      </c>
    </row>
    <row r="324" spans="1:55">
      <c r="A324" s="9">
        <v>318</v>
      </c>
      <c r="B324" s="15">
        <f>IF(FirstPayment="","",EDATE(FirstPayment,A324-1))</f>
        <v/>
      </c>
      <c r="C324" s="19">
        <f>SUM(H324,M324,R324,W324,AB324,AG324,AL324,AQ324,AV324,BA324,I324,N324,S324,X324,AC324,AH324,AM324,AR324,AW324,BB324)</f>
        <v>0.0</v>
      </c>
      <c r="D324" s="19">
        <f>SUM(J324,O324,T324,Y324,AD324,AI324,AN324,AS324,AX324,BC324)</f>
        <v>0.0</v>
      </c>
      <c r="E324" s="19">
        <f>SUM(G324,L324,Q324,V324,AA324,AF324,AK324,AP324,AU324,AZ324)</f>
        <v>0.0</v>
      </c>
      <c r="F324" s="19">
        <f>J323</f>
        <v>0.0</v>
      </c>
      <c r="G324" s="19">
        <f>ROUND(F324*$G$5/12,2)</f>
        <v>0.0</v>
      </c>
      <c r="H324" s="19">
        <f>MIN($H$5,F324+G324)</f>
        <v>0.0</v>
      </c>
      <c r="I324" s="19">
        <f>MAX(0,MIN(F324+G324-H324,MonthlyPayment-SUM(H324,M324,R324,W324,AB324,AG324,AL324,AQ324,AV324,BA324)))</f>
        <v>0.0</v>
      </c>
      <c r="J324" s="19">
        <f>ROUND(F324+G324-H324-I324,2)</f>
        <v>0.0</v>
      </c>
      <c r="K324" s="19">
        <f>O323</f>
        <v>0.0</v>
      </c>
      <c r="L324" s="19">
        <f>ROUND(K324*$L$5/12,2)</f>
        <v>0.0</v>
      </c>
      <c r="M324" s="19">
        <f>MIN($M$5,K324+L324)</f>
        <v>0.0</v>
      </c>
      <c r="N324" s="19">
        <f>MAX(0,MIN(K324+L324-M324,MonthlyPayment-SUM(H324,M324,R324,W324,AB324,AG324,AL324,AQ324,AV324,BA324)-SUM(I324)))</f>
        <v>0.0</v>
      </c>
      <c r="O324" s="19">
        <f>ROUND(K324+L324-M324-N324,2)</f>
        <v>0.0</v>
      </c>
      <c r="P324" s="19">
        <f>T323</f>
        <v>0.0</v>
      </c>
      <c r="Q324" s="19">
        <f>ROUND(P324*$Q$5/12,2)</f>
        <v>0.0</v>
      </c>
      <c r="R324" s="19">
        <f>MIN($R$5,P324+Q324)</f>
        <v>0.0</v>
      </c>
      <c r="S324" s="19">
        <f>MAX(0,MIN(P324+Q324-R324,MonthlyPayment-SUM(H324,M324,R324,W324,AB324,AG324,AL324,AQ324,AV324,BA324)-SUM(I324,N324)))</f>
        <v>0.0</v>
      </c>
      <c r="T324" s="19">
        <f>ROUND(P324+Q324-R324-S324,2)</f>
        <v>0.0</v>
      </c>
      <c r="U324" s="19">
        <f>Y323</f>
        <v>0.0</v>
      </c>
      <c r="V324" s="19">
        <f>ROUND(U324*$V$5/12,2)</f>
        <v>0.0</v>
      </c>
      <c r="W324" s="19">
        <f>MIN($W$5,U324+V324)</f>
        <v>0.0</v>
      </c>
      <c r="X324" s="19">
        <f>MAX(0,MIN(U324+V324-W324,MonthlyPayment-SUM(H324,M324,R324,W324,AB324,AG324,AL324,AQ324,AV324,BA324)-SUM(I324,N324,S324)))</f>
        <v>0.0</v>
      </c>
      <c r="Y324" s="19">
        <f>ROUND(U324+V324-W324-X324,2)</f>
        <v>0.0</v>
      </c>
      <c r="Z324" s="19">
        <f>AD323</f>
        <v>0.0</v>
      </c>
      <c r="AA324" s="19">
        <f>ROUND(Z324*$AA$5/12,2)</f>
        <v>0.0</v>
      </c>
      <c r="AB324" s="19">
        <f>MIN($AB$5,Z324+AA324)</f>
        <v>0.0</v>
      </c>
      <c r="AC324" s="19">
        <f>MAX(0,MIN(Z324+AA324-AB324,MonthlyPayment-SUM(H324,M324,R324,W324,AB324,AG324,AL324,AQ324,AV324,BA324)-SUM(I324,N324,S324,X324)))</f>
        <v>0.0</v>
      </c>
      <c r="AD324" s="19">
        <f>ROUND(Z324+AA324-AB324-AC324,2)</f>
        <v>0.0</v>
      </c>
      <c r="AE324" s="19">
        <f>AI323</f>
        <v>0.0</v>
      </c>
      <c r="AF324" s="19">
        <f>ROUND(AE324*$AF$5/12,2)</f>
        <v>0.0</v>
      </c>
      <c r="AG324" s="19">
        <f>MIN($AG$5,AE324+AF324)</f>
        <v>0.0</v>
      </c>
      <c r="AH324" s="19">
        <f>MAX(0,MIN(AE324+AF324-AG324,MonthlyPayment-SUM(H324,M324,R324,W324,AB324,AG324,AL324,AQ324,AV324,BA324)-SUM(I324,N324,S324,X324,AC324)))</f>
        <v>0.0</v>
      </c>
      <c r="AI324" s="19">
        <f>ROUND(AE324+AF324-AG324-AH324,2)</f>
        <v>0.0</v>
      </c>
      <c r="AJ324" s="19">
        <f>AN323</f>
        <v>0.0</v>
      </c>
      <c r="AK324" s="19">
        <f>ROUND(AJ324*$AK$5/12,2)</f>
        <v>0.0</v>
      </c>
      <c r="AL324" s="19">
        <f>MIN($AL$5,AJ324+AK324)</f>
        <v>0.0</v>
      </c>
      <c r="AM324" s="19">
        <f>MAX(0,MIN(AJ324+AK324-AL324,MonthlyPayment-SUM(H324,M324,R324,W324,AB324,AG324,AL324,AQ324,AV324,BA324)-SUM(I324,N324,S324,X324,AC324,AH324)))</f>
        <v>0.0</v>
      </c>
      <c r="AN324" s="19">
        <f>ROUND(AJ324+AK324-AL324-AM324,2)</f>
        <v>0.0</v>
      </c>
      <c r="AO324" s="19">
        <f>AS323</f>
        <v>0.0</v>
      </c>
      <c r="AP324" s="19">
        <f>ROUND(AO324*$AP$5/12,2)</f>
        <v>0.0</v>
      </c>
      <c r="AQ324" s="19">
        <f>MIN($AQ$5,AO324+AP324)</f>
        <v>0.0</v>
      </c>
      <c r="AR324" s="19">
        <f>MAX(0,MIN(AO324+AP324-AQ324,MonthlyPayment-SUM(H324,M324,R324,W324,AB324,AG324,AL324,AQ324,AV324,BA324)-SUM(I324,N324,S324,X324,AC324,AH324,AM324)))</f>
        <v>0.0</v>
      </c>
      <c r="AS324" s="19">
        <f>ROUND(AO324+AP324-AQ324-AR324,2)</f>
        <v>0.0</v>
      </c>
      <c r="AT324" s="19">
        <f>AX323</f>
        <v>0.0</v>
      </c>
      <c r="AU324" s="19">
        <f>ROUND(AT324*$AU$5/12,2)</f>
        <v>0.0</v>
      </c>
      <c r="AV324" s="19">
        <f>MIN($AV$5,AT324+AU324)</f>
        <v>0.0</v>
      </c>
      <c r="AW324" s="19">
        <f>MAX(0,MIN(AT324+AU324-AV324,MonthlyPayment-SUM(H324,M324,R324,W324,AB324,AG324,AL324,AQ324,AV324,BA324)-SUM(I324,N324,S324,X324,AC324,AH324,AM324,AR324)))</f>
        <v>0.0</v>
      </c>
      <c r="AX324" s="19">
        <f>ROUND(AT324+AU324-AV324-AW324,2)</f>
        <v>0.0</v>
      </c>
      <c r="AY324" s="19">
        <f>BC323</f>
        <v>0.0</v>
      </c>
      <c r="AZ324" s="19">
        <f>ROUND(AY324*$AZ$5/12,2)</f>
        <v>0.0</v>
      </c>
      <c r="BA324" s="19">
        <f>MIN($BA$5,AY324+AZ324)</f>
        <v>0.0</v>
      </c>
      <c r="BB324" s="19">
        <f>MAX(0,MIN(AY324+AZ324-BA324,MonthlyPayment-SUM(H324,M324,R324,W324,AB324,AG324,AL324,AQ324,AV324,BA324)-SUM(I324,N324,S324,X324,AC324,AH324,AM324,AR324,AW324)))</f>
        <v>0.0</v>
      </c>
      <c r="BC324" s="19">
        <f>ROUND(AY324+AZ324-BA324-BB324,2)</f>
        <v>0.0</v>
      </c>
    </row>
    <row r="325" spans="1:55">
      <c r="A325" s="9">
        <v>319</v>
      </c>
      <c r="B325" s="15">
        <f>IF(FirstPayment="","",EDATE(FirstPayment,A325-1))</f>
        <v/>
      </c>
      <c r="C325" s="19">
        <f>SUM(H325,M325,R325,W325,AB325,AG325,AL325,AQ325,AV325,BA325,I325,N325,S325,X325,AC325,AH325,AM325,AR325,AW325,BB325)</f>
        <v>0.0</v>
      </c>
      <c r="D325" s="19">
        <f>SUM(J325,O325,T325,Y325,AD325,AI325,AN325,AS325,AX325,BC325)</f>
        <v>0.0</v>
      </c>
      <c r="E325" s="19">
        <f>SUM(G325,L325,Q325,V325,AA325,AF325,AK325,AP325,AU325,AZ325)</f>
        <v>0.0</v>
      </c>
      <c r="F325" s="19">
        <f>J324</f>
        <v>0.0</v>
      </c>
      <c r="G325" s="19">
        <f>ROUND(F325*$G$5/12,2)</f>
        <v>0.0</v>
      </c>
      <c r="H325" s="19">
        <f>MIN($H$5,F325+G325)</f>
        <v>0.0</v>
      </c>
      <c r="I325" s="19">
        <f>MAX(0,MIN(F325+G325-H325,MonthlyPayment-SUM(H325,M325,R325,W325,AB325,AG325,AL325,AQ325,AV325,BA325)))</f>
        <v>0.0</v>
      </c>
      <c r="J325" s="19">
        <f>ROUND(F325+G325-H325-I325,2)</f>
        <v>0.0</v>
      </c>
      <c r="K325" s="19">
        <f>O324</f>
        <v>0.0</v>
      </c>
      <c r="L325" s="19">
        <f>ROUND(K325*$L$5/12,2)</f>
        <v>0.0</v>
      </c>
      <c r="M325" s="19">
        <f>MIN($M$5,K325+L325)</f>
        <v>0.0</v>
      </c>
      <c r="N325" s="19">
        <f>MAX(0,MIN(K325+L325-M325,MonthlyPayment-SUM(H325,M325,R325,W325,AB325,AG325,AL325,AQ325,AV325,BA325)-SUM(I325)))</f>
        <v>0.0</v>
      </c>
      <c r="O325" s="19">
        <f>ROUND(K325+L325-M325-N325,2)</f>
        <v>0.0</v>
      </c>
      <c r="P325" s="19">
        <f>T324</f>
        <v>0.0</v>
      </c>
      <c r="Q325" s="19">
        <f>ROUND(P325*$Q$5/12,2)</f>
        <v>0.0</v>
      </c>
      <c r="R325" s="19">
        <f>MIN($R$5,P325+Q325)</f>
        <v>0.0</v>
      </c>
      <c r="S325" s="19">
        <f>MAX(0,MIN(P325+Q325-R325,MonthlyPayment-SUM(H325,M325,R325,W325,AB325,AG325,AL325,AQ325,AV325,BA325)-SUM(I325,N325)))</f>
        <v>0.0</v>
      </c>
      <c r="T325" s="19">
        <f>ROUND(P325+Q325-R325-S325,2)</f>
        <v>0.0</v>
      </c>
      <c r="U325" s="19">
        <f>Y324</f>
        <v>0.0</v>
      </c>
      <c r="V325" s="19">
        <f>ROUND(U325*$V$5/12,2)</f>
        <v>0.0</v>
      </c>
      <c r="W325" s="19">
        <f>MIN($W$5,U325+V325)</f>
        <v>0.0</v>
      </c>
      <c r="X325" s="19">
        <f>MAX(0,MIN(U325+V325-W325,MonthlyPayment-SUM(H325,M325,R325,W325,AB325,AG325,AL325,AQ325,AV325,BA325)-SUM(I325,N325,S325)))</f>
        <v>0.0</v>
      </c>
      <c r="Y325" s="19">
        <f>ROUND(U325+V325-W325-X325,2)</f>
        <v>0.0</v>
      </c>
      <c r="Z325" s="19">
        <f>AD324</f>
        <v>0.0</v>
      </c>
      <c r="AA325" s="19">
        <f>ROUND(Z325*$AA$5/12,2)</f>
        <v>0.0</v>
      </c>
      <c r="AB325" s="19">
        <f>MIN($AB$5,Z325+AA325)</f>
        <v>0.0</v>
      </c>
      <c r="AC325" s="19">
        <f>MAX(0,MIN(Z325+AA325-AB325,MonthlyPayment-SUM(H325,M325,R325,W325,AB325,AG325,AL325,AQ325,AV325,BA325)-SUM(I325,N325,S325,X325)))</f>
        <v>0.0</v>
      </c>
      <c r="AD325" s="19">
        <f>ROUND(Z325+AA325-AB325-AC325,2)</f>
        <v>0.0</v>
      </c>
      <c r="AE325" s="19">
        <f>AI324</f>
        <v>0.0</v>
      </c>
      <c r="AF325" s="19">
        <f>ROUND(AE325*$AF$5/12,2)</f>
        <v>0.0</v>
      </c>
      <c r="AG325" s="19">
        <f>MIN($AG$5,AE325+AF325)</f>
        <v>0.0</v>
      </c>
      <c r="AH325" s="19">
        <f>MAX(0,MIN(AE325+AF325-AG325,MonthlyPayment-SUM(H325,M325,R325,W325,AB325,AG325,AL325,AQ325,AV325,BA325)-SUM(I325,N325,S325,X325,AC325)))</f>
        <v>0.0</v>
      </c>
      <c r="AI325" s="19">
        <f>ROUND(AE325+AF325-AG325-AH325,2)</f>
        <v>0.0</v>
      </c>
      <c r="AJ325" s="19">
        <f>AN324</f>
        <v>0.0</v>
      </c>
      <c r="AK325" s="19">
        <f>ROUND(AJ325*$AK$5/12,2)</f>
        <v>0.0</v>
      </c>
      <c r="AL325" s="19">
        <f>MIN($AL$5,AJ325+AK325)</f>
        <v>0.0</v>
      </c>
      <c r="AM325" s="19">
        <f>MAX(0,MIN(AJ325+AK325-AL325,MonthlyPayment-SUM(H325,M325,R325,W325,AB325,AG325,AL325,AQ325,AV325,BA325)-SUM(I325,N325,S325,X325,AC325,AH325)))</f>
        <v>0.0</v>
      </c>
      <c r="AN325" s="19">
        <f>ROUND(AJ325+AK325-AL325-AM325,2)</f>
        <v>0.0</v>
      </c>
      <c r="AO325" s="19">
        <f>AS324</f>
        <v>0.0</v>
      </c>
      <c r="AP325" s="19">
        <f>ROUND(AO325*$AP$5/12,2)</f>
        <v>0.0</v>
      </c>
      <c r="AQ325" s="19">
        <f>MIN($AQ$5,AO325+AP325)</f>
        <v>0.0</v>
      </c>
      <c r="AR325" s="19">
        <f>MAX(0,MIN(AO325+AP325-AQ325,MonthlyPayment-SUM(H325,M325,R325,W325,AB325,AG325,AL325,AQ325,AV325,BA325)-SUM(I325,N325,S325,X325,AC325,AH325,AM325)))</f>
        <v>0.0</v>
      </c>
      <c r="AS325" s="19">
        <f>ROUND(AO325+AP325-AQ325-AR325,2)</f>
        <v>0.0</v>
      </c>
      <c r="AT325" s="19">
        <f>AX324</f>
        <v>0.0</v>
      </c>
      <c r="AU325" s="19">
        <f>ROUND(AT325*$AU$5/12,2)</f>
        <v>0.0</v>
      </c>
      <c r="AV325" s="19">
        <f>MIN($AV$5,AT325+AU325)</f>
        <v>0.0</v>
      </c>
      <c r="AW325" s="19">
        <f>MAX(0,MIN(AT325+AU325-AV325,MonthlyPayment-SUM(H325,M325,R325,W325,AB325,AG325,AL325,AQ325,AV325,BA325)-SUM(I325,N325,S325,X325,AC325,AH325,AM325,AR325)))</f>
        <v>0.0</v>
      </c>
      <c r="AX325" s="19">
        <f>ROUND(AT325+AU325-AV325-AW325,2)</f>
        <v>0.0</v>
      </c>
      <c r="AY325" s="19">
        <f>BC324</f>
        <v>0.0</v>
      </c>
      <c r="AZ325" s="19">
        <f>ROUND(AY325*$AZ$5/12,2)</f>
        <v>0.0</v>
      </c>
      <c r="BA325" s="19">
        <f>MIN($BA$5,AY325+AZ325)</f>
        <v>0.0</v>
      </c>
      <c r="BB325" s="19">
        <f>MAX(0,MIN(AY325+AZ325-BA325,MonthlyPayment-SUM(H325,M325,R325,W325,AB325,AG325,AL325,AQ325,AV325,BA325)-SUM(I325,N325,S325,X325,AC325,AH325,AM325,AR325,AW325)))</f>
        <v>0.0</v>
      </c>
      <c r="BC325" s="19">
        <f>ROUND(AY325+AZ325-BA325-BB325,2)</f>
        <v>0.0</v>
      </c>
    </row>
    <row r="326" spans="1:55">
      <c r="A326" s="9">
        <v>320</v>
      </c>
      <c r="B326" s="15">
        <f>IF(FirstPayment="","",EDATE(FirstPayment,A326-1))</f>
        <v/>
      </c>
      <c r="C326" s="19">
        <f>SUM(H326,M326,R326,W326,AB326,AG326,AL326,AQ326,AV326,BA326,I326,N326,S326,X326,AC326,AH326,AM326,AR326,AW326,BB326)</f>
        <v>0.0</v>
      </c>
      <c r="D326" s="19">
        <f>SUM(J326,O326,T326,Y326,AD326,AI326,AN326,AS326,AX326,BC326)</f>
        <v>0.0</v>
      </c>
      <c r="E326" s="19">
        <f>SUM(G326,L326,Q326,V326,AA326,AF326,AK326,AP326,AU326,AZ326)</f>
        <v>0.0</v>
      </c>
      <c r="F326" s="19">
        <f>J325</f>
        <v>0.0</v>
      </c>
      <c r="G326" s="19">
        <f>ROUND(F326*$G$5/12,2)</f>
        <v>0.0</v>
      </c>
      <c r="H326" s="19">
        <f>MIN($H$5,F326+G326)</f>
        <v>0.0</v>
      </c>
      <c r="I326" s="19">
        <f>MAX(0,MIN(F326+G326-H326,MonthlyPayment-SUM(H326,M326,R326,W326,AB326,AG326,AL326,AQ326,AV326,BA326)))</f>
        <v>0.0</v>
      </c>
      <c r="J326" s="19">
        <f>ROUND(F326+G326-H326-I326,2)</f>
        <v>0.0</v>
      </c>
      <c r="K326" s="19">
        <f>O325</f>
        <v>0.0</v>
      </c>
      <c r="L326" s="19">
        <f>ROUND(K326*$L$5/12,2)</f>
        <v>0.0</v>
      </c>
      <c r="M326" s="19">
        <f>MIN($M$5,K326+L326)</f>
        <v>0.0</v>
      </c>
      <c r="N326" s="19">
        <f>MAX(0,MIN(K326+L326-M326,MonthlyPayment-SUM(H326,M326,R326,W326,AB326,AG326,AL326,AQ326,AV326,BA326)-SUM(I326)))</f>
        <v>0.0</v>
      </c>
      <c r="O326" s="19">
        <f>ROUND(K326+L326-M326-N326,2)</f>
        <v>0.0</v>
      </c>
      <c r="P326" s="19">
        <f>T325</f>
        <v>0.0</v>
      </c>
      <c r="Q326" s="19">
        <f>ROUND(P326*$Q$5/12,2)</f>
        <v>0.0</v>
      </c>
      <c r="R326" s="19">
        <f>MIN($R$5,P326+Q326)</f>
        <v>0.0</v>
      </c>
      <c r="S326" s="19">
        <f>MAX(0,MIN(P326+Q326-R326,MonthlyPayment-SUM(H326,M326,R326,W326,AB326,AG326,AL326,AQ326,AV326,BA326)-SUM(I326,N326)))</f>
        <v>0.0</v>
      </c>
      <c r="T326" s="19">
        <f>ROUND(P326+Q326-R326-S326,2)</f>
        <v>0.0</v>
      </c>
      <c r="U326" s="19">
        <f>Y325</f>
        <v>0.0</v>
      </c>
      <c r="V326" s="19">
        <f>ROUND(U326*$V$5/12,2)</f>
        <v>0.0</v>
      </c>
      <c r="W326" s="19">
        <f>MIN($W$5,U326+V326)</f>
        <v>0.0</v>
      </c>
      <c r="X326" s="19">
        <f>MAX(0,MIN(U326+V326-W326,MonthlyPayment-SUM(H326,M326,R326,W326,AB326,AG326,AL326,AQ326,AV326,BA326)-SUM(I326,N326,S326)))</f>
        <v>0.0</v>
      </c>
      <c r="Y326" s="19">
        <f>ROUND(U326+V326-W326-X326,2)</f>
        <v>0.0</v>
      </c>
      <c r="Z326" s="19">
        <f>AD325</f>
        <v>0.0</v>
      </c>
      <c r="AA326" s="19">
        <f>ROUND(Z326*$AA$5/12,2)</f>
        <v>0.0</v>
      </c>
      <c r="AB326" s="19">
        <f>MIN($AB$5,Z326+AA326)</f>
        <v>0.0</v>
      </c>
      <c r="AC326" s="19">
        <f>MAX(0,MIN(Z326+AA326-AB326,MonthlyPayment-SUM(H326,M326,R326,W326,AB326,AG326,AL326,AQ326,AV326,BA326)-SUM(I326,N326,S326,X326)))</f>
        <v>0.0</v>
      </c>
      <c r="AD326" s="19">
        <f>ROUND(Z326+AA326-AB326-AC326,2)</f>
        <v>0.0</v>
      </c>
      <c r="AE326" s="19">
        <f>AI325</f>
        <v>0.0</v>
      </c>
      <c r="AF326" s="19">
        <f>ROUND(AE326*$AF$5/12,2)</f>
        <v>0.0</v>
      </c>
      <c r="AG326" s="19">
        <f>MIN($AG$5,AE326+AF326)</f>
        <v>0.0</v>
      </c>
      <c r="AH326" s="19">
        <f>MAX(0,MIN(AE326+AF326-AG326,MonthlyPayment-SUM(H326,M326,R326,W326,AB326,AG326,AL326,AQ326,AV326,BA326)-SUM(I326,N326,S326,X326,AC326)))</f>
        <v>0.0</v>
      </c>
      <c r="AI326" s="19">
        <f>ROUND(AE326+AF326-AG326-AH326,2)</f>
        <v>0.0</v>
      </c>
      <c r="AJ326" s="19">
        <f>AN325</f>
        <v>0.0</v>
      </c>
      <c r="AK326" s="19">
        <f>ROUND(AJ326*$AK$5/12,2)</f>
        <v>0.0</v>
      </c>
      <c r="AL326" s="19">
        <f>MIN($AL$5,AJ326+AK326)</f>
        <v>0.0</v>
      </c>
      <c r="AM326" s="19">
        <f>MAX(0,MIN(AJ326+AK326-AL326,MonthlyPayment-SUM(H326,M326,R326,W326,AB326,AG326,AL326,AQ326,AV326,BA326)-SUM(I326,N326,S326,X326,AC326,AH326)))</f>
        <v>0.0</v>
      </c>
      <c r="AN326" s="19">
        <f>ROUND(AJ326+AK326-AL326-AM326,2)</f>
        <v>0.0</v>
      </c>
      <c r="AO326" s="19">
        <f>AS325</f>
        <v>0.0</v>
      </c>
      <c r="AP326" s="19">
        <f>ROUND(AO326*$AP$5/12,2)</f>
        <v>0.0</v>
      </c>
      <c r="AQ326" s="19">
        <f>MIN($AQ$5,AO326+AP326)</f>
        <v>0.0</v>
      </c>
      <c r="AR326" s="19">
        <f>MAX(0,MIN(AO326+AP326-AQ326,MonthlyPayment-SUM(H326,M326,R326,W326,AB326,AG326,AL326,AQ326,AV326,BA326)-SUM(I326,N326,S326,X326,AC326,AH326,AM326)))</f>
        <v>0.0</v>
      </c>
      <c r="AS326" s="19">
        <f>ROUND(AO326+AP326-AQ326-AR326,2)</f>
        <v>0.0</v>
      </c>
      <c r="AT326" s="19">
        <f>AX325</f>
        <v>0.0</v>
      </c>
      <c r="AU326" s="19">
        <f>ROUND(AT326*$AU$5/12,2)</f>
        <v>0.0</v>
      </c>
      <c r="AV326" s="19">
        <f>MIN($AV$5,AT326+AU326)</f>
        <v>0.0</v>
      </c>
      <c r="AW326" s="19">
        <f>MAX(0,MIN(AT326+AU326-AV326,MonthlyPayment-SUM(H326,M326,R326,W326,AB326,AG326,AL326,AQ326,AV326,BA326)-SUM(I326,N326,S326,X326,AC326,AH326,AM326,AR326)))</f>
        <v>0.0</v>
      </c>
      <c r="AX326" s="19">
        <f>ROUND(AT326+AU326-AV326-AW326,2)</f>
        <v>0.0</v>
      </c>
      <c r="AY326" s="19">
        <f>BC325</f>
        <v>0.0</v>
      </c>
      <c r="AZ326" s="19">
        <f>ROUND(AY326*$AZ$5/12,2)</f>
        <v>0.0</v>
      </c>
      <c r="BA326" s="19">
        <f>MIN($BA$5,AY326+AZ326)</f>
        <v>0.0</v>
      </c>
      <c r="BB326" s="19">
        <f>MAX(0,MIN(AY326+AZ326-BA326,MonthlyPayment-SUM(H326,M326,R326,W326,AB326,AG326,AL326,AQ326,AV326,BA326)-SUM(I326,N326,S326,X326,AC326,AH326,AM326,AR326,AW326)))</f>
        <v>0.0</v>
      </c>
      <c r="BC326" s="19">
        <f>ROUND(AY326+AZ326-BA326-BB326,2)</f>
        <v>0.0</v>
      </c>
    </row>
    <row r="327" spans="1:55">
      <c r="A327" s="9">
        <v>321</v>
      </c>
      <c r="B327" s="15">
        <f>IF(FirstPayment="","",EDATE(FirstPayment,A327-1))</f>
        <v/>
      </c>
      <c r="C327" s="19">
        <f>SUM(H327,M327,R327,W327,AB327,AG327,AL327,AQ327,AV327,BA327,I327,N327,S327,X327,AC327,AH327,AM327,AR327,AW327,BB327)</f>
        <v>0.0</v>
      </c>
      <c r="D327" s="19">
        <f>SUM(J327,O327,T327,Y327,AD327,AI327,AN327,AS327,AX327,BC327)</f>
        <v>0.0</v>
      </c>
      <c r="E327" s="19">
        <f>SUM(G327,L327,Q327,V327,AA327,AF327,AK327,AP327,AU327,AZ327)</f>
        <v>0.0</v>
      </c>
      <c r="F327" s="19">
        <f>J326</f>
        <v>0.0</v>
      </c>
      <c r="G327" s="19">
        <f>ROUND(F327*$G$5/12,2)</f>
        <v>0.0</v>
      </c>
      <c r="H327" s="19">
        <f>MIN($H$5,F327+G327)</f>
        <v>0.0</v>
      </c>
      <c r="I327" s="19">
        <f>MAX(0,MIN(F327+G327-H327,MonthlyPayment-SUM(H327,M327,R327,W327,AB327,AG327,AL327,AQ327,AV327,BA327)))</f>
        <v>0.0</v>
      </c>
      <c r="J327" s="19">
        <f>ROUND(F327+G327-H327-I327,2)</f>
        <v>0.0</v>
      </c>
      <c r="K327" s="19">
        <f>O326</f>
        <v>0.0</v>
      </c>
      <c r="L327" s="19">
        <f>ROUND(K327*$L$5/12,2)</f>
        <v>0.0</v>
      </c>
      <c r="M327" s="19">
        <f>MIN($M$5,K327+L327)</f>
        <v>0.0</v>
      </c>
      <c r="N327" s="19">
        <f>MAX(0,MIN(K327+L327-M327,MonthlyPayment-SUM(H327,M327,R327,W327,AB327,AG327,AL327,AQ327,AV327,BA327)-SUM(I327)))</f>
        <v>0.0</v>
      </c>
      <c r="O327" s="19">
        <f>ROUND(K327+L327-M327-N327,2)</f>
        <v>0.0</v>
      </c>
      <c r="P327" s="19">
        <f>T326</f>
        <v>0.0</v>
      </c>
      <c r="Q327" s="19">
        <f>ROUND(P327*$Q$5/12,2)</f>
        <v>0.0</v>
      </c>
      <c r="R327" s="19">
        <f>MIN($R$5,P327+Q327)</f>
        <v>0.0</v>
      </c>
      <c r="S327" s="19">
        <f>MAX(0,MIN(P327+Q327-R327,MonthlyPayment-SUM(H327,M327,R327,W327,AB327,AG327,AL327,AQ327,AV327,BA327)-SUM(I327,N327)))</f>
        <v>0.0</v>
      </c>
      <c r="T327" s="19">
        <f>ROUND(P327+Q327-R327-S327,2)</f>
        <v>0.0</v>
      </c>
      <c r="U327" s="19">
        <f>Y326</f>
        <v>0.0</v>
      </c>
      <c r="V327" s="19">
        <f>ROUND(U327*$V$5/12,2)</f>
        <v>0.0</v>
      </c>
      <c r="W327" s="19">
        <f>MIN($W$5,U327+V327)</f>
        <v>0.0</v>
      </c>
      <c r="X327" s="19">
        <f>MAX(0,MIN(U327+V327-W327,MonthlyPayment-SUM(H327,M327,R327,W327,AB327,AG327,AL327,AQ327,AV327,BA327)-SUM(I327,N327,S327)))</f>
        <v>0.0</v>
      </c>
      <c r="Y327" s="19">
        <f>ROUND(U327+V327-W327-X327,2)</f>
        <v>0.0</v>
      </c>
      <c r="Z327" s="19">
        <f>AD326</f>
        <v>0.0</v>
      </c>
      <c r="AA327" s="19">
        <f>ROUND(Z327*$AA$5/12,2)</f>
        <v>0.0</v>
      </c>
      <c r="AB327" s="19">
        <f>MIN($AB$5,Z327+AA327)</f>
        <v>0.0</v>
      </c>
      <c r="AC327" s="19">
        <f>MAX(0,MIN(Z327+AA327-AB327,MonthlyPayment-SUM(H327,M327,R327,W327,AB327,AG327,AL327,AQ327,AV327,BA327)-SUM(I327,N327,S327,X327)))</f>
        <v>0.0</v>
      </c>
      <c r="AD327" s="19">
        <f>ROUND(Z327+AA327-AB327-AC327,2)</f>
        <v>0.0</v>
      </c>
      <c r="AE327" s="19">
        <f>AI326</f>
        <v>0.0</v>
      </c>
      <c r="AF327" s="19">
        <f>ROUND(AE327*$AF$5/12,2)</f>
        <v>0.0</v>
      </c>
      <c r="AG327" s="19">
        <f>MIN($AG$5,AE327+AF327)</f>
        <v>0.0</v>
      </c>
      <c r="AH327" s="19">
        <f>MAX(0,MIN(AE327+AF327-AG327,MonthlyPayment-SUM(H327,M327,R327,W327,AB327,AG327,AL327,AQ327,AV327,BA327)-SUM(I327,N327,S327,X327,AC327)))</f>
        <v>0.0</v>
      </c>
      <c r="AI327" s="19">
        <f>ROUND(AE327+AF327-AG327-AH327,2)</f>
        <v>0.0</v>
      </c>
      <c r="AJ327" s="19">
        <f>AN326</f>
        <v>0.0</v>
      </c>
      <c r="AK327" s="19">
        <f>ROUND(AJ327*$AK$5/12,2)</f>
        <v>0.0</v>
      </c>
      <c r="AL327" s="19">
        <f>MIN($AL$5,AJ327+AK327)</f>
        <v>0.0</v>
      </c>
      <c r="AM327" s="19">
        <f>MAX(0,MIN(AJ327+AK327-AL327,MonthlyPayment-SUM(H327,M327,R327,W327,AB327,AG327,AL327,AQ327,AV327,BA327)-SUM(I327,N327,S327,X327,AC327,AH327)))</f>
        <v>0.0</v>
      </c>
      <c r="AN327" s="19">
        <f>ROUND(AJ327+AK327-AL327-AM327,2)</f>
        <v>0.0</v>
      </c>
      <c r="AO327" s="19">
        <f>AS326</f>
        <v>0.0</v>
      </c>
      <c r="AP327" s="19">
        <f>ROUND(AO327*$AP$5/12,2)</f>
        <v>0.0</v>
      </c>
      <c r="AQ327" s="19">
        <f>MIN($AQ$5,AO327+AP327)</f>
        <v>0.0</v>
      </c>
      <c r="AR327" s="19">
        <f>MAX(0,MIN(AO327+AP327-AQ327,MonthlyPayment-SUM(H327,M327,R327,W327,AB327,AG327,AL327,AQ327,AV327,BA327)-SUM(I327,N327,S327,X327,AC327,AH327,AM327)))</f>
        <v>0.0</v>
      </c>
      <c r="AS327" s="19">
        <f>ROUND(AO327+AP327-AQ327-AR327,2)</f>
        <v>0.0</v>
      </c>
      <c r="AT327" s="19">
        <f>AX326</f>
        <v>0.0</v>
      </c>
      <c r="AU327" s="19">
        <f>ROUND(AT327*$AU$5/12,2)</f>
        <v>0.0</v>
      </c>
      <c r="AV327" s="19">
        <f>MIN($AV$5,AT327+AU327)</f>
        <v>0.0</v>
      </c>
      <c r="AW327" s="19">
        <f>MAX(0,MIN(AT327+AU327-AV327,MonthlyPayment-SUM(H327,M327,R327,W327,AB327,AG327,AL327,AQ327,AV327,BA327)-SUM(I327,N327,S327,X327,AC327,AH327,AM327,AR327)))</f>
        <v>0.0</v>
      </c>
      <c r="AX327" s="19">
        <f>ROUND(AT327+AU327-AV327-AW327,2)</f>
        <v>0.0</v>
      </c>
      <c r="AY327" s="19">
        <f>BC326</f>
        <v>0.0</v>
      </c>
      <c r="AZ327" s="19">
        <f>ROUND(AY327*$AZ$5/12,2)</f>
        <v>0.0</v>
      </c>
      <c r="BA327" s="19">
        <f>MIN($BA$5,AY327+AZ327)</f>
        <v>0.0</v>
      </c>
      <c r="BB327" s="19">
        <f>MAX(0,MIN(AY327+AZ327-BA327,MonthlyPayment-SUM(H327,M327,R327,W327,AB327,AG327,AL327,AQ327,AV327,BA327)-SUM(I327,N327,S327,X327,AC327,AH327,AM327,AR327,AW327)))</f>
        <v>0.0</v>
      </c>
      <c r="BC327" s="19">
        <f>ROUND(AY327+AZ327-BA327-BB327,2)</f>
        <v>0.0</v>
      </c>
    </row>
    <row r="328" spans="1:55">
      <c r="A328" s="9">
        <v>322</v>
      </c>
      <c r="B328" s="15">
        <f>IF(FirstPayment="","",EDATE(FirstPayment,A328-1))</f>
        <v/>
      </c>
      <c r="C328" s="19">
        <f>SUM(H328,M328,R328,W328,AB328,AG328,AL328,AQ328,AV328,BA328,I328,N328,S328,X328,AC328,AH328,AM328,AR328,AW328,BB328)</f>
        <v>0.0</v>
      </c>
      <c r="D328" s="19">
        <f>SUM(J328,O328,T328,Y328,AD328,AI328,AN328,AS328,AX328,BC328)</f>
        <v>0.0</v>
      </c>
      <c r="E328" s="19">
        <f>SUM(G328,L328,Q328,V328,AA328,AF328,AK328,AP328,AU328,AZ328)</f>
        <v>0.0</v>
      </c>
      <c r="F328" s="19">
        <f>J327</f>
        <v>0.0</v>
      </c>
      <c r="G328" s="19">
        <f>ROUND(F328*$G$5/12,2)</f>
        <v>0.0</v>
      </c>
      <c r="H328" s="19">
        <f>MIN($H$5,F328+G328)</f>
        <v>0.0</v>
      </c>
      <c r="I328" s="19">
        <f>MAX(0,MIN(F328+G328-H328,MonthlyPayment-SUM(H328,M328,R328,W328,AB328,AG328,AL328,AQ328,AV328,BA328)))</f>
        <v>0.0</v>
      </c>
      <c r="J328" s="19">
        <f>ROUND(F328+G328-H328-I328,2)</f>
        <v>0.0</v>
      </c>
      <c r="K328" s="19">
        <f>O327</f>
        <v>0.0</v>
      </c>
      <c r="L328" s="19">
        <f>ROUND(K328*$L$5/12,2)</f>
        <v>0.0</v>
      </c>
      <c r="M328" s="19">
        <f>MIN($M$5,K328+L328)</f>
        <v>0.0</v>
      </c>
      <c r="N328" s="19">
        <f>MAX(0,MIN(K328+L328-M328,MonthlyPayment-SUM(H328,M328,R328,W328,AB328,AG328,AL328,AQ328,AV328,BA328)-SUM(I328)))</f>
        <v>0.0</v>
      </c>
      <c r="O328" s="19">
        <f>ROUND(K328+L328-M328-N328,2)</f>
        <v>0.0</v>
      </c>
      <c r="P328" s="19">
        <f>T327</f>
        <v>0.0</v>
      </c>
      <c r="Q328" s="19">
        <f>ROUND(P328*$Q$5/12,2)</f>
        <v>0.0</v>
      </c>
      <c r="R328" s="19">
        <f>MIN($R$5,P328+Q328)</f>
        <v>0.0</v>
      </c>
      <c r="S328" s="19">
        <f>MAX(0,MIN(P328+Q328-R328,MonthlyPayment-SUM(H328,M328,R328,W328,AB328,AG328,AL328,AQ328,AV328,BA328)-SUM(I328,N328)))</f>
        <v>0.0</v>
      </c>
      <c r="T328" s="19">
        <f>ROUND(P328+Q328-R328-S328,2)</f>
        <v>0.0</v>
      </c>
      <c r="U328" s="19">
        <f>Y327</f>
        <v>0.0</v>
      </c>
      <c r="V328" s="19">
        <f>ROUND(U328*$V$5/12,2)</f>
        <v>0.0</v>
      </c>
      <c r="W328" s="19">
        <f>MIN($W$5,U328+V328)</f>
        <v>0.0</v>
      </c>
      <c r="X328" s="19">
        <f>MAX(0,MIN(U328+V328-W328,MonthlyPayment-SUM(H328,M328,R328,W328,AB328,AG328,AL328,AQ328,AV328,BA328)-SUM(I328,N328,S328)))</f>
        <v>0.0</v>
      </c>
      <c r="Y328" s="19">
        <f>ROUND(U328+V328-W328-X328,2)</f>
        <v>0.0</v>
      </c>
      <c r="Z328" s="19">
        <f>AD327</f>
        <v>0.0</v>
      </c>
      <c r="AA328" s="19">
        <f>ROUND(Z328*$AA$5/12,2)</f>
        <v>0.0</v>
      </c>
      <c r="AB328" s="19">
        <f>MIN($AB$5,Z328+AA328)</f>
        <v>0.0</v>
      </c>
      <c r="AC328" s="19">
        <f>MAX(0,MIN(Z328+AA328-AB328,MonthlyPayment-SUM(H328,M328,R328,W328,AB328,AG328,AL328,AQ328,AV328,BA328)-SUM(I328,N328,S328,X328)))</f>
        <v>0.0</v>
      </c>
      <c r="AD328" s="19">
        <f>ROUND(Z328+AA328-AB328-AC328,2)</f>
        <v>0.0</v>
      </c>
      <c r="AE328" s="19">
        <f>AI327</f>
        <v>0.0</v>
      </c>
      <c r="AF328" s="19">
        <f>ROUND(AE328*$AF$5/12,2)</f>
        <v>0.0</v>
      </c>
      <c r="AG328" s="19">
        <f>MIN($AG$5,AE328+AF328)</f>
        <v>0.0</v>
      </c>
      <c r="AH328" s="19">
        <f>MAX(0,MIN(AE328+AF328-AG328,MonthlyPayment-SUM(H328,M328,R328,W328,AB328,AG328,AL328,AQ328,AV328,BA328)-SUM(I328,N328,S328,X328,AC328)))</f>
        <v>0.0</v>
      </c>
      <c r="AI328" s="19">
        <f>ROUND(AE328+AF328-AG328-AH328,2)</f>
        <v>0.0</v>
      </c>
      <c r="AJ328" s="19">
        <f>AN327</f>
        <v>0.0</v>
      </c>
      <c r="AK328" s="19">
        <f>ROUND(AJ328*$AK$5/12,2)</f>
        <v>0.0</v>
      </c>
      <c r="AL328" s="19">
        <f>MIN($AL$5,AJ328+AK328)</f>
        <v>0.0</v>
      </c>
      <c r="AM328" s="19">
        <f>MAX(0,MIN(AJ328+AK328-AL328,MonthlyPayment-SUM(H328,M328,R328,W328,AB328,AG328,AL328,AQ328,AV328,BA328)-SUM(I328,N328,S328,X328,AC328,AH328)))</f>
        <v>0.0</v>
      </c>
      <c r="AN328" s="19">
        <f>ROUND(AJ328+AK328-AL328-AM328,2)</f>
        <v>0.0</v>
      </c>
      <c r="AO328" s="19">
        <f>AS327</f>
        <v>0.0</v>
      </c>
      <c r="AP328" s="19">
        <f>ROUND(AO328*$AP$5/12,2)</f>
        <v>0.0</v>
      </c>
      <c r="AQ328" s="19">
        <f>MIN($AQ$5,AO328+AP328)</f>
        <v>0.0</v>
      </c>
      <c r="AR328" s="19">
        <f>MAX(0,MIN(AO328+AP328-AQ328,MonthlyPayment-SUM(H328,M328,R328,W328,AB328,AG328,AL328,AQ328,AV328,BA328)-SUM(I328,N328,S328,X328,AC328,AH328,AM328)))</f>
        <v>0.0</v>
      </c>
      <c r="AS328" s="19">
        <f>ROUND(AO328+AP328-AQ328-AR328,2)</f>
        <v>0.0</v>
      </c>
      <c r="AT328" s="19">
        <f>AX327</f>
        <v>0.0</v>
      </c>
      <c r="AU328" s="19">
        <f>ROUND(AT328*$AU$5/12,2)</f>
        <v>0.0</v>
      </c>
      <c r="AV328" s="19">
        <f>MIN($AV$5,AT328+AU328)</f>
        <v>0.0</v>
      </c>
      <c r="AW328" s="19">
        <f>MAX(0,MIN(AT328+AU328-AV328,MonthlyPayment-SUM(H328,M328,R328,W328,AB328,AG328,AL328,AQ328,AV328,BA328)-SUM(I328,N328,S328,X328,AC328,AH328,AM328,AR328)))</f>
        <v>0.0</v>
      </c>
      <c r="AX328" s="19">
        <f>ROUND(AT328+AU328-AV328-AW328,2)</f>
        <v>0.0</v>
      </c>
      <c r="AY328" s="19">
        <f>BC327</f>
        <v>0.0</v>
      </c>
      <c r="AZ328" s="19">
        <f>ROUND(AY328*$AZ$5/12,2)</f>
        <v>0.0</v>
      </c>
      <c r="BA328" s="19">
        <f>MIN($BA$5,AY328+AZ328)</f>
        <v>0.0</v>
      </c>
      <c r="BB328" s="19">
        <f>MAX(0,MIN(AY328+AZ328-BA328,MonthlyPayment-SUM(H328,M328,R328,W328,AB328,AG328,AL328,AQ328,AV328,BA328)-SUM(I328,N328,S328,X328,AC328,AH328,AM328,AR328,AW328)))</f>
        <v>0.0</v>
      </c>
      <c r="BC328" s="19">
        <f>ROUND(AY328+AZ328-BA328-BB328,2)</f>
        <v>0.0</v>
      </c>
    </row>
    <row r="329" spans="1:55">
      <c r="A329" s="9">
        <v>323</v>
      </c>
      <c r="B329" s="15">
        <f>IF(FirstPayment="","",EDATE(FirstPayment,A329-1))</f>
        <v/>
      </c>
      <c r="C329" s="19">
        <f>SUM(H329,M329,R329,W329,AB329,AG329,AL329,AQ329,AV329,BA329,I329,N329,S329,X329,AC329,AH329,AM329,AR329,AW329,BB329)</f>
        <v>0.0</v>
      </c>
      <c r="D329" s="19">
        <f>SUM(J329,O329,T329,Y329,AD329,AI329,AN329,AS329,AX329,BC329)</f>
        <v>0.0</v>
      </c>
      <c r="E329" s="19">
        <f>SUM(G329,L329,Q329,V329,AA329,AF329,AK329,AP329,AU329,AZ329)</f>
        <v>0.0</v>
      </c>
      <c r="F329" s="19">
        <f>J328</f>
        <v>0.0</v>
      </c>
      <c r="G329" s="19">
        <f>ROUND(F329*$G$5/12,2)</f>
        <v>0.0</v>
      </c>
      <c r="H329" s="19">
        <f>MIN($H$5,F329+G329)</f>
        <v>0.0</v>
      </c>
      <c r="I329" s="19">
        <f>MAX(0,MIN(F329+G329-H329,MonthlyPayment-SUM(H329,M329,R329,W329,AB329,AG329,AL329,AQ329,AV329,BA329)))</f>
        <v>0.0</v>
      </c>
      <c r="J329" s="19">
        <f>ROUND(F329+G329-H329-I329,2)</f>
        <v>0.0</v>
      </c>
      <c r="K329" s="19">
        <f>O328</f>
        <v>0.0</v>
      </c>
      <c r="L329" s="19">
        <f>ROUND(K329*$L$5/12,2)</f>
        <v>0.0</v>
      </c>
      <c r="M329" s="19">
        <f>MIN($M$5,K329+L329)</f>
        <v>0.0</v>
      </c>
      <c r="N329" s="19">
        <f>MAX(0,MIN(K329+L329-M329,MonthlyPayment-SUM(H329,M329,R329,W329,AB329,AG329,AL329,AQ329,AV329,BA329)-SUM(I329)))</f>
        <v>0.0</v>
      </c>
      <c r="O329" s="19">
        <f>ROUND(K329+L329-M329-N329,2)</f>
        <v>0.0</v>
      </c>
      <c r="P329" s="19">
        <f>T328</f>
        <v>0.0</v>
      </c>
      <c r="Q329" s="19">
        <f>ROUND(P329*$Q$5/12,2)</f>
        <v>0.0</v>
      </c>
      <c r="R329" s="19">
        <f>MIN($R$5,P329+Q329)</f>
        <v>0.0</v>
      </c>
      <c r="S329" s="19">
        <f>MAX(0,MIN(P329+Q329-R329,MonthlyPayment-SUM(H329,M329,R329,W329,AB329,AG329,AL329,AQ329,AV329,BA329)-SUM(I329,N329)))</f>
        <v>0.0</v>
      </c>
      <c r="T329" s="19">
        <f>ROUND(P329+Q329-R329-S329,2)</f>
        <v>0.0</v>
      </c>
      <c r="U329" s="19">
        <f>Y328</f>
        <v>0.0</v>
      </c>
      <c r="V329" s="19">
        <f>ROUND(U329*$V$5/12,2)</f>
        <v>0.0</v>
      </c>
      <c r="W329" s="19">
        <f>MIN($W$5,U329+V329)</f>
        <v>0.0</v>
      </c>
      <c r="X329" s="19">
        <f>MAX(0,MIN(U329+V329-W329,MonthlyPayment-SUM(H329,M329,R329,W329,AB329,AG329,AL329,AQ329,AV329,BA329)-SUM(I329,N329,S329)))</f>
        <v>0.0</v>
      </c>
      <c r="Y329" s="19">
        <f>ROUND(U329+V329-W329-X329,2)</f>
        <v>0.0</v>
      </c>
      <c r="Z329" s="19">
        <f>AD328</f>
        <v>0.0</v>
      </c>
      <c r="AA329" s="19">
        <f>ROUND(Z329*$AA$5/12,2)</f>
        <v>0.0</v>
      </c>
      <c r="AB329" s="19">
        <f>MIN($AB$5,Z329+AA329)</f>
        <v>0.0</v>
      </c>
      <c r="AC329" s="19">
        <f>MAX(0,MIN(Z329+AA329-AB329,MonthlyPayment-SUM(H329,M329,R329,W329,AB329,AG329,AL329,AQ329,AV329,BA329)-SUM(I329,N329,S329,X329)))</f>
        <v>0.0</v>
      </c>
      <c r="AD329" s="19">
        <f>ROUND(Z329+AA329-AB329-AC329,2)</f>
        <v>0.0</v>
      </c>
      <c r="AE329" s="19">
        <f>AI328</f>
        <v>0.0</v>
      </c>
      <c r="AF329" s="19">
        <f>ROUND(AE329*$AF$5/12,2)</f>
        <v>0.0</v>
      </c>
      <c r="AG329" s="19">
        <f>MIN($AG$5,AE329+AF329)</f>
        <v>0.0</v>
      </c>
      <c r="AH329" s="19">
        <f>MAX(0,MIN(AE329+AF329-AG329,MonthlyPayment-SUM(H329,M329,R329,W329,AB329,AG329,AL329,AQ329,AV329,BA329)-SUM(I329,N329,S329,X329,AC329)))</f>
        <v>0.0</v>
      </c>
      <c r="AI329" s="19">
        <f>ROUND(AE329+AF329-AG329-AH329,2)</f>
        <v>0.0</v>
      </c>
      <c r="AJ329" s="19">
        <f>AN328</f>
        <v>0.0</v>
      </c>
      <c r="AK329" s="19">
        <f>ROUND(AJ329*$AK$5/12,2)</f>
        <v>0.0</v>
      </c>
      <c r="AL329" s="19">
        <f>MIN($AL$5,AJ329+AK329)</f>
        <v>0.0</v>
      </c>
      <c r="AM329" s="19">
        <f>MAX(0,MIN(AJ329+AK329-AL329,MonthlyPayment-SUM(H329,M329,R329,W329,AB329,AG329,AL329,AQ329,AV329,BA329)-SUM(I329,N329,S329,X329,AC329,AH329)))</f>
        <v>0.0</v>
      </c>
      <c r="AN329" s="19">
        <f>ROUND(AJ329+AK329-AL329-AM329,2)</f>
        <v>0.0</v>
      </c>
      <c r="AO329" s="19">
        <f>AS328</f>
        <v>0.0</v>
      </c>
      <c r="AP329" s="19">
        <f>ROUND(AO329*$AP$5/12,2)</f>
        <v>0.0</v>
      </c>
      <c r="AQ329" s="19">
        <f>MIN($AQ$5,AO329+AP329)</f>
        <v>0.0</v>
      </c>
      <c r="AR329" s="19">
        <f>MAX(0,MIN(AO329+AP329-AQ329,MonthlyPayment-SUM(H329,M329,R329,W329,AB329,AG329,AL329,AQ329,AV329,BA329)-SUM(I329,N329,S329,X329,AC329,AH329,AM329)))</f>
        <v>0.0</v>
      </c>
      <c r="AS329" s="19">
        <f>ROUND(AO329+AP329-AQ329-AR329,2)</f>
        <v>0.0</v>
      </c>
      <c r="AT329" s="19">
        <f>AX328</f>
        <v>0.0</v>
      </c>
      <c r="AU329" s="19">
        <f>ROUND(AT329*$AU$5/12,2)</f>
        <v>0.0</v>
      </c>
      <c r="AV329" s="19">
        <f>MIN($AV$5,AT329+AU329)</f>
        <v>0.0</v>
      </c>
      <c r="AW329" s="19">
        <f>MAX(0,MIN(AT329+AU329-AV329,MonthlyPayment-SUM(H329,M329,R329,W329,AB329,AG329,AL329,AQ329,AV329,BA329)-SUM(I329,N329,S329,X329,AC329,AH329,AM329,AR329)))</f>
        <v>0.0</v>
      </c>
      <c r="AX329" s="19">
        <f>ROUND(AT329+AU329-AV329-AW329,2)</f>
        <v>0.0</v>
      </c>
      <c r="AY329" s="19">
        <f>BC328</f>
        <v>0.0</v>
      </c>
      <c r="AZ329" s="19">
        <f>ROUND(AY329*$AZ$5/12,2)</f>
        <v>0.0</v>
      </c>
      <c r="BA329" s="19">
        <f>MIN($BA$5,AY329+AZ329)</f>
        <v>0.0</v>
      </c>
      <c r="BB329" s="19">
        <f>MAX(0,MIN(AY329+AZ329-BA329,MonthlyPayment-SUM(H329,M329,R329,W329,AB329,AG329,AL329,AQ329,AV329,BA329)-SUM(I329,N329,S329,X329,AC329,AH329,AM329,AR329,AW329)))</f>
        <v>0.0</v>
      </c>
      <c r="BC329" s="19">
        <f>ROUND(AY329+AZ329-BA329-BB329,2)</f>
        <v>0.0</v>
      </c>
    </row>
    <row r="330" spans="1:55">
      <c r="A330" s="9">
        <v>324</v>
      </c>
      <c r="B330" s="15">
        <f>IF(FirstPayment="","",EDATE(FirstPayment,A330-1))</f>
        <v/>
      </c>
      <c r="C330" s="19">
        <f>SUM(H330,M330,R330,W330,AB330,AG330,AL330,AQ330,AV330,BA330,I330,N330,S330,X330,AC330,AH330,AM330,AR330,AW330,BB330)</f>
        <v>0.0</v>
      </c>
      <c r="D330" s="19">
        <f>SUM(J330,O330,T330,Y330,AD330,AI330,AN330,AS330,AX330,BC330)</f>
        <v>0.0</v>
      </c>
      <c r="E330" s="19">
        <f>SUM(G330,L330,Q330,V330,AA330,AF330,AK330,AP330,AU330,AZ330)</f>
        <v>0.0</v>
      </c>
      <c r="F330" s="19">
        <f>J329</f>
        <v>0.0</v>
      </c>
      <c r="G330" s="19">
        <f>ROUND(F330*$G$5/12,2)</f>
        <v>0.0</v>
      </c>
      <c r="H330" s="19">
        <f>MIN($H$5,F330+G330)</f>
        <v>0.0</v>
      </c>
      <c r="I330" s="19">
        <f>MAX(0,MIN(F330+G330-H330,MonthlyPayment-SUM(H330,M330,R330,W330,AB330,AG330,AL330,AQ330,AV330,BA330)))</f>
        <v>0.0</v>
      </c>
      <c r="J330" s="19">
        <f>ROUND(F330+G330-H330-I330,2)</f>
        <v>0.0</v>
      </c>
      <c r="K330" s="19">
        <f>O329</f>
        <v>0.0</v>
      </c>
      <c r="L330" s="19">
        <f>ROUND(K330*$L$5/12,2)</f>
        <v>0.0</v>
      </c>
      <c r="M330" s="19">
        <f>MIN($M$5,K330+L330)</f>
        <v>0.0</v>
      </c>
      <c r="N330" s="19">
        <f>MAX(0,MIN(K330+L330-M330,MonthlyPayment-SUM(H330,M330,R330,W330,AB330,AG330,AL330,AQ330,AV330,BA330)-SUM(I330)))</f>
        <v>0.0</v>
      </c>
      <c r="O330" s="19">
        <f>ROUND(K330+L330-M330-N330,2)</f>
        <v>0.0</v>
      </c>
      <c r="P330" s="19">
        <f>T329</f>
        <v>0.0</v>
      </c>
      <c r="Q330" s="19">
        <f>ROUND(P330*$Q$5/12,2)</f>
        <v>0.0</v>
      </c>
      <c r="R330" s="19">
        <f>MIN($R$5,P330+Q330)</f>
        <v>0.0</v>
      </c>
      <c r="S330" s="19">
        <f>MAX(0,MIN(P330+Q330-R330,MonthlyPayment-SUM(H330,M330,R330,W330,AB330,AG330,AL330,AQ330,AV330,BA330)-SUM(I330,N330)))</f>
        <v>0.0</v>
      </c>
      <c r="T330" s="19">
        <f>ROUND(P330+Q330-R330-S330,2)</f>
        <v>0.0</v>
      </c>
      <c r="U330" s="19">
        <f>Y329</f>
        <v>0.0</v>
      </c>
      <c r="V330" s="19">
        <f>ROUND(U330*$V$5/12,2)</f>
        <v>0.0</v>
      </c>
      <c r="W330" s="19">
        <f>MIN($W$5,U330+V330)</f>
        <v>0.0</v>
      </c>
      <c r="X330" s="19">
        <f>MAX(0,MIN(U330+V330-W330,MonthlyPayment-SUM(H330,M330,R330,W330,AB330,AG330,AL330,AQ330,AV330,BA330)-SUM(I330,N330,S330)))</f>
        <v>0.0</v>
      </c>
      <c r="Y330" s="19">
        <f>ROUND(U330+V330-W330-X330,2)</f>
        <v>0.0</v>
      </c>
      <c r="Z330" s="19">
        <f>AD329</f>
        <v>0.0</v>
      </c>
      <c r="AA330" s="19">
        <f>ROUND(Z330*$AA$5/12,2)</f>
        <v>0.0</v>
      </c>
      <c r="AB330" s="19">
        <f>MIN($AB$5,Z330+AA330)</f>
        <v>0.0</v>
      </c>
      <c r="AC330" s="19">
        <f>MAX(0,MIN(Z330+AA330-AB330,MonthlyPayment-SUM(H330,M330,R330,W330,AB330,AG330,AL330,AQ330,AV330,BA330)-SUM(I330,N330,S330,X330)))</f>
        <v>0.0</v>
      </c>
      <c r="AD330" s="19">
        <f>ROUND(Z330+AA330-AB330-AC330,2)</f>
        <v>0.0</v>
      </c>
      <c r="AE330" s="19">
        <f>AI329</f>
        <v>0.0</v>
      </c>
      <c r="AF330" s="19">
        <f>ROUND(AE330*$AF$5/12,2)</f>
        <v>0.0</v>
      </c>
      <c r="AG330" s="19">
        <f>MIN($AG$5,AE330+AF330)</f>
        <v>0.0</v>
      </c>
      <c r="AH330" s="19">
        <f>MAX(0,MIN(AE330+AF330-AG330,MonthlyPayment-SUM(H330,M330,R330,W330,AB330,AG330,AL330,AQ330,AV330,BA330)-SUM(I330,N330,S330,X330,AC330)))</f>
        <v>0.0</v>
      </c>
      <c r="AI330" s="19">
        <f>ROUND(AE330+AF330-AG330-AH330,2)</f>
        <v>0.0</v>
      </c>
      <c r="AJ330" s="19">
        <f>AN329</f>
        <v>0.0</v>
      </c>
      <c r="AK330" s="19">
        <f>ROUND(AJ330*$AK$5/12,2)</f>
        <v>0.0</v>
      </c>
      <c r="AL330" s="19">
        <f>MIN($AL$5,AJ330+AK330)</f>
        <v>0.0</v>
      </c>
      <c r="AM330" s="19">
        <f>MAX(0,MIN(AJ330+AK330-AL330,MonthlyPayment-SUM(H330,M330,R330,W330,AB330,AG330,AL330,AQ330,AV330,BA330)-SUM(I330,N330,S330,X330,AC330,AH330)))</f>
        <v>0.0</v>
      </c>
      <c r="AN330" s="19">
        <f>ROUND(AJ330+AK330-AL330-AM330,2)</f>
        <v>0.0</v>
      </c>
      <c r="AO330" s="19">
        <f>AS329</f>
        <v>0.0</v>
      </c>
      <c r="AP330" s="19">
        <f>ROUND(AO330*$AP$5/12,2)</f>
        <v>0.0</v>
      </c>
      <c r="AQ330" s="19">
        <f>MIN($AQ$5,AO330+AP330)</f>
        <v>0.0</v>
      </c>
      <c r="AR330" s="19">
        <f>MAX(0,MIN(AO330+AP330-AQ330,MonthlyPayment-SUM(H330,M330,R330,W330,AB330,AG330,AL330,AQ330,AV330,BA330)-SUM(I330,N330,S330,X330,AC330,AH330,AM330)))</f>
        <v>0.0</v>
      </c>
      <c r="AS330" s="19">
        <f>ROUND(AO330+AP330-AQ330-AR330,2)</f>
        <v>0.0</v>
      </c>
      <c r="AT330" s="19">
        <f>AX329</f>
        <v>0.0</v>
      </c>
      <c r="AU330" s="19">
        <f>ROUND(AT330*$AU$5/12,2)</f>
        <v>0.0</v>
      </c>
      <c r="AV330" s="19">
        <f>MIN($AV$5,AT330+AU330)</f>
        <v>0.0</v>
      </c>
      <c r="AW330" s="19">
        <f>MAX(0,MIN(AT330+AU330-AV330,MonthlyPayment-SUM(H330,M330,R330,W330,AB330,AG330,AL330,AQ330,AV330,BA330)-SUM(I330,N330,S330,X330,AC330,AH330,AM330,AR330)))</f>
        <v>0.0</v>
      </c>
      <c r="AX330" s="19">
        <f>ROUND(AT330+AU330-AV330-AW330,2)</f>
        <v>0.0</v>
      </c>
      <c r="AY330" s="19">
        <f>BC329</f>
        <v>0.0</v>
      </c>
      <c r="AZ330" s="19">
        <f>ROUND(AY330*$AZ$5/12,2)</f>
        <v>0.0</v>
      </c>
      <c r="BA330" s="19">
        <f>MIN($BA$5,AY330+AZ330)</f>
        <v>0.0</v>
      </c>
      <c r="BB330" s="19">
        <f>MAX(0,MIN(AY330+AZ330-BA330,MonthlyPayment-SUM(H330,M330,R330,W330,AB330,AG330,AL330,AQ330,AV330,BA330)-SUM(I330,N330,S330,X330,AC330,AH330,AM330,AR330,AW330)))</f>
        <v>0.0</v>
      </c>
      <c r="BC330" s="19">
        <f>ROUND(AY330+AZ330-BA330-BB330,2)</f>
        <v>0.0</v>
      </c>
    </row>
    <row r="331" spans="1:55">
      <c r="A331" s="9">
        <v>325</v>
      </c>
      <c r="B331" s="15">
        <f>IF(FirstPayment="","",EDATE(FirstPayment,A331-1))</f>
        <v/>
      </c>
      <c r="C331" s="19">
        <f>SUM(H331,M331,R331,W331,AB331,AG331,AL331,AQ331,AV331,BA331,I331,N331,S331,X331,AC331,AH331,AM331,AR331,AW331,BB331)</f>
        <v>0.0</v>
      </c>
      <c r="D331" s="19">
        <f>SUM(J331,O331,T331,Y331,AD331,AI331,AN331,AS331,AX331,BC331)</f>
        <v>0.0</v>
      </c>
      <c r="E331" s="19">
        <f>SUM(G331,L331,Q331,V331,AA331,AF331,AK331,AP331,AU331,AZ331)</f>
        <v>0.0</v>
      </c>
      <c r="F331" s="19">
        <f>J330</f>
        <v>0.0</v>
      </c>
      <c r="G331" s="19">
        <f>ROUND(F331*$G$5/12,2)</f>
        <v>0.0</v>
      </c>
      <c r="H331" s="19">
        <f>MIN($H$5,F331+G331)</f>
        <v>0.0</v>
      </c>
      <c r="I331" s="19">
        <f>MAX(0,MIN(F331+G331-H331,MonthlyPayment-SUM(H331,M331,R331,W331,AB331,AG331,AL331,AQ331,AV331,BA331)))</f>
        <v>0.0</v>
      </c>
      <c r="J331" s="19">
        <f>ROUND(F331+G331-H331-I331,2)</f>
        <v>0.0</v>
      </c>
      <c r="K331" s="19">
        <f>O330</f>
        <v>0.0</v>
      </c>
      <c r="L331" s="19">
        <f>ROUND(K331*$L$5/12,2)</f>
        <v>0.0</v>
      </c>
      <c r="M331" s="19">
        <f>MIN($M$5,K331+L331)</f>
        <v>0.0</v>
      </c>
      <c r="N331" s="19">
        <f>MAX(0,MIN(K331+L331-M331,MonthlyPayment-SUM(H331,M331,R331,W331,AB331,AG331,AL331,AQ331,AV331,BA331)-SUM(I331)))</f>
        <v>0.0</v>
      </c>
      <c r="O331" s="19">
        <f>ROUND(K331+L331-M331-N331,2)</f>
        <v>0.0</v>
      </c>
      <c r="P331" s="19">
        <f>T330</f>
        <v>0.0</v>
      </c>
      <c r="Q331" s="19">
        <f>ROUND(P331*$Q$5/12,2)</f>
        <v>0.0</v>
      </c>
      <c r="R331" s="19">
        <f>MIN($R$5,P331+Q331)</f>
        <v>0.0</v>
      </c>
      <c r="S331" s="19">
        <f>MAX(0,MIN(P331+Q331-R331,MonthlyPayment-SUM(H331,M331,R331,W331,AB331,AG331,AL331,AQ331,AV331,BA331)-SUM(I331,N331)))</f>
        <v>0.0</v>
      </c>
      <c r="T331" s="19">
        <f>ROUND(P331+Q331-R331-S331,2)</f>
        <v>0.0</v>
      </c>
      <c r="U331" s="19">
        <f>Y330</f>
        <v>0.0</v>
      </c>
      <c r="V331" s="19">
        <f>ROUND(U331*$V$5/12,2)</f>
        <v>0.0</v>
      </c>
      <c r="W331" s="19">
        <f>MIN($W$5,U331+V331)</f>
        <v>0.0</v>
      </c>
      <c r="X331" s="19">
        <f>MAX(0,MIN(U331+V331-W331,MonthlyPayment-SUM(H331,M331,R331,W331,AB331,AG331,AL331,AQ331,AV331,BA331)-SUM(I331,N331,S331)))</f>
        <v>0.0</v>
      </c>
      <c r="Y331" s="19">
        <f>ROUND(U331+V331-W331-X331,2)</f>
        <v>0.0</v>
      </c>
      <c r="Z331" s="19">
        <f>AD330</f>
        <v>0.0</v>
      </c>
      <c r="AA331" s="19">
        <f>ROUND(Z331*$AA$5/12,2)</f>
        <v>0.0</v>
      </c>
      <c r="AB331" s="19">
        <f>MIN($AB$5,Z331+AA331)</f>
        <v>0.0</v>
      </c>
      <c r="AC331" s="19">
        <f>MAX(0,MIN(Z331+AA331-AB331,MonthlyPayment-SUM(H331,M331,R331,W331,AB331,AG331,AL331,AQ331,AV331,BA331)-SUM(I331,N331,S331,X331)))</f>
        <v>0.0</v>
      </c>
      <c r="AD331" s="19">
        <f>ROUND(Z331+AA331-AB331-AC331,2)</f>
        <v>0.0</v>
      </c>
      <c r="AE331" s="19">
        <f>AI330</f>
        <v>0.0</v>
      </c>
      <c r="AF331" s="19">
        <f>ROUND(AE331*$AF$5/12,2)</f>
        <v>0.0</v>
      </c>
      <c r="AG331" s="19">
        <f>MIN($AG$5,AE331+AF331)</f>
        <v>0.0</v>
      </c>
      <c r="AH331" s="19">
        <f>MAX(0,MIN(AE331+AF331-AG331,MonthlyPayment-SUM(H331,M331,R331,W331,AB331,AG331,AL331,AQ331,AV331,BA331)-SUM(I331,N331,S331,X331,AC331)))</f>
        <v>0.0</v>
      </c>
      <c r="AI331" s="19">
        <f>ROUND(AE331+AF331-AG331-AH331,2)</f>
        <v>0.0</v>
      </c>
      <c r="AJ331" s="19">
        <f>AN330</f>
        <v>0.0</v>
      </c>
      <c r="AK331" s="19">
        <f>ROUND(AJ331*$AK$5/12,2)</f>
        <v>0.0</v>
      </c>
      <c r="AL331" s="19">
        <f>MIN($AL$5,AJ331+AK331)</f>
        <v>0.0</v>
      </c>
      <c r="AM331" s="19">
        <f>MAX(0,MIN(AJ331+AK331-AL331,MonthlyPayment-SUM(H331,M331,R331,W331,AB331,AG331,AL331,AQ331,AV331,BA331)-SUM(I331,N331,S331,X331,AC331,AH331)))</f>
        <v>0.0</v>
      </c>
      <c r="AN331" s="19">
        <f>ROUND(AJ331+AK331-AL331-AM331,2)</f>
        <v>0.0</v>
      </c>
      <c r="AO331" s="19">
        <f>AS330</f>
        <v>0.0</v>
      </c>
      <c r="AP331" s="19">
        <f>ROUND(AO331*$AP$5/12,2)</f>
        <v>0.0</v>
      </c>
      <c r="AQ331" s="19">
        <f>MIN($AQ$5,AO331+AP331)</f>
        <v>0.0</v>
      </c>
      <c r="AR331" s="19">
        <f>MAX(0,MIN(AO331+AP331-AQ331,MonthlyPayment-SUM(H331,M331,R331,W331,AB331,AG331,AL331,AQ331,AV331,BA331)-SUM(I331,N331,S331,X331,AC331,AH331,AM331)))</f>
        <v>0.0</v>
      </c>
      <c r="AS331" s="19">
        <f>ROUND(AO331+AP331-AQ331-AR331,2)</f>
        <v>0.0</v>
      </c>
      <c r="AT331" s="19">
        <f>AX330</f>
        <v>0.0</v>
      </c>
      <c r="AU331" s="19">
        <f>ROUND(AT331*$AU$5/12,2)</f>
        <v>0.0</v>
      </c>
      <c r="AV331" s="19">
        <f>MIN($AV$5,AT331+AU331)</f>
        <v>0.0</v>
      </c>
      <c r="AW331" s="19">
        <f>MAX(0,MIN(AT331+AU331-AV331,MonthlyPayment-SUM(H331,M331,R331,W331,AB331,AG331,AL331,AQ331,AV331,BA331)-SUM(I331,N331,S331,X331,AC331,AH331,AM331,AR331)))</f>
        <v>0.0</v>
      </c>
      <c r="AX331" s="19">
        <f>ROUND(AT331+AU331-AV331-AW331,2)</f>
        <v>0.0</v>
      </c>
      <c r="AY331" s="19">
        <f>BC330</f>
        <v>0.0</v>
      </c>
      <c r="AZ331" s="19">
        <f>ROUND(AY331*$AZ$5/12,2)</f>
        <v>0.0</v>
      </c>
      <c r="BA331" s="19">
        <f>MIN($BA$5,AY331+AZ331)</f>
        <v>0.0</v>
      </c>
      <c r="BB331" s="19">
        <f>MAX(0,MIN(AY331+AZ331-BA331,MonthlyPayment-SUM(H331,M331,R331,W331,AB331,AG331,AL331,AQ331,AV331,BA331)-SUM(I331,N331,S331,X331,AC331,AH331,AM331,AR331,AW331)))</f>
        <v>0.0</v>
      </c>
      <c r="BC331" s="19">
        <f>ROUND(AY331+AZ331-BA331-BB331,2)</f>
        <v>0.0</v>
      </c>
    </row>
    <row r="332" spans="1:55">
      <c r="A332" s="9">
        <v>326</v>
      </c>
      <c r="B332" s="15">
        <f>IF(FirstPayment="","",EDATE(FirstPayment,A332-1))</f>
        <v/>
      </c>
      <c r="C332" s="19">
        <f>SUM(H332,M332,R332,W332,AB332,AG332,AL332,AQ332,AV332,BA332,I332,N332,S332,X332,AC332,AH332,AM332,AR332,AW332,BB332)</f>
        <v>0.0</v>
      </c>
      <c r="D332" s="19">
        <f>SUM(J332,O332,T332,Y332,AD332,AI332,AN332,AS332,AX332,BC332)</f>
        <v>0.0</v>
      </c>
      <c r="E332" s="19">
        <f>SUM(G332,L332,Q332,V332,AA332,AF332,AK332,AP332,AU332,AZ332)</f>
        <v>0.0</v>
      </c>
      <c r="F332" s="19">
        <f>J331</f>
        <v>0.0</v>
      </c>
      <c r="G332" s="19">
        <f>ROUND(F332*$G$5/12,2)</f>
        <v>0.0</v>
      </c>
      <c r="H332" s="19">
        <f>MIN($H$5,F332+G332)</f>
        <v>0.0</v>
      </c>
      <c r="I332" s="19">
        <f>MAX(0,MIN(F332+G332-H332,MonthlyPayment-SUM(H332,M332,R332,W332,AB332,AG332,AL332,AQ332,AV332,BA332)))</f>
        <v>0.0</v>
      </c>
      <c r="J332" s="19">
        <f>ROUND(F332+G332-H332-I332,2)</f>
        <v>0.0</v>
      </c>
      <c r="K332" s="19">
        <f>O331</f>
        <v>0.0</v>
      </c>
      <c r="L332" s="19">
        <f>ROUND(K332*$L$5/12,2)</f>
        <v>0.0</v>
      </c>
      <c r="M332" s="19">
        <f>MIN($M$5,K332+L332)</f>
        <v>0.0</v>
      </c>
      <c r="N332" s="19">
        <f>MAX(0,MIN(K332+L332-M332,MonthlyPayment-SUM(H332,M332,R332,W332,AB332,AG332,AL332,AQ332,AV332,BA332)-SUM(I332)))</f>
        <v>0.0</v>
      </c>
      <c r="O332" s="19">
        <f>ROUND(K332+L332-M332-N332,2)</f>
        <v>0.0</v>
      </c>
      <c r="P332" s="19">
        <f>T331</f>
        <v>0.0</v>
      </c>
      <c r="Q332" s="19">
        <f>ROUND(P332*$Q$5/12,2)</f>
        <v>0.0</v>
      </c>
      <c r="R332" s="19">
        <f>MIN($R$5,P332+Q332)</f>
        <v>0.0</v>
      </c>
      <c r="S332" s="19">
        <f>MAX(0,MIN(P332+Q332-R332,MonthlyPayment-SUM(H332,M332,R332,W332,AB332,AG332,AL332,AQ332,AV332,BA332)-SUM(I332,N332)))</f>
        <v>0.0</v>
      </c>
      <c r="T332" s="19">
        <f>ROUND(P332+Q332-R332-S332,2)</f>
        <v>0.0</v>
      </c>
      <c r="U332" s="19">
        <f>Y331</f>
        <v>0.0</v>
      </c>
      <c r="V332" s="19">
        <f>ROUND(U332*$V$5/12,2)</f>
        <v>0.0</v>
      </c>
      <c r="W332" s="19">
        <f>MIN($W$5,U332+V332)</f>
        <v>0.0</v>
      </c>
      <c r="X332" s="19">
        <f>MAX(0,MIN(U332+V332-W332,MonthlyPayment-SUM(H332,M332,R332,W332,AB332,AG332,AL332,AQ332,AV332,BA332)-SUM(I332,N332,S332)))</f>
        <v>0.0</v>
      </c>
      <c r="Y332" s="19">
        <f>ROUND(U332+V332-W332-X332,2)</f>
        <v>0.0</v>
      </c>
      <c r="Z332" s="19">
        <f>AD331</f>
        <v>0.0</v>
      </c>
      <c r="AA332" s="19">
        <f>ROUND(Z332*$AA$5/12,2)</f>
        <v>0.0</v>
      </c>
      <c r="AB332" s="19">
        <f>MIN($AB$5,Z332+AA332)</f>
        <v>0.0</v>
      </c>
      <c r="AC332" s="19">
        <f>MAX(0,MIN(Z332+AA332-AB332,MonthlyPayment-SUM(H332,M332,R332,W332,AB332,AG332,AL332,AQ332,AV332,BA332)-SUM(I332,N332,S332,X332)))</f>
        <v>0.0</v>
      </c>
      <c r="AD332" s="19">
        <f>ROUND(Z332+AA332-AB332-AC332,2)</f>
        <v>0.0</v>
      </c>
      <c r="AE332" s="19">
        <f>AI331</f>
        <v>0.0</v>
      </c>
      <c r="AF332" s="19">
        <f>ROUND(AE332*$AF$5/12,2)</f>
        <v>0.0</v>
      </c>
      <c r="AG332" s="19">
        <f>MIN($AG$5,AE332+AF332)</f>
        <v>0.0</v>
      </c>
      <c r="AH332" s="19">
        <f>MAX(0,MIN(AE332+AF332-AG332,MonthlyPayment-SUM(H332,M332,R332,W332,AB332,AG332,AL332,AQ332,AV332,BA332)-SUM(I332,N332,S332,X332,AC332)))</f>
        <v>0.0</v>
      </c>
      <c r="AI332" s="19">
        <f>ROUND(AE332+AF332-AG332-AH332,2)</f>
        <v>0.0</v>
      </c>
      <c r="AJ332" s="19">
        <f>AN331</f>
        <v>0.0</v>
      </c>
      <c r="AK332" s="19">
        <f>ROUND(AJ332*$AK$5/12,2)</f>
        <v>0.0</v>
      </c>
      <c r="AL332" s="19">
        <f>MIN($AL$5,AJ332+AK332)</f>
        <v>0.0</v>
      </c>
      <c r="AM332" s="19">
        <f>MAX(0,MIN(AJ332+AK332-AL332,MonthlyPayment-SUM(H332,M332,R332,W332,AB332,AG332,AL332,AQ332,AV332,BA332)-SUM(I332,N332,S332,X332,AC332,AH332)))</f>
        <v>0.0</v>
      </c>
      <c r="AN332" s="19">
        <f>ROUND(AJ332+AK332-AL332-AM332,2)</f>
        <v>0.0</v>
      </c>
      <c r="AO332" s="19">
        <f>AS331</f>
        <v>0.0</v>
      </c>
      <c r="AP332" s="19">
        <f>ROUND(AO332*$AP$5/12,2)</f>
        <v>0.0</v>
      </c>
      <c r="AQ332" s="19">
        <f>MIN($AQ$5,AO332+AP332)</f>
        <v>0.0</v>
      </c>
      <c r="AR332" s="19">
        <f>MAX(0,MIN(AO332+AP332-AQ332,MonthlyPayment-SUM(H332,M332,R332,W332,AB332,AG332,AL332,AQ332,AV332,BA332)-SUM(I332,N332,S332,X332,AC332,AH332,AM332)))</f>
        <v>0.0</v>
      </c>
      <c r="AS332" s="19">
        <f>ROUND(AO332+AP332-AQ332-AR332,2)</f>
        <v>0.0</v>
      </c>
      <c r="AT332" s="19">
        <f>AX331</f>
        <v>0.0</v>
      </c>
      <c r="AU332" s="19">
        <f>ROUND(AT332*$AU$5/12,2)</f>
        <v>0.0</v>
      </c>
      <c r="AV332" s="19">
        <f>MIN($AV$5,AT332+AU332)</f>
        <v>0.0</v>
      </c>
      <c r="AW332" s="19">
        <f>MAX(0,MIN(AT332+AU332-AV332,MonthlyPayment-SUM(H332,M332,R332,W332,AB332,AG332,AL332,AQ332,AV332,BA332)-SUM(I332,N332,S332,X332,AC332,AH332,AM332,AR332)))</f>
        <v>0.0</v>
      </c>
      <c r="AX332" s="19">
        <f>ROUND(AT332+AU332-AV332-AW332,2)</f>
        <v>0.0</v>
      </c>
      <c r="AY332" s="19">
        <f>BC331</f>
        <v>0.0</v>
      </c>
      <c r="AZ332" s="19">
        <f>ROUND(AY332*$AZ$5/12,2)</f>
        <v>0.0</v>
      </c>
      <c r="BA332" s="19">
        <f>MIN($BA$5,AY332+AZ332)</f>
        <v>0.0</v>
      </c>
      <c r="BB332" s="19">
        <f>MAX(0,MIN(AY332+AZ332-BA332,MonthlyPayment-SUM(H332,M332,R332,W332,AB332,AG332,AL332,AQ332,AV332,BA332)-SUM(I332,N332,S332,X332,AC332,AH332,AM332,AR332,AW332)))</f>
        <v>0.0</v>
      </c>
      <c r="BC332" s="19">
        <f>ROUND(AY332+AZ332-BA332-BB332,2)</f>
        <v>0.0</v>
      </c>
    </row>
    <row r="333" spans="1:55">
      <c r="A333" s="9">
        <v>327</v>
      </c>
      <c r="B333" s="15">
        <f>IF(FirstPayment="","",EDATE(FirstPayment,A333-1))</f>
        <v/>
      </c>
      <c r="C333" s="19">
        <f>SUM(H333,M333,R333,W333,AB333,AG333,AL333,AQ333,AV333,BA333,I333,N333,S333,X333,AC333,AH333,AM333,AR333,AW333,BB333)</f>
        <v>0.0</v>
      </c>
      <c r="D333" s="19">
        <f>SUM(J333,O333,T333,Y333,AD333,AI333,AN333,AS333,AX333,BC333)</f>
        <v>0.0</v>
      </c>
      <c r="E333" s="19">
        <f>SUM(G333,L333,Q333,V333,AA333,AF333,AK333,AP333,AU333,AZ333)</f>
        <v>0.0</v>
      </c>
      <c r="F333" s="19">
        <f>J332</f>
        <v>0.0</v>
      </c>
      <c r="G333" s="19">
        <f>ROUND(F333*$G$5/12,2)</f>
        <v>0.0</v>
      </c>
      <c r="H333" s="19">
        <f>MIN($H$5,F333+G333)</f>
        <v>0.0</v>
      </c>
      <c r="I333" s="19">
        <f>MAX(0,MIN(F333+G333-H333,MonthlyPayment-SUM(H333,M333,R333,W333,AB333,AG333,AL333,AQ333,AV333,BA333)))</f>
        <v>0.0</v>
      </c>
      <c r="J333" s="19">
        <f>ROUND(F333+G333-H333-I333,2)</f>
        <v>0.0</v>
      </c>
      <c r="K333" s="19">
        <f>O332</f>
        <v>0.0</v>
      </c>
      <c r="L333" s="19">
        <f>ROUND(K333*$L$5/12,2)</f>
        <v>0.0</v>
      </c>
      <c r="M333" s="19">
        <f>MIN($M$5,K333+L333)</f>
        <v>0.0</v>
      </c>
      <c r="N333" s="19">
        <f>MAX(0,MIN(K333+L333-M333,MonthlyPayment-SUM(H333,M333,R333,W333,AB333,AG333,AL333,AQ333,AV333,BA333)-SUM(I333)))</f>
        <v>0.0</v>
      </c>
      <c r="O333" s="19">
        <f>ROUND(K333+L333-M333-N333,2)</f>
        <v>0.0</v>
      </c>
      <c r="P333" s="19">
        <f>T332</f>
        <v>0.0</v>
      </c>
      <c r="Q333" s="19">
        <f>ROUND(P333*$Q$5/12,2)</f>
        <v>0.0</v>
      </c>
      <c r="R333" s="19">
        <f>MIN($R$5,P333+Q333)</f>
        <v>0.0</v>
      </c>
      <c r="S333" s="19">
        <f>MAX(0,MIN(P333+Q333-R333,MonthlyPayment-SUM(H333,M333,R333,W333,AB333,AG333,AL333,AQ333,AV333,BA333)-SUM(I333,N333)))</f>
        <v>0.0</v>
      </c>
      <c r="T333" s="19">
        <f>ROUND(P333+Q333-R333-S333,2)</f>
        <v>0.0</v>
      </c>
      <c r="U333" s="19">
        <f>Y332</f>
        <v>0.0</v>
      </c>
      <c r="V333" s="19">
        <f>ROUND(U333*$V$5/12,2)</f>
        <v>0.0</v>
      </c>
      <c r="W333" s="19">
        <f>MIN($W$5,U333+V333)</f>
        <v>0.0</v>
      </c>
      <c r="X333" s="19">
        <f>MAX(0,MIN(U333+V333-W333,MonthlyPayment-SUM(H333,M333,R333,W333,AB333,AG333,AL333,AQ333,AV333,BA333)-SUM(I333,N333,S333)))</f>
        <v>0.0</v>
      </c>
      <c r="Y333" s="19">
        <f>ROUND(U333+V333-W333-X333,2)</f>
        <v>0.0</v>
      </c>
      <c r="Z333" s="19">
        <f>AD332</f>
        <v>0.0</v>
      </c>
      <c r="AA333" s="19">
        <f>ROUND(Z333*$AA$5/12,2)</f>
        <v>0.0</v>
      </c>
      <c r="AB333" s="19">
        <f>MIN($AB$5,Z333+AA333)</f>
        <v>0.0</v>
      </c>
      <c r="AC333" s="19">
        <f>MAX(0,MIN(Z333+AA333-AB333,MonthlyPayment-SUM(H333,M333,R333,W333,AB333,AG333,AL333,AQ333,AV333,BA333)-SUM(I333,N333,S333,X333)))</f>
        <v>0.0</v>
      </c>
      <c r="AD333" s="19">
        <f>ROUND(Z333+AA333-AB333-AC333,2)</f>
        <v>0.0</v>
      </c>
      <c r="AE333" s="19">
        <f>AI332</f>
        <v>0.0</v>
      </c>
      <c r="AF333" s="19">
        <f>ROUND(AE333*$AF$5/12,2)</f>
        <v>0.0</v>
      </c>
      <c r="AG333" s="19">
        <f>MIN($AG$5,AE333+AF333)</f>
        <v>0.0</v>
      </c>
      <c r="AH333" s="19">
        <f>MAX(0,MIN(AE333+AF333-AG333,MonthlyPayment-SUM(H333,M333,R333,W333,AB333,AG333,AL333,AQ333,AV333,BA333)-SUM(I333,N333,S333,X333,AC333)))</f>
        <v>0.0</v>
      </c>
      <c r="AI333" s="19">
        <f>ROUND(AE333+AF333-AG333-AH333,2)</f>
        <v>0.0</v>
      </c>
      <c r="AJ333" s="19">
        <f>AN332</f>
        <v>0.0</v>
      </c>
      <c r="AK333" s="19">
        <f>ROUND(AJ333*$AK$5/12,2)</f>
        <v>0.0</v>
      </c>
      <c r="AL333" s="19">
        <f>MIN($AL$5,AJ333+AK333)</f>
        <v>0.0</v>
      </c>
      <c r="AM333" s="19">
        <f>MAX(0,MIN(AJ333+AK333-AL333,MonthlyPayment-SUM(H333,M333,R333,W333,AB333,AG333,AL333,AQ333,AV333,BA333)-SUM(I333,N333,S333,X333,AC333,AH333)))</f>
        <v>0.0</v>
      </c>
      <c r="AN333" s="19">
        <f>ROUND(AJ333+AK333-AL333-AM333,2)</f>
        <v>0.0</v>
      </c>
      <c r="AO333" s="19">
        <f>AS332</f>
        <v>0.0</v>
      </c>
      <c r="AP333" s="19">
        <f>ROUND(AO333*$AP$5/12,2)</f>
        <v>0.0</v>
      </c>
      <c r="AQ333" s="19">
        <f>MIN($AQ$5,AO333+AP333)</f>
        <v>0.0</v>
      </c>
      <c r="AR333" s="19">
        <f>MAX(0,MIN(AO333+AP333-AQ333,MonthlyPayment-SUM(H333,M333,R333,W333,AB333,AG333,AL333,AQ333,AV333,BA333)-SUM(I333,N333,S333,X333,AC333,AH333,AM333)))</f>
        <v>0.0</v>
      </c>
      <c r="AS333" s="19">
        <f>ROUND(AO333+AP333-AQ333-AR333,2)</f>
        <v>0.0</v>
      </c>
      <c r="AT333" s="19">
        <f>AX332</f>
        <v>0.0</v>
      </c>
      <c r="AU333" s="19">
        <f>ROUND(AT333*$AU$5/12,2)</f>
        <v>0.0</v>
      </c>
      <c r="AV333" s="19">
        <f>MIN($AV$5,AT333+AU333)</f>
        <v>0.0</v>
      </c>
      <c r="AW333" s="19">
        <f>MAX(0,MIN(AT333+AU333-AV333,MonthlyPayment-SUM(H333,M333,R333,W333,AB333,AG333,AL333,AQ333,AV333,BA333)-SUM(I333,N333,S333,X333,AC333,AH333,AM333,AR333)))</f>
        <v>0.0</v>
      </c>
      <c r="AX333" s="19">
        <f>ROUND(AT333+AU333-AV333-AW333,2)</f>
        <v>0.0</v>
      </c>
      <c r="AY333" s="19">
        <f>BC332</f>
        <v>0.0</v>
      </c>
      <c r="AZ333" s="19">
        <f>ROUND(AY333*$AZ$5/12,2)</f>
        <v>0.0</v>
      </c>
      <c r="BA333" s="19">
        <f>MIN($BA$5,AY333+AZ333)</f>
        <v>0.0</v>
      </c>
      <c r="BB333" s="19">
        <f>MAX(0,MIN(AY333+AZ333-BA333,MonthlyPayment-SUM(H333,M333,R333,W333,AB333,AG333,AL333,AQ333,AV333,BA333)-SUM(I333,N333,S333,X333,AC333,AH333,AM333,AR333,AW333)))</f>
        <v>0.0</v>
      </c>
      <c r="BC333" s="19">
        <f>ROUND(AY333+AZ333-BA333-BB333,2)</f>
        <v>0.0</v>
      </c>
    </row>
    <row r="334" spans="1:55">
      <c r="A334" s="9">
        <v>328</v>
      </c>
      <c r="B334" s="15">
        <f>IF(FirstPayment="","",EDATE(FirstPayment,A334-1))</f>
        <v/>
      </c>
      <c r="C334" s="19">
        <f>SUM(H334,M334,R334,W334,AB334,AG334,AL334,AQ334,AV334,BA334,I334,N334,S334,X334,AC334,AH334,AM334,AR334,AW334,BB334)</f>
        <v>0.0</v>
      </c>
      <c r="D334" s="19">
        <f>SUM(J334,O334,T334,Y334,AD334,AI334,AN334,AS334,AX334,BC334)</f>
        <v>0.0</v>
      </c>
      <c r="E334" s="19">
        <f>SUM(G334,L334,Q334,V334,AA334,AF334,AK334,AP334,AU334,AZ334)</f>
        <v>0.0</v>
      </c>
      <c r="F334" s="19">
        <f>J333</f>
        <v>0.0</v>
      </c>
      <c r="G334" s="19">
        <f>ROUND(F334*$G$5/12,2)</f>
        <v>0.0</v>
      </c>
      <c r="H334" s="19">
        <f>MIN($H$5,F334+G334)</f>
        <v>0.0</v>
      </c>
      <c r="I334" s="19">
        <f>MAX(0,MIN(F334+G334-H334,MonthlyPayment-SUM(H334,M334,R334,W334,AB334,AG334,AL334,AQ334,AV334,BA334)))</f>
        <v>0.0</v>
      </c>
      <c r="J334" s="19">
        <f>ROUND(F334+G334-H334-I334,2)</f>
        <v>0.0</v>
      </c>
      <c r="K334" s="19">
        <f>O333</f>
        <v>0.0</v>
      </c>
      <c r="L334" s="19">
        <f>ROUND(K334*$L$5/12,2)</f>
        <v>0.0</v>
      </c>
      <c r="M334" s="19">
        <f>MIN($M$5,K334+L334)</f>
        <v>0.0</v>
      </c>
      <c r="N334" s="19">
        <f>MAX(0,MIN(K334+L334-M334,MonthlyPayment-SUM(H334,M334,R334,W334,AB334,AG334,AL334,AQ334,AV334,BA334)-SUM(I334)))</f>
        <v>0.0</v>
      </c>
      <c r="O334" s="19">
        <f>ROUND(K334+L334-M334-N334,2)</f>
        <v>0.0</v>
      </c>
      <c r="P334" s="19">
        <f>T333</f>
        <v>0.0</v>
      </c>
      <c r="Q334" s="19">
        <f>ROUND(P334*$Q$5/12,2)</f>
        <v>0.0</v>
      </c>
      <c r="R334" s="19">
        <f>MIN($R$5,P334+Q334)</f>
        <v>0.0</v>
      </c>
      <c r="S334" s="19">
        <f>MAX(0,MIN(P334+Q334-R334,MonthlyPayment-SUM(H334,M334,R334,W334,AB334,AG334,AL334,AQ334,AV334,BA334)-SUM(I334,N334)))</f>
        <v>0.0</v>
      </c>
      <c r="T334" s="19">
        <f>ROUND(P334+Q334-R334-S334,2)</f>
        <v>0.0</v>
      </c>
      <c r="U334" s="19">
        <f>Y333</f>
        <v>0.0</v>
      </c>
      <c r="V334" s="19">
        <f>ROUND(U334*$V$5/12,2)</f>
        <v>0.0</v>
      </c>
      <c r="W334" s="19">
        <f>MIN($W$5,U334+V334)</f>
        <v>0.0</v>
      </c>
      <c r="X334" s="19">
        <f>MAX(0,MIN(U334+V334-W334,MonthlyPayment-SUM(H334,M334,R334,W334,AB334,AG334,AL334,AQ334,AV334,BA334)-SUM(I334,N334,S334)))</f>
        <v>0.0</v>
      </c>
      <c r="Y334" s="19">
        <f>ROUND(U334+V334-W334-X334,2)</f>
        <v>0.0</v>
      </c>
      <c r="Z334" s="19">
        <f>AD333</f>
        <v>0.0</v>
      </c>
      <c r="AA334" s="19">
        <f>ROUND(Z334*$AA$5/12,2)</f>
        <v>0.0</v>
      </c>
      <c r="AB334" s="19">
        <f>MIN($AB$5,Z334+AA334)</f>
        <v>0.0</v>
      </c>
      <c r="AC334" s="19">
        <f>MAX(0,MIN(Z334+AA334-AB334,MonthlyPayment-SUM(H334,M334,R334,W334,AB334,AG334,AL334,AQ334,AV334,BA334)-SUM(I334,N334,S334,X334)))</f>
        <v>0.0</v>
      </c>
      <c r="AD334" s="19">
        <f>ROUND(Z334+AA334-AB334-AC334,2)</f>
        <v>0.0</v>
      </c>
      <c r="AE334" s="19">
        <f>AI333</f>
        <v>0.0</v>
      </c>
      <c r="AF334" s="19">
        <f>ROUND(AE334*$AF$5/12,2)</f>
        <v>0.0</v>
      </c>
      <c r="AG334" s="19">
        <f>MIN($AG$5,AE334+AF334)</f>
        <v>0.0</v>
      </c>
      <c r="AH334" s="19">
        <f>MAX(0,MIN(AE334+AF334-AG334,MonthlyPayment-SUM(H334,M334,R334,W334,AB334,AG334,AL334,AQ334,AV334,BA334)-SUM(I334,N334,S334,X334,AC334)))</f>
        <v>0.0</v>
      </c>
      <c r="AI334" s="19">
        <f>ROUND(AE334+AF334-AG334-AH334,2)</f>
        <v>0.0</v>
      </c>
      <c r="AJ334" s="19">
        <f>AN333</f>
        <v>0.0</v>
      </c>
      <c r="AK334" s="19">
        <f>ROUND(AJ334*$AK$5/12,2)</f>
        <v>0.0</v>
      </c>
      <c r="AL334" s="19">
        <f>MIN($AL$5,AJ334+AK334)</f>
        <v>0.0</v>
      </c>
      <c r="AM334" s="19">
        <f>MAX(0,MIN(AJ334+AK334-AL334,MonthlyPayment-SUM(H334,M334,R334,W334,AB334,AG334,AL334,AQ334,AV334,BA334)-SUM(I334,N334,S334,X334,AC334,AH334)))</f>
        <v>0.0</v>
      </c>
      <c r="AN334" s="19">
        <f>ROUND(AJ334+AK334-AL334-AM334,2)</f>
        <v>0.0</v>
      </c>
      <c r="AO334" s="19">
        <f>AS333</f>
        <v>0.0</v>
      </c>
      <c r="AP334" s="19">
        <f>ROUND(AO334*$AP$5/12,2)</f>
        <v>0.0</v>
      </c>
      <c r="AQ334" s="19">
        <f>MIN($AQ$5,AO334+AP334)</f>
        <v>0.0</v>
      </c>
      <c r="AR334" s="19">
        <f>MAX(0,MIN(AO334+AP334-AQ334,MonthlyPayment-SUM(H334,M334,R334,W334,AB334,AG334,AL334,AQ334,AV334,BA334)-SUM(I334,N334,S334,X334,AC334,AH334,AM334)))</f>
        <v>0.0</v>
      </c>
      <c r="AS334" s="19">
        <f>ROUND(AO334+AP334-AQ334-AR334,2)</f>
        <v>0.0</v>
      </c>
      <c r="AT334" s="19">
        <f>AX333</f>
        <v>0.0</v>
      </c>
      <c r="AU334" s="19">
        <f>ROUND(AT334*$AU$5/12,2)</f>
        <v>0.0</v>
      </c>
      <c r="AV334" s="19">
        <f>MIN($AV$5,AT334+AU334)</f>
        <v>0.0</v>
      </c>
      <c r="AW334" s="19">
        <f>MAX(0,MIN(AT334+AU334-AV334,MonthlyPayment-SUM(H334,M334,R334,W334,AB334,AG334,AL334,AQ334,AV334,BA334)-SUM(I334,N334,S334,X334,AC334,AH334,AM334,AR334)))</f>
        <v>0.0</v>
      </c>
      <c r="AX334" s="19">
        <f>ROUND(AT334+AU334-AV334-AW334,2)</f>
        <v>0.0</v>
      </c>
      <c r="AY334" s="19">
        <f>BC333</f>
        <v>0.0</v>
      </c>
      <c r="AZ334" s="19">
        <f>ROUND(AY334*$AZ$5/12,2)</f>
        <v>0.0</v>
      </c>
      <c r="BA334" s="19">
        <f>MIN($BA$5,AY334+AZ334)</f>
        <v>0.0</v>
      </c>
      <c r="BB334" s="19">
        <f>MAX(0,MIN(AY334+AZ334-BA334,MonthlyPayment-SUM(H334,M334,R334,W334,AB334,AG334,AL334,AQ334,AV334,BA334)-SUM(I334,N334,S334,X334,AC334,AH334,AM334,AR334,AW334)))</f>
        <v>0.0</v>
      </c>
      <c r="BC334" s="19">
        <f>ROUND(AY334+AZ334-BA334-BB334,2)</f>
        <v>0.0</v>
      </c>
    </row>
    <row r="335" spans="1:55">
      <c r="A335" s="9">
        <v>329</v>
      </c>
      <c r="B335" s="15">
        <f>IF(FirstPayment="","",EDATE(FirstPayment,A335-1))</f>
        <v/>
      </c>
      <c r="C335" s="19">
        <f>SUM(H335,M335,R335,W335,AB335,AG335,AL335,AQ335,AV335,BA335,I335,N335,S335,X335,AC335,AH335,AM335,AR335,AW335,BB335)</f>
        <v>0.0</v>
      </c>
      <c r="D335" s="19">
        <f>SUM(J335,O335,T335,Y335,AD335,AI335,AN335,AS335,AX335,BC335)</f>
        <v>0.0</v>
      </c>
      <c r="E335" s="19">
        <f>SUM(G335,L335,Q335,V335,AA335,AF335,AK335,AP335,AU335,AZ335)</f>
        <v>0.0</v>
      </c>
      <c r="F335" s="19">
        <f>J334</f>
        <v>0.0</v>
      </c>
      <c r="G335" s="19">
        <f>ROUND(F335*$G$5/12,2)</f>
        <v>0.0</v>
      </c>
      <c r="H335" s="19">
        <f>MIN($H$5,F335+G335)</f>
        <v>0.0</v>
      </c>
      <c r="I335" s="19">
        <f>MAX(0,MIN(F335+G335-H335,MonthlyPayment-SUM(H335,M335,R335,W335,AB335,AG335,AL335,AQ335,AV335,BA335)))</f>
        <v>0.0</v>
      </c>
      <c r="J335" s="19">
        <f>ROUND(F335+G335-H335-I335,2)</f>
        <v>0.0</v>
      </c>
      <c r="K335" s="19">
        <f>O334</f>
        <v>0.0</v>
      </c>
      <c r="L335" s="19">
        <f>ROUND(K335*$L$5/12,2)</f>
        <v>0.0</v>
      </c>
      <c r="M335" s="19">
        <f>MIN($M$5,K335+L335)</f>
        <v>0.0</v>
      </c>
      <c r="N335" s="19">
        <f>MAX(0,MIN(K335+L335-M335,MonthlyPayment-SUM(H335,M335,R335,W335,AB335,AG335,AL335,AQ335,AV335,BA335)-SUM(I335)))</f>
        <v>0.0</v>
      </c>
      <c r="O335" s="19">
        <f>ROUND(K335+L335-M335-N335,2)</f>
        <v>0.0</v>
      </c>
      <c r="P335" s="19">
        <f>T334</f>
        <v>0.0</v>
      </c>
      <c r="Q335" s="19">
        <f>ROUND(P335*$Q$5/12,2)</f>
        <v>0.0</v>
      </c>
      <c r="R335" s="19">
        <f>MIN($R$5,P335+Q335)</f>
        <v>0.0</v>
      </c>
      <c r="S335" s="19">
        <f>MAX(0,MIN(P335+Q335-R335,MonthlyPayment-SUM(H335,M335,R335,W335,AB335,AG335,AL335,AQ335,AV335,BA335)-SUM(I335,N335)))</f>
        <v>0.0</v>
      </c>
      <c r="T335" s="19">
        <f>ROUND(P335+Q335-R335-S335,2)</f>
        <v>0.0</v>
      </c>
      <c r="U335" s="19">
        <f>Y334</f>
        <v>0.0</v>
      </c>
      <c r="V335" s="19">
        <f>ROUND(U335*$V$5/12,2)</f>
        <v>0.0</v>
      </c>
      <c r="W335" s="19">
        <f>MIN($W$5,U335+V335)</f>
        <v>0.0</v>
      </c>
      <c r="X335" s="19">
        <f>MAX(0,MIN(U335+V335-W335,MonthlyPayment-SUM(H335,M335,R335,W335,AB335,AG335,AL335,AQ335,AV335,BA335)-SUM(I335,N335,S335)))</f>
        <v>0.0</v>
      </c>
      <c r="Y335" s="19">
        <f>ROUND(U335+V335-W335-X335,2)</f>
        <v>0.0</v>
      </c>
      <c r="Z335" s="19">
        <f>AD334</f>
        <v>0.0</v>
      </c>
      <c r="AA335" s="19">
        <f>ROUND(Z335*$AA$5/12,2)</f>
        <v>0.0</v>
      </c>
      <c r="AB335" s="19">
        <f>MIN($AB$5,Z335+AA335)</f>
        <v>0.0</v>
      </c>
      <c r="AC335" s="19">
        <f>MAX(0,MIN(Z335+AA335-AB335,MonthlyPayment-SUM(H335,M335,R335,W335,AB335,AG335,AL335,AQ335,AV335,BA335)-SUM(I335,N335,S335,X335)))</f>
        <v>0.0</v>
      </c>
      <c r="AD335" s="19">
        <f>ROUND(Z335+AA335-AB335-AC335,2)</f>
        <v>0.0</v>
      </c>
      <c r="AE335" s="19">
        <f>AI334</f>
        <v>0.0</v>
      </c>
      <c r="AF335" s="19">
        <f>ROUND(AE335*$AF$5/12,2)</f>
        <v>0.0</v>
      </c>
      <c r="AG335" s="19">
        <f>MIN($AG$5,AE335+AF335)</f>
        <v>0.0</v>
      </c>
      <c r="AH335" s="19">
        <f>MAX(0,MIN(AE335+AF335-AG335,MonthlyPayment-SUM(H335,M335,R335,W335,AB335,AG335,AL335,AQ335,AV335,BA335)-SUM(I335,N335,S335,X335,AC335)))</f>
        <v>0.0</v>
      </c>
      <c r="AI335" s="19">
        <f>ROUND(AE335+AF335-AG335-AH335,2)</f>
        <v>0.0</v>
      </c>
      <c r="AJ335" s="19">
        <f>AN334</f>
        <v>0.0</v>
      </c>
      <c r="AK335" s="19">
        <f>ROUND(AJ335*$AK$5/12,2)</f>
        <v>0.0</v>
      </c>
      <c r="AL335" s="19">
        <f>MIN($AL$5,AJ335+AK335)</f>
        <v>0.0</v>
      </c>
      <c r="AM335" s="19">
        <f>MAX(0,MIN(AJ335+AK335-AL335,MonthlyPayment-SUM(H335,M335,R335,W335,AB335,AG335,AL335,AQ335,AV335,BA335)-SUM(I335,N335,S335,X335,AC335,AH335)))</f>
        <v>0.0</v>
      </c>
      <c r="AN335" s="19">
        <f>ROUND(AJ335+AK335-AL335-AM335,2)</f>
        <v>0.0</v>
      </c>
      <c r="AO335" s="19">
        <f>AS334</f>
        <v>0.0</v>
      </c>
      <c r="AP335" s="19">
        <f>ROUND(AO335*$AP$5/12,2)</f>
        <v>0.0</v>
      </c>
      <c r="AQ335" s="19">
        <f>MIN($AQ$5,AO335+AP335)</f>
        <v>0.0</v>
      </c>
      <c r="AR335" s="19">
        <f>MAX(0,MIN(AO335+AP335-AQ335,MonthlyPayment-SUM(H335,M335,R335,W335,AB335,AG335,AL335,AQ335,AV335,BA335)-SUM(I335,N335,S335,X335,AC335,AH335,AM335)))</f>
        <v>0.0</v>
      </c>
      <c r="AS335" s="19">
        <f>ROUND(AO335+AP335-AQ335-AR335,2)</f>
        <v>0.0</v>
      </c>
      <c r="AT335" s="19">
        <f>AX334</f>
        <v>0.0</v>
      </c>
      <c r="AU335" s="19">
        <f>ROUND(AT335*$AU$5/12,2)</f>
        <v>0.0</v>
      </c>
      <c r="AV335" s="19">
        <f>MIN($AV$5,AT335+AU335)</f>
        <v>0.0</v>
      </c>
      <c r="AW335" s="19">
        <f>MAX(0,MIN(AT335+AU335-AV335,MonthlyPayment-SUM(H335,M335,R335,W335,AB335,AG335,AL335,AQ335,AV335,BA335)-SUM(I335,N335,S335,X335,AC335,AH335,AM335,AR335)))</f>
        <v>0.0</v>
      </c>
      <c r="AX335" s="19">
        <f>ROUND(AT335+AU335-AV335-AW335,2)</f>
        <v>0.0</v>
      </c>
      <c r="AY335" s="19">
        <f>BC334</f>
        <v>0.0</v>
      </c>
      <c r="AZ335" s="19">
        <f>ROUND(AY335*$AZ$5/12,2)</f>
        <v>0.0</v>
      </c>
      <c r="BA335" s="19">
        <f>MIN($BA$5,AY335+AZ335)</f>
        <v>0.0</v>
      </c>
      <c r="BB335" s="19">
        <f>MAX(0,MIN(AY335+AZ335-BA335,MonthlyPayment-SUM(H335,M335,R335,W335,AB335,AG335,AL335,AQ335,AV335,BA335)-SUM(I335,N335,S335,X335,AC335,AH335,AM335,AR335,AW335)))</f>
        <v>0.0</v>
      </c>
      <c r="BC335" s="19">
        <f>ROUND(AY335+AZ335-BA335-BB335,2)</f>
        <v>0.0</v>
      </c>
    </row>
    <row r="336" spans="1:55">
      <c r="A336" s="9">
        <v>330</v>
      </c>
      <c r="B336" s="15">
        <f>IF(FirstPayment="","",EDATE(FirstPayment,A336-1))</f>
        <v/>
      </c>
      <c r="C336" s="19">
        <f>SUM(H336,M336,R336,W336,AB336,AG336,AL336,AQ336,AV336,BA336,I336,N336,S336,X336,AC336,AH336,AM336,AR336,AW336,BB336)</f>
        <v>0.0</v>
      </c>
      <c r="D336" s="19">
        <f>SUM(J336,O336,T336,Y336,AD336,AI336,AN336,AS336,AX336,BC336)</f>
        <v>0.0</v>
      </c>
      <c r="E336" s="19">
        <f>SUM(G336,L336,Q336,V336,AA336,AF336,AK336,AP336,AU336,AZ336)</f>
        <v>0.0</v>
      </c>
      <c r="F336" s="19">
        <f>J335</f>
        <v>0.0</v>
      </c>
      <c r="G336" s="19">
        <f>ROUND(F336*$G$5/12,2)</f>
        <v>0.0</v>
      </c>
      <c r="H336" s="19">
        <f>MIN($H$5,F336+G336)</f>
        <v>0.0</v>
      </c>
      <c r="I336" s="19">
        <f>MAX(0,MIN(F336+G336-H336,MonthlyPayment-SUM(H336,M336,R336,W336,AB336,AG336,AL336,AQ336,AV336,BA336)))</f>
        <v>0.0</v>
      </c>
      <c r="J336" s="19">
        <f>ROUND(F336+G336-H336-I336,2)</f>
        <v>0.0</v>
      </c>
      <c r="K336" s="19">
        <f>O335</f>
        <v>0.0</v>
      </c>
      <c r="L336" s="19">
        <f>ROUND(K336*$L$5/12,2)</f>
        <v>0.0</v>
      </c>
      <c r="M336" s="19">
        <f>MIN($M$5,K336+L336)</f>
        <v>0.0</v>
      </c>
      <c r="N336" s="19">
        <f>MAX(0,MIN(K336+L336-M336,MonthlyPayment-SUM(H336,M336,R336,W336,AB336,AG336,AL336,AQ336,AV336,BA336)-SUM(I336)))</f>
        <v>0.0</v>
      </c>
      <c r="O336" s="19">
        <f>ROUND(K336+L336-M336-N336,2)</f>
        <v>0.0</v>
      </c>
      <c r="P336" s="19">
        <f>T335</f>
        <v>0.0</v>
      </c>
      <c r="Q336" s="19">
        <f>ROUND(P336*$Q$5/12,2)</f>
        <v>0.0</v>
      </c>
      <c r="R336" s="19">
        <f>MIN($R$5,P336+Q336)</f>
        <v>0.0</v>
      </c>
      <c r="S336" s="19">
        <f>MAX(0,MIN(P336+Q336-R336,MonthlyPayment-SUM(H336,M336,R336,W336,AB336,AG336,AL336,AQ336,AV336,BA336)-SUM(I336,N336)))</f>
        <v>0.0</v>
      </c>
      <c r="T336" s="19">
        <f>ROUND(P336+Q336-R336-S336,2)</f>
        <v>0.0</v>
      </c>
      <c r="U336" s="19">
        <f>Y335</f>
        <v>0.0</v>
      </c>
      <c r="V336" s="19">
        <f>ROUND(U336*$V$5/12,2)</f>
        <v>0.0</v>
      </c>
      <c r="W336" s="19">
        <f>MIN($W$5,U336+V336)</f>
        <v>0.0</v>
      </c>
      <c r="X336" s="19">
        <f>MAX(0,MIN(U336+V336-W336,MonthlyPayment-SUM(H336,M336,R336,W336,AB336,AG336,AL336,AQ336,AV336,BA336)-SUM(I336,N336,S336)))</f>
        <v>0.0</v>
      </c>
      <c r="Y336" s="19">
        <f>ROUND(U336+V336-W336-X336,2)</f>
        <v>0.0</v>
      </c>
      <c r="Z336" s="19">
        <f>AD335</f>
        <v>0.0</v>
      </c>
      <c r="AA336" s="19">
        <f>ROUND(Z336*$AA$5/12,2)</f>
        <v>0.0</v>
      </c>
      <c r="AB336" s="19">
        <f>MIN($AB$5,Z336+AA336)</f>
        <v>0.0</v>
      </c>
      <c r="AC336" s="19">
        <f>MAX(0,MIN(Z336+AA336-AB336,MonthlyPayment-SUM(H336,M336,R336,W336,AB336,AG336,AL336,AQ336,AV336,BA336)-SUM(I336,N336,S336,X336)))</f>
        <v>0.0</v>
      </c>
      <c r="AD336" s="19">
        <f>ROUND(Z336+AA336-AB336-AC336,2)</f>
        <v>0.0</v>
      </c>
      <c r="AE336" s="19">
        <f>AI335</f>
        <v>0.0</v>
      </c>
      <c r="AF336" s="19">
        <f>ROUND(AE336*$AF$5/12,2)</f>
        <v>0.0</v>
      </c>
      <c r="AG336" s="19">
        <f>MIN($AG$5,AE336+AF336)</f>
        <v>0.0</v>
      </c>
      <c r="AH336" s="19">
        <f>MAX(0,MIN(AE336+AF336-AG336,MonthlyPayment-SUM(H336,M336,R336,W336,AB336,AG336,AL336,AQ336,AV336,BA336)-SUM(I336,N336,S336,X336,AC336)))</f>
        <v>0.0</v>
      </c>
      <c r="AI336" s="19">
        <f>ROUND(AE336+AF336-AG336-AH336,2)</f>
        <v>0.0</v>
      </c>
      <c r="AJ336" s="19">
        <f>AN335</f>
        <v>0.0</v>
      </c>
      <c r="AK336" s="19">
        <f>ROUND(AJ336*$AK$5/12,2)</f>
        <v>0.0</v>
      </c>
      <c r="AL336" s="19">
        <f>MIN($AL$5,AJ336+AK336)</f>
        <v>0.0</v>
      </c>
      <c r="AM336" s="19">
        <f>MAX(0,MIN(AJ336+AK336-AL336,MonthlyPayment-SUM(H336,M336,R336,W336,AB336,AG336,AL336,AQ336,AV336,BA336)-SUM(I336,N336,S336,X336,AC336,AH336)))</f>
        <v>0.0</v>
      </c>
      <c r="AN336" s="19">
        <f>ROUND(AJ336+AK336-AL336-AM336,2)</f>
        <v>0.0</v>
      </c>
      <c r="AO336" s="19">
        <f>AS335</f>
        <v>0.0</v>
      </c>
      <c r="AP336" s="19">
        <f>ROUND(AO336*$AP$5/12,2)</f>
        <v>0.0</v>
      </c>
      <c r="AQ336" s="19">
        <f>MIN($AQ$5,AO336+AP336)</f>
        <v>0.0</v>
      </c>
      <c r="AR336" s="19">
        <f>MAX(0,MIN(AO336+AP336-AQ336,MonthlyPayment-SUM(H336,M336,R336,W336,AB336,AG336,AL336,AQ336,AV336,BA336)-SUM(I336,N336,S336,X336,AC336,AH336,AM336)))</f>
        <v>0.0</v>
      </c>
      <c r="AS336" s="19">
        <f>ROUND(AO336+AP336-AQ336-AR336,2)</f>
        <v>0.0</v>
      </c>
      <c r="AT336" s="19">
        <f>AX335</f>
        <v>0.0</v>
      </c>
      <c r="AU336" s="19">
        <f>ROUND(AT336*$AU$5/12,2)</f>
        <v>0.0</v>
      </c>
      <c r="AV336" s="19">
        <f>MIN($AV$5,AT336+AU336)</f>
        <v>0.0</v>
      </c>
      <c r="AW336" s="19">
        <f>MAX(0,MIN(AT336+AU336-AV336,MonthlyPayment-SUM(H336,M336,R336,W336,AB336,AG336,AL336,AQ336,AV336,BA336)-SUM(I336,N336,S336,X336,AC336,AH336,AM336,AR336)))</f>
        <v>0.0</v>
      </c>
      <c r="AX336" s="19">
        <f>ROUND(AT336+AU336-AV336-AW336,2)</f>
        <v>0.0</v>
      </c>
      <c r="AY336" s="19">
        <f>BC335</f>
        <v>0.0</v>
      </c>
      <c r="AZ336" s="19">
        <f>ROUND(AY336*$AZ$5/12,2)</f>
        <v>0.0</v>
      </c>
      <c r="BA336" s="19">
        <f>MIN($BA$5,AY336+AZ336)</f>
        <v>0.0</v>
      </c>
      <c r="BB336" s="19">
        <f>MAX(0,MIN(AY336+AZ336-BA336,MonthlyPayment-SUM(H336,M336,R336,W336,AB336,AG336,AL336,AQ336,AV336,BA336)-SUM(I336,N336,S336,X336,AC336,AH336,AM336,AR336,AW336)))</f>
        <v>0.0</v>
      </c>
      <c r="BC336" s="19">
        <f>ROUND(AY336+AZ336-BA336-BB336,2)</f>
        <v>0.0</v>
      </c>
    </row>
    <row r="337" spans="1:55">
      <c r="A337" s="9">
        <v>331</v>
      </c>
      <c r="B337" s="15">
        <f>IF(FirstPayment="","",EDATE(FirstPayment,A337-1))</f>
        <v/>
      </c>
      <c r="C337" s="19">
        <f>SUM(H337,M337,R337,W337,AB337,AG337,AL337,AQ337,AV337,BA337,I337,N337,S337,X337,AC337,AH337,AM337,AR337,AW337,BB337)</f>
        <v>0.0</v>
      </c>
      <c r="D337" s="19">
        <f>SUM(J337,O337,T337,Y337,AD337,AI337,AN337,AS337,AX337,BC337)</f>
        <v>0.0</v>
      </c>
      <c r="E337" s="19">
        <f>SUM(G337,L337,Q337,V337,AA337,AF337,AK337,AP337,AU337,AZ337)</f>
        <v>0.0</v>
      </c>
      <c r="F337" s="19">
        <f>J336</f>
        <v>0.0</v>
      </c>
      <c r="G337" s="19">
        <f>ROUND(F337*$G$5/12,2)</f>
        <v>0.0</v>
      </c>
      <c r="H337" s="19">
        <f>MIN($H$5,F337+G337)</f>
        <v>0.0</v>
      </c>
      <c r="I337" s="19">
        <f>MAX(0,MIN(F337+G337-H337,MonthlyPayment-SUM(H337,M337,R337,W337,AB337,AG337,AL337,AQ337,AV337,BA337)))</f>
        <v>0.0</v>
      </c>
      <c r="J337" s="19">
        <f>ROUND(F337+G337-H337-I337,2)</f>
        <v>0.0</v>
      </c>
      <c r="K337" s="19">
        <f>O336</f>
        <v>0.0</v>
      </c>
      <c r="L337" s="19">
        <f>ROUND(K337*$L$5/12,2)</f>
        <v>0.0</v>
      </c>
      <c r="M337" s="19">
        <f>MIN($M$5,K337+L337)</f>
        <v>0.0</v>
      </c>
      <c r="N337" s="19">
        <f>MAX(0,MIN(K337+L337-M337,MonthlyPayment-SUM(H337,M337,R337,W337,AB337,AG337,AL337,AQ337,AV337,BA337)-SUM(I337)))</f>
        <v>0.0</v>
      </c>
      <c r="O337" s="19">
        <f>ROUND(K337+L337-M337-N337,2)</f>
        <v>0.0</v>
      </c>
      <c r="P337" s="19">
        <f>T336</f>
        <v>0.0</v>
      </c>
      <c r="Q337" s="19">
        <f>ROUND(P337*$Q$5/12,2)</f>
        <v>0.0</v>
      </c>
      <c r="R337" s="19">
        <f>MIN($R$5,P337+Q337)</f>
        <v>0.0</v>
      </c>
      <c r="S337" s="19">
        <f>MAX(0,MIN(P337+Q337-R337,MonthlyPayment-SUM(H337,M337,R337,W337,AB337,AG337,AL337,AQ337,AV337,BA337)-SUM(I337,N337)))</f>
        <v>0.0</v>
      </c>
      <c r="T337" s="19">
        <f>ROUND(P337+Q337-R337-S337,2)</f>
        <v>0.0</v>
      </c>
      <c r="U337" s="19">
        <f>Y336</f>
        <v>0.0</v>
      </c>
      <c r="V337" s="19">
        <f>ROUND(U337*$V$5/12,2)</f>
        <v>0.0</v>
      </c>
      <c r="W337" s="19">
        <f>MIN($W$5,U337+V337)</f>
        <v>0.0</v>
      </c>
      <c r="X337" s="19">
        <f>MAX(0,MIN(U337+V337-W337,MonthlyPayment-SUM(H337,M337,R337,W337,AB337,AG337,AL337,AQ337,AV337,BA337)-SUM(I337,N337,S337)))</f>
        <v>0.0</v>
      </c>
      <c r="Y337" s="19">
        <f>ROUND(U337+V337-W337-X337,2)</f>
        <v>0.0</v>
      </c>
      <c r="Z337" s="19">
        <f>AD336</f>
        <v>0.0</v>
      </c>
      <c r="AA337" s="19">
        <f>ROUND(Z337*$AA$5/12,2)</f>
        <v>0.0</v>
      </c>
      <c r="AB337" s="19">
        <f>MIN($AB$5,Z337+AA337)</f>
        <v>0.0</v>
      </c>
      <c r="AC337" s="19">
        <f>MAX(0,MIN(Z337+AA337-AB337,MonthlyPayment-SUM(H337,M337,R337,W337,AB337,AG337,AL337,AQ337,AV337,BA337)-SUM(I337,N337,S337,X337)))</f>
        <v>0.0</v>
      </c>
      <c r="AD337" s="19">
        <f>ROUND(Z337+AA337-AB337-AC337,2)</f>
        <v>0.0</v>
      </c>
      <c r="AE337" s="19">
        <f>AI336</f>
        <v>0.0</v>
      </c>
      <c r="AF337" s="19">
        <f>ROUND(AE337*$AF$5/12,2)</f>
        <v>0.0</v>
      </c>
      <c r="AG337" s="19">
        <f>MIN($AG$5,AE337+AF337)</f>
        <v>0.0</v>
      </c>
      <c r="AH337" s="19">
        <f>MAX(0,MIN(AE337+AF337-AG337,MonthlyPayment-SUM(H337,M337,R337,W337,AB337,AG337,AL337,AQ337,AV337,BA337)-SUM(I337,N337,S337,X337,AC337)))</f>
        <v>0.0</v>
      </c>
      <c r="AI337" s="19">
        <f>ROUND(AE337+AF337-AG337-AH337,2)</f>
        <v>0.0</v>
      </c>
      <c r="AJ337" s="19">
        <f>AN336</f>
        <v>0.0</v>
      </c>
      <c r="AK337" s="19">
        <f>ROUND(AJ337*$AK$5/12,2)</f>
        <v>0.0</v>
      </c>
      <c r="AL337" s="19">
        <f>MIN($AL$5,AJ337+AK337)</f>
        <v>0.0</v>
      </c>
      <c r="AM337" s="19">
        <f>MAX(0,MIN(AJ337+AK337-AL337,MonthlyPayment-SUM(H337,M337,R337,W337,AB337,AG337,AL337,AQ337,AV337,BA337)-SUM(I337,N337,S337,X337,AC337,AH337)))</f>
        <v>0.0</v>
      </c>
      <c r="AN337" s="19">
        <f>ROUND(AJ337+AK337-AL337-AM337,2)</f>
        <v>0.0</v>
      </c>
      <c r="AO337" s="19">
        <f>AS336</f>
        <v>0.0</v>
      </c>
      <c r="AP337" s="19">
        <f>ROUND(AO337*$AP$5/12,2)</f>
        <v>0.0</v>
      </c>
      <c r="AQ337" s="19">
        <f>MIN($AQ$5,AO337+AP337)</f>
        <v>0.0</v>
      </c>
      <c r="AR337" s="19">
        <f>MAX(0,MIN(AO337+AP337-AQ337,MonthlyPayment-SUM(H337,M337,R337,W337,AB337,AG337,AL337,AQ337,AV337,BA337)-SUM(I337,N337,S337,X337,AC337,AH337,AM337)))</f>
        <v>0.0</v>
      </c>
      <c r="AS337" s="19">
        <f>ROUND(AO337+AP337-AQ337-AR337,2)</f>
        <v>0.0</v>
      </c>
      <c r="AT337" s="19">
        <f>AX336</f>
        <v>0.0</v>
      </c>
      <c r="AU337" s="19">
        <f>ROUND(AT337*$AU$5/12,2)</f>
        <v>0.0</v>
      </c>
      <c r="AV337" s="19">
        <f>MIN($AV$5,AT337+AU337)</f>
        <v>0.0</v>
      </c>
      <c r="AW337" s="19">
        <f>MAX(0,MIN(AT337+AU337-AV337,MonthlyPayment-SUM(H337,M337,R337,W337,AB337,AG337,AL337,AQ337,AV337,BA337)-SUM(I337,N337,S337,X337,AC337,AH337,AM337,AR337)))</f>
        <v>0.0</v>
      </c>
      <c r="AX337" s="19">
        <f>ROUND(AT337+AU337-AV337-AW337,2)</f>
        <v>0.0</v>
      </c>
      <c r="AY337" s="19">
        <f>BC336</f>
        <v>0.0</v>
      </c>
      <c r="AZ337" s="19">
        <f>ROUND(AY337*$AZ$5/12,2)</f>
        <v>0.0</v>
      </c>
      <c r="BA337" s="19">
        <f>MIN($BA$5,AY337+AZ337)</f>
        <v>0.0</v>
      </c>
      <c r="BB337" s="19">
        <f>MAX(0,MIN(AY337+AZ337-BA337,MonthlyPayment-SUM(H337,M337,R337,W337,AB337,AG337,AL337,AQ337,AV337,BA337)-SUM(I337,N337,S337,X337,AC337,AH337,AM337,AR337,AW337)))</f>
        <v>0.0</v>
      </c>
      <c r="BC337" s="19">
        <f>ROUND(AY337+AZ337-BA337-BB337,2)</f>
        <v>0.0</v>
      </c>
    </row>
    <row r="338" spans="1:55">
      <c r="A338" s="9">
        <v>332</v>
      </c>
      <c r="B338" s="15">
        <f>IF(FirstPayment="","",EDATE(FirstPayment,A338-1))</f>
        <v/>
      </c>
      <c r="C338" s="19">
        <f>SUM(H338,M338,R338,W338,AB338,AG338,AL338,AQ338,AV338,BA338,I338,N338,S338,X338,AC338,AH338,AM338,AR338,AW338,BB338)</f>
        <v>0.0</v>
      </c>
      <c r="D338" s="19">
        <f>SUM(J338,O338,T338,Y338,AD338,AI338,AN338,AS338,AX338,BC338)</f>
        <v>0.0</v>
      </c>
      <c r="E338" s="19">
        <f>SUM(G338,L338,Q338,V338,AA338,AF338,AK338,AP338,AU338,AZ338)</f>
        <v>0.0</v>
      </c>
      <c r="F338" s="19">
        <f>J337</f>
        <v>0.0</v>
      </c>
      <c r="G338" s="19">
        <f>ROUND(F338*$G$5/12,2)</f>
        <v>0.0</v>
      </c>
      <c r="H338" s="19">
        <f>MIN($H$5,F338+G338)</f>
        <v>0.0</v>
      </c>
      <c r="I338" s="19">
        <f>MAX(0,MIN(F338+G338-H338,MonthlyPayment-SUM(H338,M338,R338,W338,AB338,AG338,AL338,AQ338,AV338,BA338)))</f>
        <v>0.0</v>
      </c>
      <c r="J338" s="19">
        <f>ROUND(F338+G338-H338-I338,2)</f>
        <v>0.0</v>
      </c>
      <c r="K338" s="19">
        <f>O337</f>
        <v>0.0</v>
      </c>
      <c r="L338" s="19">
        <f>ROUND(K338*$L$5/12,2)</f>
        <v>0.0</v>
      </c>
      <c r="M338" s="19">
        <f>MIN($M$5,K338+L338)</f>
        <v>0.0</v>
      </c>
      <c r="N338" s="19">
        <f>MAX(0,MIN(K338+L338-M338,MonthlyPayment-SUM(H338,M338,R338,W338,AB338,AG338,AL338,AQ338,AV338,BA338)-SUM(I338)))</f>
        <v>0.0</v>
      </c>
      <c r="O338" s="19">
        <f>ROUND(K338+L338-M338-N338,2)</f>
        <v>0.0</v>
      </c>
      <c r="P338" s="19">
        <f>T337</f>
        <v>0.0</v>
      </c>
      <c r="Q338" s="19">
        <f>ROUND(P338*$Q$5/12,2)</f>
        <v>0.0</v>
      </c>
      <c r="R338" s="19">
        <f>MIN($R$5,P338+Q338)</f>
        <v>0.0</v>
      </c>
      <c r="S338" s="19">
        <f>MAX(0,MIN(P338+Q338-R338,MonthlyPayment-SUM(H338,M338,R338,W338,AB338,AG338,AL338,AQ338,AV338,BA338)-SUM(I338,N338)))</f>
        <v>0.0</v>
      </c>
      <c r="T338" s="19">
        <f>ROUND(P338+Q338-R338-S338,2)</f>
        <v>0.0</v>
      </c>
      <c r="U338" s="19">
        <f>Y337</f>
        <v>0.0</v>
      </c>
      <c r="V338" s="19">
        <f>ROUND(U338*$V$5/12,2)</f>
        <v>0.0</v>
      </c>
      <c r="W338" s="19">
        <f>MIN($W$5,U338+V338)</f>
        <v>0.0</v>
      </c>
      <c r="X338" s="19">
        <f>MAX(0,MIN(U338+V338-W338,MonthlyPayment-SUM(H338,M338,R338,W338,AB338,AG338,AL338,AQ338,AV338,BA338)-SUM(I338,N338,S338)))</f>
        <v>0.0</v>
      </c>
      <c r="Y338" s="19">
        <f>ROUND(U338+V338-W338-X338,2)</f>
        <v>0.0</v>
      </c>
      <c r="Z338" s="19">
        <f>AD337</f>
        <v>0.0</v>
      </c>
      <c r="AA338" s="19">
        <f>ROUND(Z338*$AA$5/12,2)</f>
        <v>0.0</v>
      </c>
      <c r="AB338" s="19">
        <f>MIN($AB$5,Z338+AA338)</f>
        <v>0.0</v>
      </c>
      <c r="AC338" s="19">
        <f>MAX(0,MIN(Z338+AA338-AB338,MonthlyPayment-SUM(H338,M338,R338,W338,AB338,AG338,AL338,AQ338,AV338,BA338)-SUM(I338,N338,S338,X338)))</f>
        <v>0.0</v>
      </c>
      <c r="AD338" s="19">
        <f>ROUND(Z338+AA338-AB338-AC338,2)</f>
        <v>0.0</v>
      </c>
      <c r="AE338" s="19">
        <f>AI337</f>
        <v>0.0</v>
      </c>
      <c r="AF338" s="19">
        <f>ROUND(AE338*$AF$5/12,2)</f>
        <v>0.0</v>
      </c>
      <c r="AG338" s="19">
        <f>MIN($AG$5,AE338+AF338)</f>
        <v>0.0</v>
      </c>
      <c r="AH338" s="19">
        <f>MAX(0,MIN(AE338+AF338-AG338,MonthlyPayment-SUM(H338,M338,R338,W338,AB338,AG338,AL338,AQ338,AV338,BA338)-SUM(I338,N338,S338,X338,AC338)))</f>
        <v>0.0</v>
      </c>
      <c r="AI338" s="19">
        <f>ROUND(AE338+AF338-AG338-AH338,2)</f>
        <v>0.0</v>
      </c>
      <c r="AJ338" s="19">
        <f>AN337</f>
        <v>0.0</v>
      </c>
      <c r="AK338" s="19">
        <f>ROUND(AJ338*$AK$5/12,2)</f>
        <v>0.0</v>
      </c>
      <c r="AL338" s="19">
        <f>MIN($AL$5,AJ338+AK338)</f>
        <v>0.0</v>
      </c>
      <c r="AM338" s="19">
        <f>MAX(0,MIN(AJ338+AK338-AL338,MonthlyPayment-SUM(H338,M338,R338,W338,AB338,AG338,AL338,AQ338,AV338,BA338)-SUM(I338,N338,S338,X338,AC338,AH338)))</f>
        <v>0.0</v>
      </c>
      <c r="AN338" s="19">
        <f>ROUND(AJ338+AK338-AL338-AM338,2)</f>
        <v>0.0</v>
      </c>
      <c r="AO338" s="19">
        <f>AS337</f>
        <v>0.0</v>
      </c>
      <c r="AP338" s="19">
        <f>ROUND(AO338*$AP$5/12,2)</f>
        <v>0.0</v>
      </c>
      <c r="AQ338" s="19">
        <f>MIN($AQ$5,AO338+AP338)</f>
        <v>0.0</v>
      </c>
      <c r="AR338" s="19">
        <f>MAX(0,MIN(AO338+AP338-AQ338,MonthlyPayment-SUM(H338,M338,R338,W338,AB338,AG338,AL338,AQ338,AV338,BA338)-SUM(I338,N338,S338,X338,AC338,AH338,AM338)))</f>
        <v>0.0</v>
      </c>
      <c r="AS338" s="19">
        <f>ROUND(AO338+AP338-AQ338-AR338,2)</f>
        <v>0.0</v>
      </c>
      <c r="AT338" s="19">
        <f>AX337</f>
        <v>0.0</v>
      </c>
      <c r="AU338" s="19">
        <f>ROUND(AT338*$AU$5/12,2)</f>
        <v>0.0</v>
      </c>
      <c r="AV338" s="19">
        <f>MIN($AV$5,AT338+AU338)</f>
        <v>0.0</v>
      </c>
      <c r="AW338" s="19">
        <f>MAX(0,MIN(AT338+AU338-AV338,MonthlyPayment-SUM(H338,M338,R338,W338,AB338,AG338,AL338,AQ338,AV338,BA338)-SUM(I338,N338,S338,X338,AC338,AH338,AM338,AR338)))</f>
        <v>0.0</v>
      </c>
      <c r="AX338" s="19">
        <f>ROUND(AT338+AU338-AV338-AW338,2)</f>
        <v>0.0</v>
      </c>
      <c r="AY338" s="19">
        <f>BC337</f>
        <v>0.0</v>
      </c>
      <c r="AZ338" s="19">
        <f>ROUND(AY338*$AZ$5/12,2)</f>
        <v>0.0</v>
      </c>
      <c r="BA338" s="19">
        <f>MIN($BA$5,AY338+AZ338)</f>
        <v>0.0</v>
      </c>
      <c r="BB338" s="19">
        <f>MAX(0,MIN(AY338+AZ338-BA338,MonthlyPayment-SUM(H338,M338,R338,W338,AB338,AG338,AL338,AQ338,AV338,BA338)-SUM(I338,N338,S338,X338,AC338,AH338,AM338,AR338,AW338)))</f>
        <v>0.0</v>
      </c>
      <c r="BC338" s="19">
        <f>ROUND(AY338+AZ338-BA338-BB338,2)</f>
        <v>0.0</v>
      </c>
    </row>
    <row r="339" spans="1:55">
      <c r="A339" s="9">
        <v>333</v>
      </c>
      <c r="B339" s="15">
        <f>IF(FirstPayment="","",EDATE(FirstPayment,A339-1))</f>
        <v/>
      </c>
      <c r="C339" s="19">
        <f>SUM(H339,M339,R339,W339,AB339,AG339,AL339,AQ339,AV339,BA339,I339,N339,S339,X339,AC339,AH339,AM339,AR339,AW339,BB339)</f>
        <v>0.0</v>
      </c>
      <c r="D339" s="19">
        <f>SUM(J339,O339,T339,Y339,AD339,AI339,AN339,AS339,AX339,BC339)</f>
        <v>0.0</v>
      </c>
      <c r="E339" s="19">
        <f>SUM(G339,L339,Q339,V339,AA339,AF339,AK339,AP339,AU339,AZ339)</f>
        <v>0.0</v>
      </c>
      <c r="F339" s="19">
        <f>J338</f>
        <v>0.0</v>
      </c>
      <c r="G339" s="19">
        <f>ROUND(F339*$G$5/12,2)</f>
        <v>0.0</v>
      </c>
      <c r="H339" s="19">
        <f>MIN($H$5,F339+G339)</f>
        <v>0.0</v>
      </c>
      <c r="I339" s="19">
        <f>MAX(0,MIN(F339+G339-H339,MonthlyPayment-SUM(H339,M339,R339,W339,AB339,AG339,AL339,AQ339,AV339,BA339)))</f>
        <v>0.0</v>
      </c>
      <c r="J339" s="19">
        <f>ROUND(F339+G339-H339-I339,2)</f>
        <v>0.0</v>
      </c>
      <c r="K339" s="19">
        <f>O338</f>
        <v>0.0</v>
      </c>
      <c r="L339" s="19">
        <f>ROUND(K339*$L$5/12,2)</f>
        <v>0.0</v>
      </c>
      <c r="M339" s="19">
        <f>MIN($M$5,K339+L339)</f>
        <v>0.0</v>
      </c>
      <c r="N339" s="19">
        <f>MAX(0,MIN(K339+L339-M339,MonthlyPayment-SUM(H339,M339,R339,W339,AB339,AG339,AL339,AQ339,AV339,BA339)-SUM(I339)))</f>
        <v>0.0</v>
      </c>
      <c r="O339" s="19">
        <f>ROUND(K339+L339-M339-N339,2)</f>
        <v>0.0</v>
      </c>
      <c r="P339" s="19">
        <f>T338</f>
        <v>0.0</v>
      </c>
      <c r="Q339" s="19">
        <f>ROUND(P339*$Q$5/12,2)</f>
        <v>0.0</v>
      </c>
      <c r="R339" s="19">
        <f>MIN($R$5,P339+Q339)</f>
        <v>0.0</v>
      </c>
      <c r="S339" s="19">
        <f>MAX(0,MIN(P339+Q339-R339,MonthlyPayment-SUM(H339,M339,R339,W339,AB339,AG339,AL339,AQ339,AV339,BA339)-SUM(I339,N339)))</f>
        <v>0.0</v>
      </c>
      <c r="T339" s="19">
        <f>ROUND(P339+Q339-R339-S339,2)</f>
        <v>0.0</v>
      </c>
      <c r="U339" s="19">
        <f>Y338</f>
        <v>0.0</v>
      </c>
      <c r="V339" s="19">
        <f>ROUND(U339*$V$5/12,2)</f>
        <v>0.0</v>
      </c>
      <c r="W339" s="19">
        <f>MIN($W$5,U339+V339)</f>
        <v>0.0</v>
      </c>
      <c r="X339" s="19">
        <f>MAX(0,MIN(U339+V339-W339,MonthlyPayment-SUM(H339,M339,R339,W339,AB339,AG339,AL339,AQ339,AV339,BA339)-SUM(I339,N339,S339)))</f>
        <v>0.0</v>
      </c>
      <c r="Y339" s="19">
        <f>ROUND(U339+V339-W339-X339,2)</f>
        <v>0.0</v>
      </c>
      <c r="Z339" s="19">
        <f>AD338</f>
        <v>0.0</v>
      </c>
      <c r="AA339" s="19">
        <f>ROUND(Z339*$AA$5/12,2)</f>
        <v>0.0</v>
      </c>
      <c r="AB339" s="19">
        <f>MIN($AB$5,Z339+AA339)</f>
        <v>0.0</v>
      </c>
      <c r="AC339" s="19">
        <f>MAX(0,MIN(Z339+AA339-AB339,MonthlyPayment-SUM(H339,M339,R339,W339,AB339,AG339,AL339,AQ339,AV339,BA339)-SUM(I339,N339,S339,X339)))</f>
        <v>0.0</v>
      </c>
      <c r="AD339" s="19">
        <f>ROUND(Z339+AA339-AB339-AC339,2)</f>
        <v>0.0</v>
      </c>
      <c r="AE339" s="19">
        <f>AI338</f>
        <v>0.0</v>
      </c>
      <c r="AF339" s="19">
        <f>ROUND(AE339*$AF$5/12,2)</f>
        <v>0.0</v>
      </c>
      <c r="AG339" s="19">
        <f>MIN($AG$5,AE339+AF339)</f>
        <v>0.0</v>
      </c>
      <c r="AH339" s="19">
        <f>MAX(0,MIN(AE339+AF339-AG339,MonthlyPayment-SUM(H339,M339,R339,W339,AB339,AG339,AL339,AQ339,AV339,BA339)-SUM(I339,N339,S339,X339,AC339)))</f>
        <v>0.0</v>
      </c>
      <c r="AI339" s="19">
        <f>ROUND(AE339+AF339-AG339-AH339,2)</f>
        <v>0.0</v>
      </c>
      <c r="AJ339" s="19">
        <f>AN338</f>
        <v>0.0</v>
      </c>
      <c r="AK339" s="19">
        <f>ROUND(AJ339*$AK$5/12,2)</f>
        <v>0.0</v>
      </c>
      <c r="AL339" s="19">
        <f>MIN($AL$5,AJ339+AK339)</f>
        <v>0.0</v>
      </c>
      <c r="AM339" s="19">
        <f>MAX(0,MIN(AJ339+AK339-AL339,MonthlyPayment-SUM(H339,M339,R339,W339,AB339,AG339,AL339,AQ339,AV339,BA339)-SUM(I339,N339,S339,X339,AC339,AH339)))</f>
        <v>0.0</v>
      </c>
      <c r="AN339" s="19">
        <f>ROUND(AJ339+AK339-AL339-AM339,2)</f>
        <v>0.0</v>
      </c>
      <c r="AO339" s="19">
        <f>AS338</f>
        <v>0.0</v>
      </c>
      <c r="AP339" s="19">
        <f>ROUND(AO339*$AP$5/12,2)</f>
        <v>0.0</v>
      </c>
      <c r="AQ339" s="19">
        <f>MIN($AQ$5,AO339+AP339)</f>
        <v>0.0</v>
      </c>
      <c r="AR339" s="19">
        <f>MAX(0,MIN(AO339+AP339-AQ339,MonthlyPayment-SUM(H339,M339,R339,W339,AB339,AG339,AL339,AQ339,AV339,BA339)-SUM(I339,N339,S339,X339,AC339,AH339,AM339)))</f>
        <v>0.0</v>
      </c>
      <c r="AS339" s="19">
        <f>ROUND(AO339+AP339-AQ339-AR339,2)</f>
        <v>0.0</v>
      </c>
      <c r="AT339" s="19">
        <f>AX338</f>
        <v>0.0</v>
      </c>
      <c r="AU339" s="19">
        <f>ROUND(AT339*$AU$5/12,2)</f>
        <v>0.0</v>
      </c>
      <c r="AV339" s="19">
        <f>MIN($AV$5,AT339+AU339)</f>
        <v>0.0</v>
      </c>
      <c r="AW339" s="19">
        <f>MAX(0,MIN(AT339+AU339-AV339,MonthlyPayment-SUM(H339,M339,R339,W339,AB339,AG339,AL339,AQ339,AV339,BA339)-SUM(I339,N339,S339,X339,AC339,AH339,AM339,AR339)))</f>
        <v>0.0</v>
      </c>
      <c r="AX339" s="19">
        <f>ROUND(AT339+AU339-AV339-AW339,2)</f>
        <v>0.0</v>
      </c>
      <c r="AY339" s="19">
        <f>BC338</f>
        <v>0.0</v>
      </c>
      <c r="AZ339" s="19">
        <f>ROUND(AY339*$AZ$5/12,2)</f>
        <v>0.0</v>
      </c>
      <c r="BA339" s="19">
        <f>MIN($BA$5,AY339+AZ339)</f>
        <v>0.0</v>
      </c>
      <c r="BB339" s="19">
        <f>MAX(0,MIN(AY339+AZ339-BA339,MonthlyPayment-SUM(H339,M339,R339,W339,AB339,AG339,AL339,AQ339,AV339,BA339)-SUM(I339,N339,S339,X339,AC339,AH339,AM339,AR339,AW339)))</f>
        <v>0.0</v>
      </c>
      <c r="BC339" s="19">
        <f>ROUND(AY339+AZ339-BA339-BB339,2)</f>
        <v>0.0</v>
      </c>
    </row>
    <row r="340" spans="1:55">
      <c r="A340" s="9">
        <v>334</v>
      </c>
      <c r="B340" s="15">
        <f>IF(FirstPayment="","",EDATE(FirstPayment,A340-1))</f>
        <v/>
      </c>
      <c r="C340" s="19">
        <f>SUM(H340,M340,R340,W340,AB340,AG340,AL340,AQ340,AV340,BA340,I340,N340,S340,X340,AC340,AH340,AM340,AR340,AW340,BB340)</f>
        <v>0.0</v>
      </c>
      <c r="D340" s="19">
        <f>SUM(J340,O340,T340,Y340,AD340,AI340,AN340,AS340,AX340,BC340)</f>
        <v>0.0</v>
      </c>
      <c r="E340" s="19">
        <f>SUM(G340,L340,Q340,V340,AA340,AF340,AK340,AP340,AU340,AZ340)</f>
        <v>0.0</v>
      </c>
      <c r="F340" s="19">
        <f>J339</f>
        <v>0.0</v>
      </c>
      <c r="G340" s="19">
        <f>ROUND(F340*$G$5/12,2)</f>
        <v>0.0</v>
      </c>
      <c r="H340" s="19">
        <f>MIN($H$5,F340+G340)</f>
        <v>0.0</v>
      </c>
      <c r="I340" s="19">
        <f>MAX(0,MIN(F340+G340-H340,MonthlyPayment-SUM(H340,M340,R340,W340,AB340,AG340,AL340,AQ340,AV340,BA340)))</f>
        <v>0.0</v>
      </c>
      <c r="J340" s="19">
        <f>ROUND(F340+G340-H340-I340,2)</f>
        <v>0.0</v>
      </c>
      <c r="K340" s="19">
        <f>O339</f>
        <v>0.0</v>
      </c>
      <c r="L340" s="19">
        <f>ROUND(K340*$L$5/12,2)</f>
        <v>0.0</v>
      </c>
      <c r="M340" s="19">
        <f>MIN($M$5,K340+L340)</f>
        <v>0.0</v>
      </c>
      <c r="N340" s="19">
        <f>MAX(0,MIN(K340+L340-M340,MonthlyPayment-SUM(H340,M340,R340,W340,AB340,AG340,AL340,AQ340,AV340,BA340)-SUM(I340)))</f>
        <v>0.0</v>
      </c>
      <c r="O340" s="19">
        <f>ROUND(K340+L340-M340-N340,2)</f>
        <v>0.0</v>
      </c>
      <c r="P340" s="19">
        <f>T339</f>
        <v>0.0</v>
      </c>
      <c r="Q340" s="19">
        <f>ROUND(P340*$Q$5/12,2)</f>
        <v>0.0</v>
      </c>
      <c r="R340" s="19">
        <f>MIN($R$5,P340+Q340)</f>
        <v>0.0</v>
      </c>
      <c r="S340" s="19">
        <f>MAX(0,MIN(P340+Q340-R340,MonthlyPayment-SUM(H340,M340,R340,W340,AB340,AG340,AL340,AQ340,AV340,BA340)-SUM(I340,N340)))</f>
        <v>0.0</v>
      </c>
      <c r="T340" s="19">
        <f>ROUND(P340+Q340-R340-S340,2)</f>
        <v>0.0</v>
      </c>
      <c r="U340" s="19">
        <f>Y339</f>
        <v>0.0</v>
      </c>
      <c r="V340" s="19">
        <f>ROUND(U340*$V$5/12,2)</f>
        <v>0.0</v>
      </c>
      <c r="W340" s="19">
        <f>MIN($W$5,U340+V340)</f>
        <v>0.0</v>
      </c>
      <c r="X340" s="19">
        <f>MAX(0,MIN(U340+V340-W340,MonthlyPayment-SUM(H340,M340,R340,W340,AB340,AG340,AL340,AQ340,AV340,BA340)-SUM(I340,N340,S340)))</f>
        <v>0.0</v>
      </c>
      <c r="Y340" s="19">
        <f>ROUND(U340+V340-W340-X340,2)</f>
        <v>0.0</v>
      </c>
      <c r="Z340" s="19">
        <f>AD339</f>
        <v>0.0</v>
      </c>
      <c r="AA340" s="19">
        <f>ROUND(Z340*$AA$5/12,2)</f>
        <v>0.0</v>
      </c>
      <c r="AB340" s="19">
        <f>MIN($AB$5,Z340+AA340)</f>
        <v>0.0</v>
      </c>
      <c r="AC340" s="19">
        <f>MAX(0,MIN(Z340+AA340-AB340,MonthlyPayment-SUM(H340,M340,R340,W340,AB340,AG340,AL340,AQ340,AV340,BA340)-SUM(I340,N340,S340,X340)))</f>
        <v>0.0</v>
      </c>
      <c r="AD340" s="19">
        <f>ROUND(Z340+AA340-AB340-AC340,2)</f>
        <v>0.0</v>
      </c>
      <c r="AE340" s="19">
        <f>AI339</f>
        <v>0.0</v>
      </c>
      <c r="AF340" s="19">
        <f>ROUND(AE340*$AF$5/12,2)</f>
        <v>0.0</v>
      </c>
      <c r="AG340" s="19">
        <f>MIN($AG$5,AE340+AF340)</f>
        <v>0.0</v>
      </c>
      <c r="AH340" s="19">
        <f>MAX(0,MIN(AE340+AF340-AG340,MonthlyPayment-SUM(H340,M340,R340,W340,AB340,AG340,AL340,AQ340,AV340,BA340)-SUM(I340,N340,S340,X340,AC340)))</f>
        <v>0.0</v>
      </c>
      <c r="AI340" s="19">
        <f>ROUND(AE340+AF340-AG340-AH340,2)</f>
        <v>0.0</v>
      </c>
      <c r="AJ340" s="19">
        <f>AN339</f>
        <v>0.0</v>
      </c>
      <c r="AK340" s="19">
        <f>ROUND(AJ340*$AK$5/12,2)</f>
        <v>0.0</v>
      </c>
      <c r="AL340" s="19">
        <f>MIN($AL$5,AJ340+AK340)</f>
        <v>0.0</v>
      </c>
      <c r="AM340" s="19">
        <f>MAX(0,MIN(AJ340+AK340-AL340,MonthlyPayment-SUM(H340,M340,R340,W340,AB340,AG340,AL340,AQ340,AV340,BA340)-SUM(I340,N340,S340,X340,AC340,AH340)))</f>
        <v>0.0</v>
      </c>
      <c r="AN340" s="19">
        <f>ROUND(AJ340+AK340-AL340-AM340,2)</f>
        <v>0.0</v>
      </c>
      <c r="AO340" s="19">
        <f>AS339</f>
        <v>0.0</v>
      </c>
      <c r="AP340" s="19">
        <f>ROUND(AO340*$AP$5/12,2)</f>
        <v>0.0</v>
      </c>
      <c r="AQ340" s="19">
        <f>MIN($AQ$5,AO340+AP340)</f>
        <v>0.0</v>
      </c>
      <c r="AR340" s="19">
        <f>MAX(0,MIN(AO340+AP340-AQ340,MonthlyPayment-SUM(H340,M340,R340,W340,AB340,AG340,AL340,AQ340,AV340,BA340)-SUM(I340,N340,S340,X340,AC340,AH340,AM340)))</f>
        <v>0.0</v>
      </c>
      <c r="AS340" s="19">
        <f>ROUND(AO340+AP340-AQ340-AR340,2)</f>
        <v>0.0</v>
      </c>
      <c r="AT340" s="19">
        <f>AX339</f>
        <v>0.0</v>
      </c>
      <c r="AU340" s="19">
        <f>ROUND(AT340*$AU$5/12,2)</f>
        <v>0.0</v>
      </c>
      <c r="AV340" s="19">
        <f>MIN($AV$5,AT340+AU340)</f>
        <v>0.0</v>
      </c>
      <c r="AW340" s="19">
        <f>MAX(0,MIN(AT340+AU340-AV340,MonthlyPayment-SUM(H340,M340,R340,W340,AB340,AG340,AL340,AQ340,AV340,BA340)-SUM(I340,N340,S340,X340,AC340,AH340,AM340,AR340)))</f>
        <v>0.0</v>
      </c>
      <c r="AX340" s="19">
        <f>ROUND(AT340+AU340-AV340-AW340,2)</f>
        <v>0.0</v>
      </c>
      <c r="AY340" s="19">
        <f>BC339</f>
        <v>0.0</v>
      </c>
      <c r="AZ340" s="19">
        <f>ROUND(AY340*$AZ$5/12,2)</f>
        <v>0.0</v>
      </c>
      <c r="BA340" s="19">
        <f>MIN($BA$5,AY340+AZ340)</f>
        <v>0.0</v>
      </c>
      <c r="BB340" s="19">
        <f>MAX(0,MIN(AY340+AZ340-BA340,MonthlyPayment-SUM(H340,M340,R340,W340,AB340,AG340,AL340,AQ340,AV340,BA340)-SUM(I340,N340,S340,X340,AC340,AH340,AM340,AR340,AW340)))</f>
        <v>0.0</v>
      </c>
      <c r="BC340" s="19">
        <f>ROUND(AY340+AZ340-BA340-BB340,2)</f>
        <v>0.0</v>
      </c>
    </row>
    <row r="341" spans="1:55">
      <c r="A341" s="9">
        <v>335</v>
      </c>
      <c r="B341" s="15">
        <f>IF(FirstPayment="","",EDATE(FirstPayment,A341-1))</f>
        <v/>
      </c>
      <c r="C341" s="19">
        <f>SUM(H341,M341,R341,W341,AB341,AG341,AL341,AQ341,AV341,BA341,I341,N341,S341,X341,AC341,AH341,AM341,AR341,AW341,BB341)</f>
        <v>0.0</v>
      </c>
      <c r="D341" s="19">
        <f>SUM(J341,O341,T341,Y341,AD341,AI341,AN341,AS341,AX341,BC341)</f>
        <v>0.0</v>
      </c>
      <c r="E341" s="19">
        <f>SUM(G341,L341,Q341,V341,AA341,AF341,AK341,AP341,AU341,AZ341)</f>
        <v>0.0</v>
      </c>
      <c r="F341" s="19">
        <f>J340</f>
        <v>0.0</v>
      </c>
      <c r="G341" s="19">
        <f>ROUND(F341*$G$5/12,2)</f>
        <v>0.0</v>
      </c>
      <c r="H341" s="19">
        <f>MIN($H$5,F341+G341)</f>
        <v>0.0</v>
      </c>
      <c r="I341" s="19">
        <f>MAX(0,MIN(F341+G341-H341,MonthlyPayment-SUM(H341,M341,R341,W341,AB341,AG341,AL341,AQ341,AV341,BA341)))</f>
        <v>0.0</v>
      </c>
      <c r="J341" s="19">
        <f>ROUND(F341+G341-H341-I341,2)</f>
        <v>0.0</v>
      </c>
      <c r="K341" s="19">
        <f>O340</f>
        <v>0.0</v>
      </c>
      <c r="L341" s="19">
        <f>ROUND(K341*$L$5/12,2)</f>
        <v>0.0</v>
      </c>
      <c r="M341" s="19">
        <f>MIN($M$5,K341+L341)</f>
        <v>0.0</v>
      </c>
      <c r="N341" s="19">
        <f>MAX(0,MIN(K341+L341-M341,MonthlyPayment-SUM(H341,M341,R341,W341,AB341,AG341,AL341,AQ341,AV341,BA341)-SUM(I341)))</f>
        <v>0.0</v>
      </c>
      <c r="O341" s="19">
        <f>ROUND(K341+L341-M341-N341,2)</f>
        <v>0.0</v>
      </c>
      <c r="P341" s="19">
        <f>T340</f>
        <v>0.0</v>
      </c>
      <c r="Q341" s="19">
        <f>ROUND(P341*$Q$5/12,2)</f>
        <v>0.0</v>
      </c>
      <c r="R341" s="19">
        <f>MIN($R$5,P341+Q341)</f>
        <v>0.0</v>
      </c>
      <c r="S341" s="19">
        <f>MAX(0,MIN(P341+Q341-R341,MonthlyPayment-SUM(H341,M341,R341,W341,AB341,AG341,AL341,AQ341,AV341,BA341)-SUM(I341,N341)))</f>
        <v>0.0</v>
      </c>
      <c r="T341" s="19">
        <f>ROUND(P341+Q341-R341-S341,2)</f>
        <v>0.0</v>
      </c>
      <c r="U341" s="19">
        <f>Y340</f>
        <v>0.0</v>
      </c>
      <c r="V341" s="19">
        <f>ROUND(U341*$V$5/12,2)</f>
        <v>0.0</v>
      </c>
      <c r="W341" s="19">
        <f>MIN($W$5,U341+V341)</f>
        <v>0.0</v>
      </c>
      <c r="X341" s="19">
        <f>MAX(0,MIN(U341+V341-W341,MonthlyPayment-SUM(H341,M341,R341,W341,AB341,AG341,AL341,AQ341,AV341,BA341)-SUM(I341,N341,S341)))</f>
        <v>0.0</v>
      </c>
      <c r="Y341" s="19">
        <f>ROUND(U341+V341-W341-X341,2)</f>
        <v>0.0</v>
      </c>
      <c r="Z341" s="19">
        <f>AD340</f>
        <v>0.0</v>
      </c>
      <c r="AA341" s="19">
        <f>ROUND(Z341*$AA$5/12,2)</f>
        <v>0.0</v>
      </c>
      <c r="AB341" s="19">
        <f>MIN($AB$5,Z341+AA341)</f>
        <v>0.0</v>
      </c>
      <c r="AC341" s="19">
        <f>MAX(0,MIN(Z341+AA341-AB341,MonthlyPayment-SUM(H341,M341,R341,W341,AB341,AG341,AL341,AQ341,AV341,BA341)-SUM(I341,N341,S341,X341)))</f>
        <v>0.0</v>
      </c>
      <c r="AD341" s="19">
        <f>ROUND(Z341+AA341-AB341-AC341,2)</f>
        <v>0.0</v>
      </c>
      <c r="AE341" s="19">
        <f>AI340</f>
        <v>0.0</v>
      </c>
      <c r="AF341" s="19">
        <f>ROUND(AE341*$AF$5/12,2)</f>
        <v>0.0</v>
      </c>
      <c r="AG341" s="19">
        <f>MIN($AG$5,AE341+AF341)</f>
        <v>0.0</v>
      </c>
      <c r="AH341" s="19">
        <f>MAX(0,MIN(AE341+AF341-AG341,MonthlyPayment-SUM(H341,M341,R341,W341,AB341,AG341,AL341,AQ341,AV341,BA341)-SUM(I341,N341,S341,X341,AC341)))</f>
        <v>0.0</v>
      </c>
      <c r="AI341" s="19">
        <f>ROUND(AE341+AF341-AG341-AH341,2)</f>
        <v>0.0</v>
      </c>
      <c r="AJ341" s="19">
        <f>AN340</f>
        <v>0.0</v>
      </c>
      <c r="AK341" s="19">
        <f>ROUND(AJ341*$AK$5/12,2)</f>
        <v>0.0</v>
      </c>
      <c r="AL341" s="19">
        <f>MIN($AL$5,AJ341+AK341)</f>
        <v>0.0</v>
      </c>
      <c r="AM341" s="19">
        <f>MAX(0,MIN(AJ341+AK341-AL341,MonthlyPayment-SUM(H341,M341,R341,W341,AB341,AG341,AL341,AQ341,AV341,BA341)-SUM(I341,N341,S341,X341,AC341,AH341)))</f>
        <v>0.0</v>
      </c>
      <c r="AN341" s="19">
        <f>ROUND(AJ341+AK341-AL341-AM341,2)</f>
        <v>0.0</v>
      </c>
      <c r="AO341" s="19">
        <f>AS340</f>
        <v>0.0</v>
      </c>
      <c r="AP341" s="19">
        <f>ROUND(AO341*$AP$5/12,2)</f>
        <v>0.0</v>
      </c>
      <c r="AQ341" s="19">
        <f>MIN($AQ$5,AO341+AP341)</f>
        <v>0.0</v>
      </c>
      <c r="AR341" s="19">
        <f>MAX(0,MIN(AO341+AP341-AQ341,MonthlyPayment-SUM(H341,M341,R341,W341,AB341,AG341,AL341,AQ341,AV341,BA341)-SUM(I341,N341,S341,X341,AC341,AH341,AM341)))</f>
        <v>0.0</v>
      </c>
      <c r="AS341" s="19">
        <f>ROUND(AO341+AP341-AQ341-AR341,2)</f>
        <v>0.0</v>
      </c>
      <c r="AT341" s="19">
        <f>AX340</f>
        <v>0.0</v>
      </c>
      <c r="AU341" s="19">
        <f>ROUND(AT341*$AU$5/12,2)</f>
        <v>0.0</v>
      </c>
      <c r="AV341" s="19">
        <f>MIN($AV$5,AT341+AU341)</f>
        <v>0.0</v>
      </c>
      <c r="AW341" s="19">
        <f>MAX(0,MIN(AT341+AU341-AV341,MonthlyPayment-SUM(H341,M341,R341,W341,AB341,AG341,AL341,AQ341,AV341,BA341)-SUM(I341,N341,S341,X341,AC341,AH341,AM341,AR341)))</f>
        <v>0.0</v>
      </c>
      <c r="AX341" s="19">
        <f>ROUND(AT341+AU341-AV341-AW341,2)</f>
        <v>0.0</v>
      </c>
      <c r="AY341" s="19">
        <f>BC340</f>
        <v>0.0</v>
      </c>
      <c r="AZ341" s="19">
        <f>ROUND(AY341*$AZ$5/12,2)</f>
        <v>0.0</v>
      </c>
      <c r="BA341" s="19">
        <f>MIN($BA$5,AY341+AZ341)</f>
        <v>0.0</v>
      </c>
      <c r="BB341" s="19">
        <f>MAX(0,MIN(AY341+AZ341-BA341,MonthlyPayment-SUM(H341,M341,R341,W341,AB341,AG341,AL341,AQ341,AV341,BA341)-SUM(I341,N341,S341,X341,AC341,AH341,AM341,AR341,AW341)))</f>
        <v>0.0</v>
      </c>
      <c r="BC341" s="19">
        <f>ROUND(AY341+AZ341-BA341-BB341,2)</f>
        <v>0.0</v>
      </c>
    </row>
    <row r="342" spans="1:55">
      <c r="A342" s="9">
        <v>336</v>
      </c>
      <c r="B342" s="15">
        <f>IF(FirstPayment="","",EDATE(FirstPayment,A342-1))</f>
        <v/>
      </c>
      <c r="C342" s="19">
        <f>SUM(H342,M342,R342,W342,AB342,AG342,AL342,AQ342,AV342,BA342,I342,N342,S342,X342,AC342,AH342,AM342,AR342,AW342,BB342)</f>
        <v>0.0</v>
      </c>
      <c r="D342" s="19">
        <f>SUM(J342,O342,T342,Y342,AD342,AI342,AN342,AS342,AX342,BC342)</f>
        <v>0.0</v>
      </c>
      <c r="E342" s="19">
        <f>SUM(G342,L342,Q342,V342,AA342,AF342,AK342,AP342,AU342,AZ342)</f>
        <v>0.0</v>
      </c>
      <c r="F342" s="19">
        <f>J341</f>
        <v>0.0</v>
      </c>
      <c r="G342" s="19">
        <f>ROUND(F342*$G$5/12,2)</f>
        <v>0.0</v>
      </c>
      <c r="H342" s="19">
        <f>MIN($H$5,F342+G342)</f>
        <v>0.0</v>
      </c>
      <c r="I342" s="19">
        <f>MAX(0,MIN(F342+G342-H342,MonthlyPayment-SUM(H342,M342,R342,W342,AB342,AG342,AL342,AQ342,AV342,BA342)))</f>
        <v>0.0</v>
      </c>
      <c r="J342" s="19">
        <f>ROUND(F342+G342-H342-I342,2)</f>
        <v>0.0</v>
      </c>
      <c r="K342" s="19">
        <f>O341</f>
        <v>0.0</v>
      </c>
      <c r="L342" s="19">
        <f>ROUND(K342*$L$5/12,2)</f>
        <v>0.0</v>
      </c>
      <c r="M342" s="19">
        <f>MIN($M$5,K342+L342)</f>
        <v>0.0</v>
      </c>
      <c r="N342" s="19">
        <f>MAX(0,MIN(K342+L342-M342,MonthlyPayment-SUM(H342,M342,R342,W342,AB342,AG342,AL342,AQ342,AV342,BA342)-SUM(I342)))</f>
        <v>0.0</v>
      </c>
      <c r="O342" s="19">
        <f>ROUND(K342+L342-M342-N342,2)</f>
        <v>0.0</v>
      </c>
      <c r="P342" s="19">
        <f>T341</f>
        <v>0.0</v>
      </c>
      <c r="Q342" s="19">
        <f>ROUND(P342*$Q$5/12,2)</f>
        <v>0.0</v>
      </c>
      <c r="R342" s="19">
        <f>MIN($R$5,P342+Q342)</f>
        <v>0.0</v>
      </c>
      <c r="S342" s="19">
        <f>MAX(0,MIN(P342+Q342-R342,MonthlyPayment-SUM(H342,M342,R342,W342,AB342,AG342,AL342,AQ342,AV342,BA342)-SUM(I342,N342)))</f>
        <v>0.0</v>
      </c>
      <c r="T342" s="19">
        <f>ROUND(P342+Q342-R342-S342,2)</f>
        <v>0.0</v>
      </c>
      <c r="U342" s="19">
        <f>Y341</f>
        <v>0.0</v>
      </c>
      <c r="V342" s="19">
        <f>ROUND(U342*$V$5/12,2)</f>
        <v>0.0</v>
      </c>
      <c r="W342" s="19">
        <f>MIN($W$5,U342+V342)</f>
        <v>0.0</v>
      </c>
      <c r="X342" s="19">
        <f>MAX(0,MIN(U342+V342-W342,MonthlyPayment-SUM(H342,M342,R342,W342,AB342,AG342,AL342,AQ342,AV342,BA342)-SUM(I342,N342,S342)))</f>
        <v>0.0</v>
      </c>
      <c r="Y342" s="19">
        <f>ROUND(U342+V342-W342-X342,2)</f>
        <v>0.0</v>
      </c>
      <c r="Z342" s="19">
        <f>AD341</f>
        <v>0.0</v>
      </c>
      <c r="AA342" s="19">
        <f>ROUND(Z342*$AA$5/12,2)</f>
        <v>0.0</v>
      </c>
      <c r="AB342" s="19">
        <f>MIN($AB$5,Z342+AA342)</f>
        <v>0.0</v>
      </c>
      <c r="AC342" s="19">
        <f>MAX(0,MIN(Z342+AA342-AB342,MonthlyPayment-SUM(H342,M342,R342,W342,AB342,AG342,AL342,AQ342,AV342,BA342)-SUM(I342,N342,S342,X342)))</f>
        <v>0.0</v>
      </c>
      <c r="AD342" s="19">
        <f>ROUND(Z342+AA342-AB342-AC342,2)</f>
        <v>0.0</v>
      </c>
      <c r="AE342" s="19">
        <f>AI341</f>
        <v>0.0</v>
      </c>
      <c r="AF342" s="19">
        <f>ROUND(AE342*$AF$5/12,2)</f>
        <v>0.0</v>
      </c>
      <c r="AG342" s="19">
        <f>MIN($AG$5,AE342+AF342)</f>
        <v>0.0</v>
      </c>
      <c r="AH342" s="19">
        <f>MAX(0,MIN(AE342+AF342-AG342,MonthlyPayment-SUM(H342,M342,R342,W342,AB342,AG342,AL342,AQ342,AV342,BA342)-SUM(I342,N342,S342,X342,AC342)))</f>
        <v>0.0</v>
      </c>
      <c r="AI342" s="19">
        <f>ROUND(AE342+AF342-AG342-AH342,2)</f>
        <v>0.0</v>
      </c>
      <c r="AJ342" s="19">
        <f>AN341</f>
        <v>0.0</v>
      </c>
      <c r="AK342" s="19">
        <f>ROUND(AJ342*$AK$5/12,2)</f>
        <v>0.0</v>
      </c>
      <c r="AL342" s="19">
        <f>MIN($AL$5,AJ342+AK342)</f>
        <v>0.0</v>
      </c>
      <c r="AM342" s="19">
        <f>MAX(0,MIN(AJ342+AK342-AL342,MonthlyPayment-SUM(H342,M342,R342,W342,AB342,AG342,AL342,AQ342,AV342,BA342)-SUM(I342,N342,S342,X342,AC342,AH342)))</f>
        <v>0.0</v>
      </c>
      <c r="AN342" s="19">
        <f>ROUND(AJ342+AK342-AL342-AM342,2)</f>
        <v>0.0</v>
      </c>
      <c r="AO342" s="19">
        <f>AS341</f>
        <v>0.0</v>
      </c>
      <c r="AP342" s="19">
        <f>ROUND(AO342*$AP$5/12,2)</f>
        <v>0.0</v>
      </c>
      <c r="AQ342" s="19">
        <f>MIN($AQ$5,AO342+AP342)</f>
        <v>0.0</v>
      </c>
      <c r="AR342" s="19">
        <f>MAX(0,MIN(AO342+AP342-AQ342,MonthlyPayment-SUM(H342,M342,R342,W342,AB342,AG342,AL342,AQ342,AV342,BA342)-SUM(I342,N342,S342,X342,AC342,AH342,AM342)))</f>
        <v>0.0</v>
      </c>
      <c r="AS342" s="19">
        <f>ROUND(AO342+AP342-AQ342-AR342,2)</f>
        <v>0.0</v>
      </c>
      <c r="AT342" s="19">
        <f>AX341</f>
        <v>0.0</v>
      </c>
      <c r="AU342" s="19">
        <f>ROUND(AT342*$AU$5/12,2)</f>
        <v>0.0</v>
      </c>
      <c r="AV342" s="19">
        <f>MIN($AV$5,AT342+AU342)</f>
        <v>0.0</v>
      </c>
      <c r="AW342" s="19">
        <f>MAX(0,MIN(AT342+AU342-AV342,MonthlyPayment-SUM(H342,M342,R342,W342,AB342,AG342,AL342,AQ342,AV342,BA342)-SUM(I342,N342,S342,X342,AC342,AH342,AM342,AR342)))</f>
        <v>0.0</v>
      </c>
      <c r="AX342" s="19">
        <f>ROUND(AT342+AU342-AV342-AW342,2)</f>
        <v>0.0</v>
      </c>
      <c r="AY342" s="19">
        <f>BC341</f>
        <v>0.0</v>
      </c>
      <c r="AZ342" s="19">
        <f>ROUND(AY342*$AZ$5/12,2)</f>
        <v>0.0</v>
      </c>
      <c r="BA342" s="19">
        <f>MIN($BA$5,AY342+AZ342)</f>
        <v>0.0</v>
      </c>
      <c r="BB342" s="19">
        <f>MAX(0,MIN(AY342+AZ342-BA342,MonthlyPayment-SUM(H342,M342,R342,W342,AB342,AG342,AL342,AQ342,AV342,BA342)-SUM(I342,N342,S342,X342,AC342,AH342,AM342,AR342,AW342)))</f>
        <v>0.0</v>
      </c>
      <c r="BC342" s="19">
        <f>ROUND(AY342+AZ342-BA342-BB342,2)</f>
        <v>0.0</v>
      </c>
    </row>
    <row r="343" spans="1:55">
      <c r="A343" s="9">
        <v>337</v>
      </c>
      <c r="B343" s="15">
        <f>IF(FirstPayment="","",EDATE(FirstPayment,A343-1))</f>
        <v/>
      </c>
      <c r="C343" s="19">
        <f>SUM(H343,M343,R343,W343,AB343,AG343,AL343,AQ343,AV343,BA343,I343,N343,S343,X343,AC343,AH343,AM343,AR343,AW343,BB343)</f>
        <v>0.0</v>
      </c>
      <c r="D343" s="19">
        <f>SUM(J343,O343,T343,Y343,AD343,AI343,AN343,AS343,AX343,BC343)</f>
        <v>0.0</v>
      </c>
      <c r="E343" s="19">
        <f>SUM(G343,L343,Q343,V343,AA343,AF343,AK343,AP343,AU343,AZ343)</f>
        <v>0.0</v>
      </c>
      <c r="F343" s="19">
        <f>J342</f>
        <v>0.0</v>
      </c>
      <c r="G343" s="19">
        <f>ROUND(F343*$G$5/12,2)</f>
        <v>0.0</v>
      </c>
      <c r="H343" s="19">
        <f>MIN($H$5,F343+G343)</f>
        <v>0.0</v>
      </c>
      <c r="I343" s="19">
        <f>MAX(0,MIN(F343+G343-H343,MonthlyPayment-SUM(H343,M343,R343,W343,AB343,AG343,AL343,AQ343,AV343,BA343)))</f>
        <v>0.0</v>
      </c>
      <c r="J343" s="19">
        <f>ROUND(F343+G343-H343-I343,2)</f>
        <v>0.0</v>
      </c>
      <c r="K343" s="19">
        <f>O342</f>
        <v>0.0</v>
      </c>
      <c r="L343" s="19">
        <f>ROUND(K343*$L$5/12,2)</f>
        <v>0.0</v>
      </c>
      <c r="M343" s="19">
        <f>MIN($M$5,K343+L343)</f>
        <v>0.0</v>
      </c>
      <c r="N343" s="19">
        <f>MAX(0,MIN(K343+L343-M343,MonthlyPayment-SUM(H343,M343,R343,W343,AB343,AG343,AL343,AQ343,AV343,BA343)-SUM(I343)))</f>
        <v>0.0</v>
      </c>
      <c r="O343" s="19">
        <f>ROUND(K343+L343-M343-N343,2)</f>
        <v>0.0</v>
      </c>
      <c r="P343" s="19">
        <f>T342</f>
        <v>0.0</v>
      </c>
      <c r="Q343" s="19">
        <f>ROUND(P343*$Q$5/12,2)</f>
        <v>0.0</v>
      </c>
      <c r="R343" s="19">
        <f>MIN($R$5,P343+Q343)</f>
        <v>0.0</v>
      </c>
      <c r="S343" s="19">
        <f>MAX(0,MIN(P343+Q343-R343,MonthlyPayment-SUM(H343,M343,R343,W343,AB343,AG343,AL343,AQ343,AV343,BA343)-SUM(I343,N343)))</f>
        <v>0.0</v>
      </c>
      <c r="T343" s="19">
        <f>ROUND(P343+Q343-R343-S343,2)</f>
        <v>0.0</v>
      </c>
      <c r="U343" s="19">
        <f>Y342</f>
        <v>0.0</v>
      </c>
      <c r="V343" s="19">
        <f>ROUND(U343*$V$5/12,2)</f>
        <v>0.0</v>
      </c>
      <c r="W343" s="19">
        <f>MIN($W$5,U343+V343)</f>
        <v>0.0</v>
      </c>
      <c r="X343" s="19">
        <f>MAX(0,MIN(U343+V343-W343,MonthlyPayment-SUM(H343,M343,R343,W343,AB343,AG343,AL343,AQ343,AV343,BA343)-SUM(I343,N343,S343)))</f>
        <v>0.0</v>
      </c>
      <c r="Y343" s="19">
        <f>ROUND(U343+V343-W343-X343,2)</f>
        <v>0.0</v>
      </c>
      <c r="Z343" s="19">
        <f>AD342</f>
        <v>0.0</v>
      </c>
      <c r="AA343" s="19">
        <f>ROUND(Z343*$AA$5/12,2)</f>
        <v>0.0</v>
      </c>
      <c r="AB343" s="19">
        <f>MIN($AB$5,Z343+AA343)</f>
        <v>0.0</v>
      </c>
      <c r="AC343" s="19">
        <f>MAX(0,MIN(Z343+AA343-AB343,MonthlyPayment-SUM(H343,M343,R343,W343,AB343,AG343,AL343,AQ343,AV343,BA343)-SUM(I343,N343,S343,X343)))</f>
        <v>0.0</v>
      </c>
      <c r="AD343" s="19">
        <f>ROUND(Z343+AA343-AB343-AC343,2)</f>
        <v>0.0</v>
      </c>
      <c r="AE343" s="19">
        <f>AI342</f>
        <v>0.0</v>
      </c>
      <c r="AF343" s="19">
        <f>ROUND(AE343*$AF$5/12,2)</f>
        <v>0.0</v>
      </c>
      <c r="AG343" s="19">
        <f>MIN($AG$5,AE343+AF343)</f>
        <v>0.0</v>
      </c>
      <c r="AH343" s="19">
        <f>MAX(0,MIN(AE343+AF343-AG343,MonthlyPayment-SUM(H343,M343,R343,W343,AB343,AG343,AL343,AQ343,AV343,BA343)-SUM(I343,N343,S343,X343,AC343)))</f>
        <v>0.0</v>
      </c>
      <c r="AI343" s="19">
        <f>ROUND(AE343+AF343-AG343-AH343,2)</f>
        <v>0.0</v>
      </c>
      <c r="AJ343" s="19">
        <f>AN342</f>
        <v>0.0</v>
      </c>
      <c r="AK343" s="19">
        <f>ROUND(AJ343*$AK$5/12,2)</f>
        <v>0.0</v>
      </c>
      <c r="AL343" s="19">
        <f>MIN($AL$5,AJ343+AK343)</f>
        <v>0.0</v>
      </c>
      <c r="AM343" s="19">
        <f>MAX(0,MIN(AJ343+AK343-AL343,MonthlyPayment-SUM(H343,M343,R343,W343,AB343,AG343,AL343,AQ343,AV343,BA343)-SUM(I343,N343,S343,X343,AC343,AH343)))</f>
        <v>0.0</v>
      </c>
      <c r="AN343" s="19">
        <f>ROUND(AJ343+AK343-AL343-AM343,2)</f>
        <v>0.0</v>
      </c>
      <c r="AO343" s="19">
        <f>AS342</f>
        <v>0.0</v>
      </c>
      <c r="AP343" s="19">
        <f>ROUND(AO343*$AP$5/12,2)</f>
        <v>0.0</v>
      </c>
      <c r="AQ343" s="19">
        <f>MIN($AQ$5,AO343+AP343)</f>
        <v>0.0</v>
      </c>
      <c r="AR343" s="19">
        <f>MAX(0,MIN(AO343+AP343-AQ343,MonthlyPayment-SUM(H343,M343,R343,W343,AB343,AG343,AL343,AQ343,AV343,BA343)-SUM(I343,N343,S343,X343,AC343,AH343,AM343)))</f>
        <v>0.0</v>
      </c>
      <c r="AS343" s="19">
        <f>ROUND(AO343+AP343-AQ343-AR343,2)</f>
        <v>0.0</v>
      </c>
      <c r="AT343" s="19">
        <f>AX342</f>
        <v>0.0</v>
      </c>
      <c r="AU343" s="19">
        <f>ROUND(AT343*$AU$5/12,2)</f>
        <v>0.0</v>
      </c>
      <c r="AV343" s="19">
        <f>MIN($AV$5,AT343+AU343)</f>
        <v>0.0</v>
      </c>
      <c r="AW343" s="19">
        <f>MAX(0,MIN(AT343+AU343-AV343,MonthlyPayment-SUM(H343,M343,R343,W343,AB343,AG343,AL343,AQ343,AV343,BA343)-SUM(I343,N343,S343,X343,AC343,AH343,AM343,AR343)))</f>
        <v>0.0</v>
      </c>
      <c r="AX343" s="19">
        <f>ROUND(AT343+AU343-AV343-AW343,2)</f>
        <v>0.0</v>
      </c>
      <c r="AY343" s="19">
        <f>BC342</f>
        <v>0.0</v>
      </c>
      <c r="AZ343" s="19">
        <f>ROUND(AY343*$AZ$5/12,2)</f>
        <v>0.0</v>
      </c>
      <c r="BA343" s="19">
        <f>MIN($BA$5,AY343+AZ343)</f>
        <v>0.0</v>
      </c>
      <c r="BB343" s="19">
        <f>MAX(0,MIN(AY343+AZ343-BA343,MonthlyPayment-SUM(H343,M343,R343,W343,AB343,AG343,AL343,AQ343,AV343,BA343)-SUM(I343,N343,S343,X343,AC343,AH343,AM343,AR343,AW343)))</f>
        <v>0.0</v>
      </c>
      <c r="BC343" s="19">
        <f>ROUND(AY343+AZ343-BA343-BB343,2)</f>
        <v>0.0</v>
      </c>
    </row>
    <row r="344" spans="1:55">
      <c r="A344" s="9">
        <v>338</v>
      </c>
      <c r="B344" s="15">
        <f>IF(FirstPayment="","",EDATE(FirstPayment,A344-1))</f>
        <v/>
      </c>
      <c r="C344" s="19">
        <f>SUM(H344,M344,R344,W344,AB344,AG344,AL344,AQ344,AV344,BA344,I344,N344,S344,X344,AC344,AH344,AM344,AR344,AW344,BB344)</f>
        <v>0.0</v>
      </c>
      <c r="D344" s="19">
        <f>SUM(J344,O344,T344,Y344,AD344,AI344,AN344,AS344,AX344,BC344)</f>
        <v>0.0</v>
      </c>
      <c r="E344" s="19">
        <f>SUM(G344,L344,Q344,V344,AA344,AF344,AK344,AP344,AU344,AZ344)</f>
        <v>0.0</v>
      </c>
      <c r="F344" s="19">
        <f>J343</f>
        <v>0.0</v>
      </c>
      <c r="G344" s="19">
        <f>ROUND(F344*$G$5/12,2)</f>
        <v>0.0</v>
      </c>
      <c r="H344" s="19">
        <f>MIN($H$5,F344+G344)</f>
        <v>0.0</v>
      </c>
      <c r="I344" s="19">
        <f>MAX(0,MIN(F344+G344-H344,MonthlyPayment-SUM(H344,M344,R344,W344,AB344,AG344,AL344,AQ344,AV344,BA344)))</f>
        <v>0.0</v>
      </c>
      <c r="J344" s="19">
        <f>ROUND(F344+G344-H344-I344,2)</f>
        <v>0.0</v>
      </c>
      <c r="K344" s="19">
        <f>O343</f>
        <v>0.0</v>
      </c>
      <c r="L344" s="19">
        <f>ROUND(K344*$L$5/12,2)</f>
        <v>0.0</v>
      </c>
      <c r="M344" s="19">
        <f>MIN($M$5,K344+L344)</f>
        <v>0.0</v>
      </c>
      <c r="N344" s="19">
        <f>MAX(0,MIN(K344+L344-M344,MonthlyPayment-SUM(H344,M344,R344,W344,AB344,AG344,AL344,AQ344,AV344,BA344)-SUM(I344)))</f>
        <v>0.0</v>
      </c>
      <c r="O344" s="19">
        <f>ROUND(K344+L344-M344-N344,2)</f>
        <v>0.0</v>
      </c>
      <c r="P344" s="19">
        <f>T343</f>
        <v>0.0</v>
      </c>
      <c r="Q344" s="19">
        <f>ROUND(P344*$Q$5/12,2)</f>
        <v>0.0</v>
      </c>
      <c r="R344" s="19">
        <f>MIN($R$5,P344+Q344)</f>
        <v>0.0</v>
      </c>
      <c r="S344" s="19">
        <f>MAX(0,MIN(P344+Q344-R344,MonthlyPayment-SUM(H344,M344,R344,W344,AB344,AG344,AL344,AQ344,AV344,BA344)-SUM(I344,N344)))</f>
        <v>0.0</v>
      </c>
      <c r="T344" s="19">
        <f>ROUND(P344+Q344-R344-S344,2)</f>
        <v>0.0</v>
      </c>
      <c r="U344" s="19">
        <f>Y343</f>
        <v>0.0</v>
      </c>
      <c r="V344" s="19">
        <f>ROUND(U344*$V$5/12,2)</f>
        <v>0.0</v>
      </c>
      <c r="W344" s="19">
        <f>MIN($W$5,U344+V344)</f>
        <v>0.0</v>
      </c>
      <c r="X344" s="19">
        <f>MAX(0,MIN(U344+V344-W344,MonthlyPayment-SUM(H344,M344,R344,W344,AB344,AG344,AL344,AQ344,AV344,BA344)-SUM(I344,N344,S344)))</f>
        <v>0.0</v>
      </c>
      <c r="Y344" s="19">
        <f>ROUND(U344+V344-W344-X344,2)</f>
        <v>0.0</v>
      </c>
      <c r="Z344" s="19">
        <f>AD343</f>
        <v>0.0</v>
      </c>
      <c r="AA344" s="19">
        <f>ROUND(Z344*$AA$5/12,2)</f>
        <v>0.0</v>
      </c>
      <c r="AB344" s="19">
        <f>MIN($AB$5,Z344+AA344)</f>
        <v>0.0</v>
      </c>
      <c r="AC344" s="19">
        <f>MAX(0,MIN(Z344+AA344-AB344,MonthlyPayment-SUM(H344,M344,R344,W344,AB344,AG344,AL344,AQ344,AV344,BA344)-SUM(I344,N344,S344,X344)))</f>
        <v>0.0</v>
      </c>
      <c r="AD344" s="19">
        <f>ROUND(Z344+AA344-AB344-AC344,2)</f>
        <v>0.0</v>
      </c>
      <c r="AE344" s="19">
        <f>AI343</f>
        <v>0.0</v>
      </c>
      <c r="AF344" s="19">
        <f>ROUND(AE344*$AF$5/12,2)</f>
        <v>0.0</v>
      </c>
      <c r="AG344" s="19">
        <f>MIN($AG$5,AE344+AF344)</f>
        <v>0.0</v>
      </c>
      <c r="AH344" s="19">
        <f>MAX(0,MIN(AE344+AF344-AG344,MonthlyPayment-SUM(H344,M344,R344,W344,AB344,AG344,AL344,AQ344,AV344,BA344)-SUM(I344,N344,S344,X344,AC344)))</f>
        <v>0.0</v>
      </c>
      <c r="AI344" s="19">
        <f>ROUND(AE344+AF344-AG344-AH344,2)</f>
        <v>0.0</v>
      </c>
      <c r="AJ344" s="19">
        <f>AN343</f>
        <v>0.0</v>
      </c>
      <c r="AK344" s="19">
        <f>ROUND(AJ344*$AK$5/12,2)</f>
        <v>0.0</v>
      </c>
      <c r="AL344" s="19">
        <f>MIN($AL$5,AJ344+AK344)</f>
        <v>0.0</v>
      </c>
      <c r="AM344" s="19">
        <f>MAX(0,MIN(AJ344+AK344-AL344,MonthlyPayment-SUM(H344,M344,R344,W344,AB344,AG344,AL344,AQ344,AV344,BA344)-SUM(I344,N344,S344,X344,AC344,AH344)))</f>
        <v>0.0</v>
      </c>
      <c r="AN344" s="19">
        <f>ROUND(AJ344+AK344-AL344-AM344,2)</f>
        <v>0.0</v>
      </c>
      <c r="AO344" s="19">
        <f>AS343</f>
        <v>0.0</v>
      </c>
      <c r="AP344" s="19">
        <f>ROUND(AO344*$AP$5/12,2)</f>
        <v>0.0</v>
      </c>
      <c r="AQ344" s="19">
        <f>MIN($AQ$5,AO344+AP344)</f>
        <v>0.0</v>
      </c>
      <c r="AR344" s="19">
        <f>MAX(0,MIN(AO344+AP344-AQ344,MonthlyPayment-SUM(H344,M344,R344,W344,AB344,AG344,AL344,AQ344,AV344,BA344)-SUM(I344,N344,S344,X344,AC344,AH344,AM344)))</f>
        <v>0.0</v>
      </c>
      <c r="AS344" s="19">
        <f>ROUND(AO344+AP344-AQ344-AR344,2)</f>
        <v>0.0</v>
      </c>
      <c r="AT344" s="19">
        <f>AX343</f>
        <v>0.0</v>
      </c>
      <c r="AU344" s="19">
        <f>ROUND(AT344*$AU$5/12,2)</f>
        <v>0.0</v>
      </c>
      <c r="AV344" s="19">
        <f>MIN($AV$5,AT344+AU344)</f>
        <v>0.0</v>
      </c>
      <c r="AW344" s="19">
        <f>MAX(0,MIN(AT344+AU344-AV344,MonthlyPayment-SUM(H344,M344,R344,W344,AB344,AG344,AL344,AQ344,AV344,BA344)-SUM(I344,N344,S344,X344,AC344,AH344,AM344,AR344)))</f>
        <v>0.0</v>
      </c>
      <c r="AX344" s="19">
        <f>ROUND(AT344+AU344-AV344-AW344,2)</f>
        <v>0.0</v>
      </c>
      <c r="AY344" s="19">
        <f>BC343</f>
        <v>0.0</v>
      </c>
      <c r="AZ344" s="19">
        <f>ROUND(AY344*$AZ$5/12,2)</f>
        <v>0.0</v>
      </c>
      <c r="BA344" s="19">
        <f>MIN($BA$5,AY344+AZ344)</f>
        <v>0.0</v>
      </c>
      <c r="BB344" s="19">
        <f>MAX(0,MIN(AY344+AZ344-BA344,MonthlyPayment-SUM(H344,M344,R344,W344,AB344,AG344,AL344,AQ344,AV344,BA344)-SUM(I344,N344,S344,X344,AC344,AH344,AM344,AR344,AW344)))</f>
        <v>0.0</v>
      </c>
      <c r="BC344" s="19">
        <f>ROUND(AY344+AZ344-BA344-BB344,2)</f>
        <v>0.0</v>
      </c>
    </row>
    <row r="345" spans="1:55">
      <c r="A345" s="9">
        <v>339</v>
      </c>
      <c r="B345" s="15">
        <f>IF(FirstPayment="","",EDATE(FirstPayment,A345-1))</f>
        <v/>
      </c>
      <c r="C345" s="19">
        <f>SUM(H345,M345,R345,W345,AB345,AG345,AL345,AQ345,AV345,BA345,I345,N345,S345,X345,AC345,AH345,AM345,AR345,AW345,BB345)</f>
        <v>0.0</v>
      </c>
      <c r="D345" s="19">
        <f>SUM(J345,O345,T345,Y345,AD345,AI345,AN345,AS345,AX345,BC345)</f>
        <v>0.0</v>
      </c>
      <c r="E345" s="19">
        <f>SUM(G345,L345,Q345,V345,AA345,AF345,AK345,AP345,AU345,AZ345)</f>
        <v>0.0</v>
      </c>
      <c r="F345" s="19">
        <f>J344</f>
        <v>0.0</v>
      </c>
      <c r="G345" s="19">
        <f>ROUND(F345*$G$5/12,2)</f>
        <v>0.0</v>
      </c>
      <c r="H345" s="19">
        <f>MIN($H$5,F345+G345)</f>
        <v>0.0</v>
      </c>
      <c r="I345" s="19">
        <f>MAX(0,MIN(F345+G345-H345,MonthlyPayment-SUM(H345,M345,R345,W345,AB345,AG345,AL345,AQ345,AV345,BA345)))</f>
        <v>0.0</v>
      </c>
      <c r="J345" s="19">
        <f>ROUND(F345+G345-H345-I345,2)</f>
        <v>0.0</v>
      </c>
      <c r="K345" s="19">
        <f>O344</f>
        <v>0.0</v>
      </c>
      <c r="L345" s="19">
        <f>ROUND(K345*$L$5/12,2)</f>
        <v>0.0</v>
      </c>
      <c r="M345" s="19">
        <f>MIN($M$5,K345+L345)</f>
        <v>0.0</v>
      </c>
      <c r="N345" s="19">
        <f>MAX(0,MIN(K345+L345-M345,MonthlyPayment-SUM(H345,M345,R345,W345,AB345,AG345,AL345,AQ345,AV345,BA345)-SUM(I345)))</f>
        <v>0.0</v>
      </c>
      <c r="O345" s="19">
        <f>ROUND(K345+L345-M345-N345,2)</f>
        <v>0.0</v>
      </c>
      <c r="P345" s="19">
        <f>T344</f>
        <v>0.0</v>
      </c>
      <c r="Q345" s="19">
        <f>ROUND(P345*$Q$5/12,2)</f>
        <v>0.0</v>
      </c>
      <c r="R345" s="19">
        <f>MIN($R$5,P345+Q345)</f>
        <v>0.0</v>
      </c>
      <c r="S345" s="19">
        <f>MAX(0,MIN(P345+Q345-R345,MonthlyPayment-SUM(H345,M345,R345,W345,AB345,AG345,AL345,AQ345,AV345,BA345)-SUM(I345,N345)))</f>
        <v>0.0</v>
      </c>
      <c r="T345" s="19">
        <f>ROUND(P345+Q345-R345-S345,2)</f>
        <v>0.0</v>
      </c>
      <c r="U345" s="19">
        <f>Y344</f>
        <v>0.0</v>
      </c>
      <c r="V345" s="19">
        <f>ROUND(U345*$V$5/12,2)</f>
        <v>0.0</v>
      </c>
      <c r="W345" s="19">
        <f>MIN($W$5,U345+V345)</f>
        <v>0.0</v>
      </c>
      <c r="X345" s="19">
        <f>MAX(0,MIN(U345+V345-W345,MonthlyPayment-SUM(H345,M345,R345,W345,AB345,AG345,AL345,AQ345,AV345,BA345)-SUM(I345,N345,S345)))</f>
        <v>0.0</v>
      </c>
      <c r="Y345" s="19">
        <f>ROUND(U345+V345-W345-X345,2)</f>
        <v>0.0</v>
      </c>
      <c r="Z345" s="19">
        <f>AD344</f>
        <v>0.0</v>
      </c>
      <c r="AA345" s="19">
        <f>ROUND(Z345*$AA$5/12,2)</f>
        <v>0.0</v>
      </c>
      <c r="AB345" s="19">
        <f>MIN($AB$5,Z345+AA345)</f>
        <v>0.0</v>
      </c>
      <c r="AC345" s="19">
        <f>MAX(0,MIN(Z345+AA345-AB345,MonthlyPayment-SUM(H345,M345,R345,W345,AB345,AG345,AL345,AQ345,AV345,BA345)-SUM(I345,N345,S345,X345)))</f>
        <v>0.0</v>
      </c>
      <c r="AD345" s="19">
        <f>ROUND(Z345+AA345-AB345-AC345,2)</f>
        <v>0.0</v>
      </c>
      <c r="AE345" s="19">
        <f>AI344</f>
        <v>0.0</v>
      </c>
      <c r="AF345" s="19">
        <f>ROUND(AE345*$AF$5/12,2)</f>
        <v>0.0</v>
      </c>
      <c r="AG345" s="19">
        <f>MIN($AG$5,AE345+AF345)</f>
        <v>0.0</v>
      </c>
      <c r="AH345" s="19">
        <f>MAX(0,MIN(AE345+AF345-AG345,MonthlyPayment-SUM(H345,M345,R345,W345,AB345,AG345,AL345,AQ345,AV345,BA345)-SUM(I345,N345,S345,X345,AC345)))</f>
        <v>0.0</v>
      </c>
      <c r="AI345" s="19">
        <f>ROUND(AE345+AF345-AG345-AH345,2)</f>
        <v>0.0</v>
      </c>
      <c r="AJ345" s="19">
        <f>AN344</f>
        <v>0.0</v>
      </c>
      <c r="AK345" s="19">
        <f>ROUND(AJ345*$AK$5/12,2)</f>
        <v>0.0</v>
      </c>
      <c r="AL345" s="19">
        <f>MIN($AL$5,AJ345+AK345)</f>
        <v>0.0</v>
      </c>
      <c r="AM345" s="19">
        <f>MAX(0,MIN(AJ345+AK345-AL345,MonthlyPayment-SUM(H345,M345,R345,W345,AB345,AG345,AL345,AQ345,AV345,BA345)-SUM(I345,N345,S345,X345,AC345,AH345)))</f>
        <v>0.0</v>
      </c>
      <c r="AN345" s="19">
        <f>ROUND(AJ345+AK345-AL345-AM345,2)</f>
        <v>0.0</v>
      </c>
      <c r="AO345" s="19">
        <f>AS344</f>
        <v>0.0</v>
      </c>
      <c r="AP345" s="19">
        <f>ROUND(AO345*$AP$5/12,2)</f>
        <v>0.0</v>
      </c>
      <c r="AQ345" s="19">
        <f>MIN($AQ$5,AO345+AP345)</f>
        <v>0.0</v>
      </c>
      <c r="AR345" s="19">
        <f>MAX(0,MIN(AO345+AP345-AQ345,MonthlyPayment-SUM(H345,M345,R345,W345,AB345,AG345,AL345,AQ345,AV345,BA345)-SUM(I345,N345,S345,X345,AC345,AH345,AM345)))</f>
        <v>0.0</v>
      </c>
      <c r="AS345" s="19">
        <f>ROUND(AO345+AP345-AQ345-AR345,2)</f>
        <v>0.0</v>
      </c>
      <c r="AT345" s="19">
        <f>AX344</f>
        <v>0.0</v>
      </c>
      <c r="AU345" s="19">
        <f>ROUND(AT345*$AU$5/12,2)</f>
        <v>0.0</v>
      </c>
      <c r="AV345" s="19">
        <f>MIN($AV$5,AT345+AU345)</f>
        <v>0.0</v>
      </c>
      <c r="AW345" s="19">
        <f>MAX(0,MIN(AT345+AU345-AV345,MonthlyPayment-SUM(H345,M345,R345,W345,AB345,AG345,AL345,AQ345,AV345,BA345)-SUM(I345,N345,S345,X345,AC345,AH345,AM345,AR345)))</f>
        <v>0.0</v>
      </c>
      <c r="AX345" s="19">
        <f>ROUND(AT345+AU345-AV345-AW345,2)</f>
        <v>0.0</v>
      </c>
      <c r="AY345" s="19">
        <f>BC344</f>
        <v>0.0</v>
      </c>
      <c r="AZ345" s="19">
        <f>ROUND(AY345*$AZ$5/12,2)</f>
        <v>0.0</v>
      </c>
      <c r="BA345" s="19">
        <f>MIN($BA$5,AY345+AZ345)</f>
        <v>0.0</v>
      </c>
      <c r="BB345" s="19">
        <f>MAX(0,MIN(AY345+AZ345-BA345,MonthlyPayment-SUM(H345,M345,R345,W345,AB345,AG345,AL345,AQ345,AV345,BA345)-SUM(I345,N345,S345,X345,AC345,AH345,AM345,AR345,AW345)))</f>
        <v>0.0</v>
      </c>
      <c r="BC345" s="19">
        <f>ROUND(AY345+AZ345-BA345-BB345,2)</f>
        <v>0.0</v>
      </c>
    </row>
    <row r="346" spans="1:55">
      <c r="A346" s="9">
        <v>340</v>
      </c>
      <c r="B346" s="15">
        <f>IF(FirstPayment="","",EDATE(FirstPayment,A346-1))</f>
        <v/>
      </c>
      <c r="C346" s="19">
        <f>SUM(H346,M346,R346,W346,AB346,AG346,AL346,AQ346,AV346,BA346,I346,N346,S346,X346,AC346,AH346,AM346,AR346,AW346,BB346)</f>
        <v>0.0</v>
      </c>
      <c r="D346" s="19">
        <f>SUM(J346,O346,T346,Y346,AD346,AI346,AN346,AS346,AX346,BC346)</f>
        <v>0.0</v>
      </c>
      <c r="E346" s="19">
        <f>SUM(G346,L346,Q346,V346,AA346,AF346,AK346,AP346,AU346,AZ346)</f>
        <v>0.0</v>
      </c>
      <c r="F346" s="19">
        <f>J345</f>
        <v>0.0</v>
      </c>
      <c r="G346" s="19">
        <f>ROUND(F346*$G$5/12,2)</f>
        <v>0.0</v>
      </c>
      <c r="H346" s="19">
        <f>MIN($H$5,F346+G346)</f>
        <v>0.0</v>
      </c>
      <c r="I346" s="19">
        <f>MAX(0,MIN(F346+G346-H346,MonthlyPayment-SUM(H346,M346,R346,W346,AB346,AG346,AL346,AQ346,AV346,BA346)))</f>
        <v>0.0</v>
      </c>
      <c r="J346" s="19">
        <f>ROUND(F346+G346-H346-I346,2)</f>
        <v>0.0</v>
      </c>
      <c r="K346" s="19">
        <f>O345</f>
        <v>0.0</v>
      </c>
      <c r="L346" s="19">
        <f>ROUND(K346*$L$5/12,2)</f>
        <v>0.0</v>
      </c>
      <c r="M346" s="19">
        <f>MIN($M$5,K346+L346)</f>
        <v>0.0</v>
      </c>
      <c r="N346" s="19">
        <f>MAX(0,MIN(K346+L346-M346,MonthlyPayment-SUM(H346,M346,R346,W346,AB346,AG346,AL346,AQ346,AV346,BA346)-SUM(I346)))</f>
        <v>0.0</v>
      </c>
      <c r="O346" s="19">
        <f>ROUND(K346+L346-M346-N346,2)</f>
        <v>0.0</v>
      </c>
      <c r="P346" s="19">
        <f>T345</f>
        <v>0.0</v>
      </c>
      <c r="Q346" s="19">
        <f>ROUND(P346*$Q$5/12,2)</f>
        <v>0.0</v>
      </c>
      <c r="R346" s="19">
        <f>MIN($R$5,P346+Q346)</f>
        <v>0.0</v>
      </c>
      <c r="S346" s="19">
        <f>MAX(0,MIN(P346+Q346-R346,MonthlyPayment-SUM(H346,M346,R346,W346,AB346,AG346,AL346,AQ346,AV346,BA346)-SUM(I346,N346)))</f>
        <v>0.0</v>
      </c>
      <c r="T346" s="19">
        <f>ROUND(P346+Q346-R346-S346,2)</f>
        <v>0.0</v>
      </c>
      <c r="U346" s="19">
        <f>Y345</f>
        <v>0.0</v>
      </c>
      <c r="V346" s="19">
        <f>ROUND(U346*$V$5/12,2)</f>
        <v>0.0</v>
      </c>
      <c r="W346" s="19">
        <f>MIN($W$5,U346+V346)</f>
        <v>0.0</v>
      </c>
      <c r="X346" s="19">
        <f>MAX(0,MIN(U346+V346-W346,MonthlyPayment-SUM(H346,M346,R346,W346,AB346,AG346,AL346,AQ346,AV346,BA346)-SUM(I346,N346,S346)))</f>
        <v>0.0</v>
      </c>
      <c r="Y346" s="19">
        <f>ROUND(U346+V346-W346-X346,2)</f>
        <v>0.0</v>
      </c>
      <c r="Z346" s="19">
        <f>AD345</f>
        <v>0.0</v>
      </c>
      <c r="AA346" s="19">
        <f>ROUND(Z346*$AA$5/12,2)</f>
        <v>0.0</v>
      </c>
      <c r="AB346" s="19">
        <f>MIN($AB$5,Z346+AA346)</f>
        <v>0.0</v>
      </c>
      <c r="AC346" s="19">
        <f>MAX(0,MIN(Z346+AA346-AB346,MonthlyPayment-SUM(H346,M346,R346,W346,AB346,AG346,AL346,AQ346,AV346,BA346)-SUM(I346,N346,S346,X346)))</f>
        <v>0.0</v>
      </c>
      <c r="AD346" s="19">
        <f>ROUND(Z346+AA346-AB346-AC346,2)</f>
        <v>0.0</v>
      </c>
      <c r="AE346" s="19">
        <f>AI345</f>
        <v>0.0</v>
      </c>
      <c r="AF346" s="19">
        <f>ROUND(AE346*$AF$5/12,2)</f>
        <v>0.0</v>
      </c>
      <c r="AG346" s="19">
        <f>MIN($AG$5,AE346+AF346)</f>
        <v>0.0</v>
      </c>
      <c r="AH346" s="19">
        <f>MAX(0,MIN(AE346+AF346-AG346,MonthlyPayment-SUM(H346,M346,R346,W346,AB346,AG346,AL346,AQ346,AV346,BA346)-SUM(I346,N346,S346,X346,AC346)))</f>
        <v>0.0</v>
      </c>
      <c r="AI346" s="19">
        <f>ROUND(AE346+AF346-AG346-AH346,2)</f>
        <v>0.0</v>
      </c>
      <c r="AJ346" s="19">
        <f>AN345</f>
        <v>0.0</v>
      </c>
      <c r="AK346" s="19">
        <f>ROUND(AJ346*$AK$5/12,2)</f>
        <v>0.0</v>
      </c>
      <c r="AL346" s="19">
        <f>MIN($AL$5,AJ346+AK346)</f>
        <v>0.0</v>
      </c>
      <c r="AM346" s="19">
        <f>MAX(0,MIN(AJ346+AK346-AL346,MonthlyPayment-SUM(H346,M346,R346,W346,AB346,AG346,AL346,AQ346,AV346,BA346)-SUM(I346,N346,S346,X346,AC346,AH346)))</f>
        <v>0.0</v>
      </c>
      <c r="AN346" s="19">
        <f>ROUND(AJ346+AK346-AL346-AM346,2)</f>
        <v>0.0</v>
      </c>
      <c r="AO346" s="19">
        <f>AS345</f>
        <v>0.0</v>
      </c>
      <c r="AP346" s="19">
        <f>ROUND(AO346*$AP$5/12,2)</f>
        <v>0.0</v>
      </c>
      <c r="AQ346" s="19">
        <f>MIN($AQ$5,AO346+AP346)</f>
        <v>0.0</v>
      </c>
      <c r="AR346" s="19">
        <f>MAX(0,MIN(AO346+AP346-AQ346,MonthlyPayment-SUM(H346,M346,R346,W346,AB346,AG346,AL346,AQ346,AV346,BA346)-SUM(I346,N346,S346,X346,AC346,AH346,AM346)))</f>
        <v>0.0</v>
      </c>
      <c r="AS346" s="19">
        <f>ROUND(AO346+AP346-AQ346-AR346,2)</f>
        <v>0.0</v>
      </c>
      <c r="AT346" s="19">
        <f>AX345</f>
        <v>0.0</v>
      </c>
      <c r="AU346" s="19">
        <f>ROUND(AT346*$AU$5/12,2)</f>
        <v>0.0</v>
      </c>
      <c r="AV346" s="19">
        <f>MIN($AV$5,AT346+AU346)</f>
        <v>0.0</v>
      </c>
      <c r="AW346" s="19">
        <f>MAX(0,MIN(AT346+AU346-AV346,MonthlyPayment-SUM(H346,M346,R346,W346,AB346,AG346,AL346,AQ346,AV346,BA346)-SUM(I346,N346,S346,X346,AC346,AH346,AM346,AR346)))</f>
        <v>0.0</v>
      </c>
      <c r="AX346" s="19">
        <f>ROUND(AT346+AU346-AV346-AW346,2)</f>
        <v>0.0</v>
      </c>
      <c r="AY346" s="19">
        <f>BC345</f>
        <v>0.0</v>
      </c>
      <c r="AZ346" s="19">
        <f>ROUND(AY346*$AZ$5/12,2)</f>
        <v>0.0</v>
      </c>
      <c r="BA346" s="19">
        <f>MIN($BA$5,AY346+AZ346)</f>
        <v>0.0</v>
      </c>
      <c r="BB346" s="19">
        <f>MAX(0,MIN(AY346+AZ346-BA346,MonthlyPayment-SUM(H346,M346,R346,W346,AB346,AG346,AL346,AQ346,AV346,BA346)-SUM(I346,N346,S346,X346,AC346,AH346,AM346,AR346,AW346)))</f>
        <v>0.0</v>
      </c>
      <c r="BC346" s="19">
        <f>ROUND(AY346+AZ346-BA346-BB346,2)</f>
        <v>0.0</v>
      </c>
    </row>
    <row r="347" spans="1:55">
      <c r="A347" s="9">
        <v>341</v>
      </c>
      <c r="B347" s="15">
        <f>IF(FirstPayment="","",EDATE(FirstPayment,A347-1))</f>
        <v/>
      </c>
      <c r="C347" s="19">
        <f>SUM(H347,M347,R347,W347,AB347,AG347,AL347,AQ347,AV347,BA347,I347,N347,S347,X347,AC347,AH347,AM347,AR347,AW347,BB347)</f>
        <v>0.0</v>
      </c>
      <c r="D347" s="19">
        <f>SUM(J347,O347,T347,Y347,AD347,AI347,AN347,AS347,AX347,BC347)</f>
        <v>0.0</v>
      </c>
      <c r="E347" s="19">
        <f>SUM(G347,L347,Q347,V347,AA347,AF347,AK347,AP347,AU347,AZ347)</f>
        <v>0.0</v>
      </c>
      <c r="F347" s="19">
        <f>J346</f>
        <v>0.0</v>
      </c>
      <c r="G347" s="19">
        <f>ROUND(F347*$G$5/12,2)</f>
        <v>0.0</v>
      </c>
      <c r="H347" s="19">
        <f>MIN($H$5,F347+G347)</f>
        <v>0.0</v>
      </c>
      <c r="I347" s="19">
        <f>MAX(0,MIN(F347+G347-H347,MonthlyPayment-SUM(H347,M347,R347,W347,AB347,AG347,AL347,AQ347,AV347,BA347)))</f>
        <v>0.0</v>
      </c>
      <c r="J347" s="19">
        <f>ROUND(F347+G347-H347-I347,2)</f>
        <v>0.0</v>
      </c>
      <c r="K347" s="19">
        <f>O346</f>
        <v>0.0</v>
      </c>
      <c r="L347" s="19">
        <f>ROUND(K347*$L$5/12,2)</f>
        <v>0.0</v>
      </c>
      <c r="M347" s="19">
        <f>MIN($M$5,K347+L347)</f>
        <v>0.0</v>
      </c>
      <c r="N347" s="19">
        <f>MAX(0,MIN(K347+L347-M347,MonthlyPayment-SUM(H347,M347,R347,W347,AB347,AG347,AL347,AQ347,AV347,BA347)-SUM(I347)))</f>
        <v>0.0</v>
      </c>
      <c r="O347" s="19">
        <f>ROUND(K347+L347-M347-N347,2)</f>
        <v>0.0</v>
      </c>
      <c r="P347" s="19">
        <f>T346</f>
        <v>0.0</v>
      </c>
      <c r="Q347" s="19">
        <f>ROUND(P347*$Q$5/12,2)</f>
        <v>0.0</v>
      </c>
      <c r="R347" s="19">
        <f>MIN($R$5,P347+Q347)</f>
        <v>0.0</v>
      </c>
      <c r="S347" s="19">
        <f>MAX(0,MIN(P347+Q347-R347,MonthlyPayment-SUM(H347,M347,R347,W347,AB347,AG347,AL347,AQ347,AV347,BA347)-SUM(I347,N347)))</f>
        <v>0.0</v>
      </c>
      <c r="T347" s="19">
        <f>ROUND(P347+Q347-R347-S347,2)</f>
        <v>0.0</v>
      </c>
      <c r="U347" s="19">
        <f>Y346</f>
        <v>0.0</v>
      </c>
      <c r="V347" s="19">
        <f>ROUND(U347*$V$5/12,2)</f>
        <v>0.0</v>
      </c>
      <c r="W347" s="19">
        <f>MIN($W$5,U347+V347)</f>
        <v>0.0</v>
      </c>
      <c r="X347" s="19">
        <f>MAX(0,MIN(U347+V347-W347,MonthlyPayment-SUM(H347,M347,R347,W347,AB347,AG347,AL347,AQ347,AV347,BA347)-SUM(I347,N347,S347)))</f>
        <v>0.0</v>
      </c>
      <c r="Y347" s="19">
        <f>ROUND(U347+V347-W347-X347,2)</f>
        <v>0.0</v>
      </c>
      <c r="Z347" s="19">
        <f>AD346</f>
        <v>0.0</v>
      </c>
      <c r="AA347" s="19">
        <f>ROUND(Z347*$AA$5/12,2)</f>
        <v>0.0</v>
      </c>
      <c r="AB347" s="19">
        <f>MIN($AB$5,Z347+AA347)</f>
        <v>0.0</v>
      </c>
      <c r="AC347" s="19">
        <f>MAX(0,MIN(Z347+AA347-AB347,MonthlyPayment-SUM(H347,M347,R347,W347,AB347,AG347,AL347,AQ347,AV347,BA347)-SUM(I347,N347,S347,X347)))</f>
        <v>0.0</v>
      </c>
      <c r="AD347" s="19">
        <f>ROUND(Z347+AA347-AB347-AC347,2)</f>
        <v>0.0</v>
      </c>
      <c r="AE347" s="19">
        <f>AI346</f>
        <v>0.0</v>
      </c>
      <c r="AF347" s="19">
        <f>ROUND(AE347*$AF$5/12,2)</f>
        <v>0.0</v>
      </c>
      <c r="AG347" s="19">
        <f>MIN($AG$5,AE347+AF347)</f>
        <v>0.0</v>
      </c>
      <c r="AH347" s="19">
        <f>MAX(0,MIN(AE347+AF347-AG347,MonthlyPayment-SUM(H347,M347,R347,W347,AB347,AG347,AL347,AQ347,AV347,BA347)-SUM(I347,N347,S347,X347,AC347)))</f>
        <v>0.0</v>
      </c>
      <c r="AI347" s="19">
        <f>ROUND(AE347+AF347-AG347-AH347,2)</f>
        <v>0.0</v>
      </c>
      <c r="AJ347" s="19">
        <f>AN346</f>
        <v>0.0</v>
      </c>
      <c r="AK347" s="19">
        <f>ROUND(AJ347*$AK$5/12,2)</f>
        <v>0.0</v>
      </c>
      <c r="AL347" s="19">
        <f>MIN($AL$5,AJ347+AK347)</f>
        <v>0.0</v>
      </c>
      <c r="AM347" s="19">
        <f>MAX(0,MIN(AJ347+AK347-AL347,MonthlyPayment-SUM(H347,M347,R347,W347,AB347,AG347,AL347,AQ347,AV347,BA347)-SUM(I347,N347,S347,X347,AC347,AH347)))</f>
        <v>0.0</v>
      </c>
      <c r="AN347" s="19">
        <f>ROUND(AJ347+AK347-AL347-AM347,2)</f>
        <v>0.0</v>
      </c>
      <c r="AO347" s="19">
        <f>AS346</f>
        <v>0.0</v>
      </c>
      <c r="AP347" s="19">
        <f>ROUND(AO347*$AP$5/12,2)</f>
        <v>0.0</v>
      </c>
      <c r="AQ347" s="19">
        <f>MIN($AQ$5,AO347+AP347)</f>
        <v>0.0</v>
      </c>
      <c r="AR347" s="19">
        <f>MAX(0,MIN(AO347+AP347-AQ347,MonthlyPayment-SUM(H347,M347,R347,W347,AB347,AG347,AL347,AQ347,AV347,BA347)-SUM(I347,N347,S347,X347,AC347,AH347,AM347)))</f>
        <v>0.0</v>
      </c>
      <c r="AS347" s="19">
        <f>ROUND(AO347+AP347-AQ347-AR347,2)</f>
        <v>0.0</v>
      </c>
      <c r="AT347" s="19">
        <f>AX346</f>
        <v>0.0</v>
      </c>
      <c r="AU347" s="19">
        <f>ROUND(AT347*$AU$5/12,2)</f>
        <v>0.0</v>
      </c>
      <c r="AV347" s="19">
        <f>MIN($AV$5,AT347+AU347)</f>
        <v>0.0</v>
      </c>
      <c r="AW347" s="19">
        <f>MAX(0,MIN(AT347+AU347-AV347,MonthlyPayment-SUM(H347,M347,R347,W347,AB347,AG347,AL347,AQ347,AV347,BA347)-SUM(I347,N347,S347,X347,AC347,AH347,AM347,AR347)))</f>
        <v>0.0</v>
      </c>
      <c r="AX347" s="19">
        <f>ROUND(AT347+AU347-AV347-AW347,2)</f>
        <v>0.0</v>
      </c>
      <c r="AY347" s="19">
        <f>BC346</f>
        <v>0.0</v>
      </c>
      <c r="AZ347" s="19">
        <f>ROUND(AY347*$AZ$5/12,2)</f>
        <v>0.0</v>
      </c>
      <c r="BA347" s="19">
        <f>MIN($BA$5,AY347+AZ347)</f>
        <v>0.0</v>
      </c>
      <c r="BB347" s="19">
        <f>MAX(0,MIN(AY347+AZ347-BA347,MonthlyPayment-SUM(H347,M347,R347,W347,AB347,AG347,AL347,AQ347,AV347,BA347)-SUM(I347,N347,S347,X347,AC347,AH347,AM347,AR347,AW347)))</f>
        <v>0.0</v>
      </c>
      <c r="BC347" s="19">
        <f>ROUND(AY347+AZ347-BA347-BB347,2)</f>
        <v>0.0</v>
      </c>
    </row>
    <row r="348" spans="1:55">
      <c r="A348" s="9">
        <v>342</v>
      </c>
      <c r="B348" s="15">
        <f>IF(FirstPayment="","",EDATE(FirstPayment,A348-1))</f>
        <v/>
      </c>
      <c r="C348" s="19">
        <f>SUM(H348,M348,R348,W348,AB348,AG348,AL348,AQ348,AV348,BA348,I348,N348,S348,X348,AC348,AH348,AM348,AR348,AW348,BB348)</f>
        <v>0.0</v>
      </c>
      <c r="D348" s="19">
        <f>SUM(J348,O348,T348,Y348,AD348,AI348,AN348,AS348,AX348,BC348)</f>
        <v>0.0</v>
      </c>
      <c r="E348" s="19">
        <f>SUM(G348,L348,Q348,V348,AA348,AF348,AK348,AP348,AU348,AZ348)</f>
        <v>0.0</v>
      </c>
      <c r="F348" s="19">
        <f>J347</f>
        <v>0.0</v>
      </c>
      <c r="G348" s="19">
        <f>ROUND(F348*$G$5/12,2)</f>
        <v>0.0</v>
      </c>
      <c r="H348" s="19">
        <f>MIN($H$5,F348+G348)</f>
        <v>0.0</v>
      </c>
      <c r="I348" s="19">
        <f>MAX(0,MIN(F348+G348-H348,MonthlyPayment-SUM(H348,M348,R348,W348,AB348,AG348,AL348,AQ348,AV348,BA348)))</f>
        <v>0.0</v>
      </c>
      <c r="J348" s="19">
        <f>ROUND(F348+G348-H348-I348,2)</f>
        <v>0.0</v>
      </c>
      <c r="K348" s="19">
        <f>O347</f>
        <v>0.0</v>
      </c>
      <c r="L348" s="19">
        <f>ROUND(K348*$L$5/12,2)</f>
        <v>0.0</v>
      </c>
      <c r="M348" s="19">
        <f>MIN($M$5,K348+L348)</f>
        <v>0.0</v>
      </c>
      <c r="N348" s="19">
        <f>MAX(0,MIN(K348+L348-M348,MonthlyPayment-SUM(H348,M348,R348,W348,AB348,AG348,AL348,AQ348,AV348,BA348)-SUM(I348)))</f>
        <v>0.0</v>
      </c>
      <c r="O348" s="19">
        <f>ROUND(K348+L348-M348-N348,2)</f>
        <v>0.0</v>
      </c>
      <c r="P348" s="19">
        <f>T347</f>
        <v>0.0</v>
      </c>
      <c r="Q348" s="19">
        <f>ROUND(P348*$Q$5/12,2)</f>
        <v>0.0</v>
      </c>
      <c r="R348" s="19">
        <f>MIN($R$5,P348+Q348)</f>
        <v>0.0</v>
      </c>
      <c r="S348" s="19">
        <f>MAX(0,MIN(P348+Q348-R348,MonthlyPayment-SUM(H348,M348,R348,W348,AB348,AG348,AL348,AQ348,AV348,BA348)-SUM(I348,N348)))</f>
        <v>0.0</v>
      </c>
      <c r="T348" s="19">
        <f>ROUND(P348+Q348-R348-S348,2)</f>
        <v>0.0</v>
      </c>
      <c r="U348" s="19">
        <f>Y347</f>
        <v>0.0</v>
      </c>
      <c r="V348" s="19">
        <f>ROUND(U348*$V$5/12,2)</f>
        <v>0.0</v>
      </c>
      <c r="W348" s="19">
        <f>MIN($W$5,U348+V348)</f>
        <v>0.0</v>
      </c>
      <c r="X348" s="19">
        <f>MAX(0,MIN(U348+V348-W348,MonthlyPayment-SUM(H348,M348,R348,W348,AB348,AG348,AL348,AQ348,AV348,BA348)-SUM(I348,N348,S348)))</f>
        <v>0.0</v>
      </c>
      <c r="Y348" s="19">
        <f>ROUND(U348+V348-W348-X348,2)</f>
        <v>0.0</v>
      </c>
      <c r="Z348" s="19">
        <f>AD347</f>
        <v>0.0</v>
      </c>
      <c r="AA348" s="19">
        <f>ROUND(Z348*$AA$5/12,2)</f>
        <v>0.0</v>
      </c>
      <c r="AB348" s="19">
        <f>MIN($AB$5,Z348+AA348)</f>
        <v>0.0</v>
      </c>
      <c r="AC348" s="19">
        <f>MAX(0,MIN(Z348+AA348-AB348,MonthlyPayment-SUM(H348,M348,R348,W348,AB348,AG348,AL348,AQ348,AV348,BA348)-SUM(I348,N348,S348,X348)))</f>
        <v>0.0</v>
      </c>
      <c r="AD348" s="19">
        <f>ROUND(Z348+AA348-AB348-AC348,2)</f>
        <v>0.0</v>
      </c>
      <c r="AE348" s="19">
        <f>AI347</f>
        <v>0.0</v>
      </c>
      <c r="AF348" s="19">
        <f>ROUND(AE348*$AF$5/12,2)</f>
        <v>0.0</v>
      </c>
      <c r="AG348" s="19">
        <f>MIN($AG$5,AE348+AF348)</f>
        <v>0.0</v>
      </c>
      <c r="AH348" s="19">
        <f>MAX(0,MIN(AE348+AF348-AG348,MonthlyPayment-SUM(H348,M348,R348,W348,AB348,AG348,AL348,AQ348,AV348,BA348)-SUM(I348,N348,S348,X348,AC348)))</f>
        <v>0.0</v>
      </c>
      <c r="AI348" s="19">
        <f>ROUND(AE348+AF348-AG348-AH348,2)</f>
        <v>0.0</v>
      </c>
      <c r="AJ348" s="19">
        <f>AN347</f>
        <v>0.0</v>
      </c>
      <c r="AK348" s="19">
        <f>ROUND(AJ348*$AK$5/12,2)</f>
        <v>0.0</v>
      </c>
      <c r="AL348" s="19">
        <f>MIN($AL$5,AJ348+AK348)</f>
        <v>0.0</v>
      </c>
      <c r="AM348" s="19">
        <f>MAX(0,MIN(AJ348+AK348-AL348,MonthlyPayment-SUM(H348,M348,R348,W348,AB348,AG348,AL348,AQ348,AV348,BA348)-SUM(I348,N348,S348,X348,AC348,AH348)))</f>
        <v>0.0</v>
      </c>
      <c r="AN348" s="19">
        <f>ROUND(AJ348+AK348-AL348-AM348,2)</f>
        <v>0.0</v>
      </c>
      <c r="AO348" s="19">
        <f>AS347</f>
        <v>0.0</v>
      </c>
      <c r="AP348" s="19">
        <f>ROUND(AO348*$AP$5/12,2)</f>
        <v>0.0</v>
      </c>
      <c r="AQ348" s="19">
        <f>MIN($AQ$5,AO348+AP348)</f>
        <v>0.0</v>
      </c>
      <c r="AR348" s="19">
        <f>MAX(0,MIN(AO348+AP348-AQ348,MonthlyPayment-SUM(H348,M348,R348,W348,AB348,AG348,AL348,AQ348,AV348,BA348)-SUM(I348,N348,S348,X348,AC348,AH348,AM348)))</f>
        <v>0.0</v>
      </c>
      <c r="AS348" s="19">
        <f>ROUND(AO348+AP348-AQ348-AR348,2)</f>
        <v>0.0</v>
      </c>
      <c r="AT348" s="19">
        <f>AX347</f>
        <v>0.0</v>
      </c>
      <c r="AU348" s="19">
        <f>ROUND(AT348*$AU$5/12,2)</f>
        <v>0.0</v>
      </c>
      <c r="AV348" s="19">
        <f>MIN($AV$5,AT348+AU348)</f>
        <v>0.0</v>
      </c>
      <c r="AW348" s="19">
        <f>MAX(0,MIN(AT348+AU348-AV348,MonthlyPayment-SUM(H348,M348,R348,W348,AB348,AG348,AL348,AQ348,AV348,BA348)-SUM(I348,N348,S348,X348,AC348,AH348,AM348,AR348)))</f>
        <v>0.0</v>
      </c>
      <c r="AX348" s="19">
        <f>ROUND(AT348+AU348-AV348-AW348,2)</f>
        <v>0.0</v>
      </c>
      <c r="AY348" s="19">
        <f>BC347</f>
        <v>0.0</v>
      </c>
      <c r="AZ348" s="19">
        <f>ROUND(AY348*$AZ$5/12,2)</f>
        <v>0.0</v>
      </c>
      <c r="BA348" s="19">
        <f>MIN($BA$5,AY348+AZ348)</f>
        <v>0.0</v>
      </c>
      <c r="BB348" s="19">
        <f>MAX(0,MIN(AY348+AZ348-BA348,MonthlyPayment-SUM(H348,M348,R348,W348,AB348,AG348,AL348,AQ348,AV348,BA348)-SUM(I348,N348,S348,X348,AC348,AH348,AM348,AR348,AW348)))</f>
        <v>0.0</v>
      </c>
      <c r="BC348" s="19">
        <f>ROUND(AY348+AZ348-BA348-BB348,2)</f>
        <v>0.0</v>
      </c>
    </row>
    <row r="349" spans="1:55">
      <c r="A349" s="9">
        <v>343</v>
      </c>
      <c r="B349" s="15">
        <f>IF(FirstPayment="","",EDATE(FirstPayment,A349-1))</f>
        <v/>
      </c>
      <c r="C349" s="19">
        <f>SUM(H349,M349,R349,W349,AB349,AG349,AL349,AQ349,AV349,BA349,I349,N349,S349,X349,AC349,AH349,AM349,AR349,AW349,BB349)</f>
        <v>0.0</v>
      </c>
      <c r="D349" s="19">
        <f>SUM(J349,O349,T349,Y349,AD349,AI349,AN349,AS349,AX349,BC349)</f>
        <v>0.0</v>
      </c>
      <c r="E349" s="19">
        <f>SUM(G349,L349,Q349,V349,AA349,AF349,AK349,AP349,AU349,AZ349)</f>
        <v>0.0</v>
      </c>
      <c r="F349" s="19">
        <f>J348</f>
        <v>0.0</v>
      </c>
      <c r="G349" s="19">
        <f>ROUND(F349*$G$5/12,2)</f>
        <v>0.0</v>
      </c>
      <c r="H349" s="19">
        <f>MIN($H$5,F349+G349)</f>
        <v>0.0</v>
      </c>
      <c r="I349" s="19">
        <f>MAX(0,MIN(F349+G349-H349,MonthlyPayment-SUM(H349,M349,R349,W349,AB349,AG349,AL349,AQ349,AV349,BA349)))</f>
        <v>0.0</v>
      </c>
      <c r="J349" s="19">
        <f>ROUND(F349+G349-H349-I349,2)</f>
        <v>0.0</v>
      </c>
      <c r="K349" s="19">
        <f>O348</f>
        <v>0.0</v>
      </c>
      <c r="L349" s="19">
        <f>ROUND(K349*$L$5/12,2)</f>
        <v>0.0</v>
      </c>
      <c r="M349" s="19">
        <f>MIN($M$5,K349+L349)</f>
        <v>0.0</v>
      </c>
      <c r="N349" s="19">
        <f>MAX(0,MIN(K349+L349-M349,MonthlyPayment-SUM(H349,M349,R349,W349,AB349,AG349,AL349,AQ349,AV349,BA349)-SUM(I349)))</f>
        <v>0.0</v>
      </c>
      <c r="O349" s="19">
        <f>ROUND(K349+L349-M349-N349,2)</f>
        <v>0.0</v>
      </c>
      <c r="P349" s="19">
        <f>T348</f>
        <v>0.0</v>
      </c>
      <c r="Q349" s="19">
        <f>ROUND(P349*$Q$5/12,2)</f>
        <v>0.0</v>
      </c>
      <c r="R349" s="19">
        <f>MIN($R$5,P349+Q349)</f>
        <v>0.0</v>
      </c>
      <c r="S349" s="19">
        <f>MAX(0,MIN(P349+Q349-R349,MonthlyPayment-SUM(H349,M349,R349,W349,AB349,AG349,AL349,AQ349,AV349,BA349)-SUM(I349,N349)))</f>
        <v>0.0</v>
      </c>
      <c r="T349" s="19">
        <f>ROUND(P349+Q349-R349-S349,2)</f>
        <v>0.0</v>
      </c>
      <c r="U349" s="19">
        <f>Y348</f>
        <v>0.0</v>
      </c>
      <c r="V349" s="19">
        <f>ROUND(U349*$V$5/12,2)</f>
        <v>0.0</v>
      </c>
      <c r="W349" s="19">
        <f>MIN($W$5,U349+V349)</f>
        <v>0.0</v>
      </c>
      <c r="X349" s="19">
        <f>MAX(0,MIN(U349+V349-W349,MonthlyPayment-SUM(H349,M349,R349,W349,AB349,AG349,AL349,AQ349,AV349,BA349)-SUM(I349,N349,S349)))</f>
        <v>0.0</v>
      </c>
      <c r="Y349" s="19">
        <f>ROUND(U349+V349-W349-X349,2)</f>
        <v>0.0</v>
      </c>
      <c r="Z349" s="19">
        <f>AD348</f>
        <v>0.0</v>
      </c>
      <c r="AA349" s="19">
        <f>ROUND(Z349*$AA$5/12,2)</f>
        <v>0.0</v>
      </c>
      <c r="AB349" s="19">
        <f>MIN($AB$5,Z349+AA349)</f>
        <v>0.0</v>
      </c>
      <c r="AC349" s="19">
        <f>MAX(0,MIN(Z349+AA349-AB349,MonthlyPayment-SUM(H349,M349,R349,W349,AB349,AG349,AL349,AQ349,AV349,BA349)-SUM(I349,N349,S349,X349)))</f>
        <v>0.0</v>
      </c>
      <c r="AD349" s="19">
        <f>ROUND(Z349+AA349-AB349-AC349,2)</f>
        <v>0.0</v>
      </c>
      <c r="AE349" s="19">
        <f>AI348</f>
        <v>0.0</v>
      </c>
      <c r="AF349" s="19">
        <f>ROUND(AE349*$AF$5/12,2)</f>
        <v>0.0</v>
      </c>
      <c r="AG349" s="19">
        <f>MIN($AG$5,AE349+AF349)</f>
        <v>0.0</v>
      </c>
      <c r="AH349" s="19">
        <f>MAX(0,MIN(AE349+AF349-AG349,MonthlyPayment-SUM(H349,M349,R349,W349,AB349,AG349,AL349,AQ349,AV349,BA349)-SUM(I349,N349,S349,X349,AC349)))</f>
        <v>0.0</v>
      </c>
      <c r="AI349" s="19">
        <f>ROUND(AE349+AF349-AG349-AH349,2)</f>
        <v>0.0</v>
      </c>
      <c r="AJ349" s="19">
        <f>AN348</f>
        <v>0.0</v>
      </c>
      <c r="AK349" s="19">
        <f>ROUND(AJ349*$AK$5/12,2)</f>
        <v>0.0</v>
      </c>
      <c r="AL349" s="19">
        <f>MIN($AL$5,AJ349+AK349)</f>
        <v>0.0</v>
      </c>
      <c r="AM349" s="19">
        <f>MAX(0,MIN(AJ349+AK349-AL349,MonthlyPayment-SUM(H349,M349,R349,W349,AB349,AG349,AL349,AQ349,AV349,BA349)-SUM(I349,N349,S349,X349,AC349,AH349)))</f>
        <v>0.0</v>
      </c>
      <c r="AN349" s="19">
        <f>ROUND(AJ349+AK349-AL349-AM349,2)</f>
        <v>0.0</v>
      </c>
      <c r="AO349" s="19">
        <f>AS348</f>
        <v>0.0</v>
      </c>
      <c r="AP349" s="19">
        <f>ROUND(AO349*$AP$5/12,2)</f>
        <v>0.0</v>
      </c>
      <c r="AQ349" s="19">
        <f>MIN($AQ$5,AO349+AP349)</f>
        <v>0.0</v>
      </c>
      <c r="AR349" s="19">
        <f>MAX(0,MIN(AO349+AP349-AQ349,MonthlyPayment-SUM(H349,M349,R349,W349,AB349,AG349,AL349,AQ349,AV349,BA349)-SUM(I349,N349,S349,X349,AC349,AH349,AM349)))</f>
        <v>0.0</v>
      </c>
      <c r="AS349" s="19">
        <f>ROUND(AO349+AP349-AQ349-AR349,2)</f>
        <v>0.0</v>
      </c>
      <c r="AT349" s="19">
        <f>AX348</f>
        <v>0.0</v>
      </c>
      <c r="AU349" s="19">
        <f>ROUND(AT349*$AU$5/12,2)</f>
        <v>0.0</v>
      </c>
      <c r="AV349" s="19">
        <f>MIN($AV$5,AT349+AU349)</f>
        <v>0.0</v>
      </c>
      <c r="AW349" s="19">
        <f>MAX(0,MIN(AT349+AU349-AV349,MonthlyPayment-SUM(H349,M349,R349,W349,AB349,AG349,AL349,AQ349,AV349,BA349)-SUM(I349,N349,S349,X349,AC349,AH349,AM349,AR349)))</f>
        <v>0.0</v>
      </c>
      <c r="AX349" s="19">
        <f>ROUND(AT349+AU349-AV349-AW349,2)</f>
        <v>0.0</v>
      </c>
      <c r="AY349" s="19">
        <f>BC348</f>
        <v>0.0</v>
      </c>
      <c r="AZ349" s="19">
        <f>ROUND(AY349*$AZ$5/12,2)</f>
        <v>0.0</v>
      </c>
      <c r="BA349" s="19">
        <f>MIN($BA$5,AY349+AZ349)</f>
        <v>0.0</v>
      </c>
      <c r="BB349" s="19">
        <f>MAX(0,MIN(AY349+AZ349-BA349,MonthlyPayment-SUM(H349,M349,R349,W349,AB349,AG349,AL349,AQ349,AV349,BA349)-SUM(I349,N349,S349,X349,AC349,AH349,AM349,AR349,AW349)))</f>
        <v>0.0</v>
      </c>
      <c r="BC349" s="19">
        <f>ROUND(AY349+AZ349-BA349-BB349,2)</f>
        <v>0.0</v>
      </c>
    </row>
    <row r="350" spans="1:55">
      <c r="A350" s="9">
        <v>344</v>
      </c>
      <c r="B350" s="15">
        <f>IF(FirstPayment="","",EDATE(FirstPayment,A350-1))</f>
        <v/>
      </c>
      <c r="C350" s="19">
        <f>SUM(H350,M350,R350,W350,AB350,AG350,AL350,AQ350,AV350,BA350,I350,N350,S350,X350,AC350,AH350,AM350,AR350,AW350,BB350)</f>
        <v>0.0</v>
      </c>
      <c r="D350" s="19">
        <f>SUM(J350,O350,T350,Y350,AD350,AI350,AN350,AS350,AX350,BC350)</f>
        <v>0.0</v>
      </c>
      <c r="E350" s="19">
        <f>SUM(G350,L350,Q350,V350,AA350,AF350,AK350,AP350,AU350,AZ350)</f>
        <v>0.0</v>
      </c>
      <c r="F350" s="19">
        <f>J349</f>
        <v>0.0</v>
      </c>
      <c r="G350" s="19">
        <f>ROUND(F350*$G$5/12,2)</f>
        <v>0.0</v>
      </c>
      <c r="H350" s="19">
        <f>MIN($H$5,F350+G350)</f>
        <v>0.0</v>
      </c>
      <c r="I350" s="19">
        <f>MAX(0,MIN(F350+G350-H350,MonthlyPayment-SUM(H350,M350,R350,W350,AB350,AG350,AL350,AQ350,AV350,BA350)))</f>
        <v>0.0</v>
      </c>
      <c r="J350" s="19">
        <f>ROUND(F350+G350-H350-I350,2)</f>
        <v>0.0</v>
      </c>
      <c r="K350" s="19">
        <f>O349</f>
        <v>0.0</v>
      </c>
      <c r="L350" s="19">
        <f>ROUND(K350*$L$5/12,2)</f>
        <v>0.0</v>
      </c>
      <c r="M350" s="19">
        <f>MIN($M$5,K350+L350)</f>
        <v>0.0</v>
      </c>
      <c r="N350" s="19">
        <f>MAX(0,MIN(K350+L350-M350,MonthlyPayment-SUM(H350,M350,R350,W350,AB350,AG350,AL350,AQ350,AV350,BA350)-SUM(I350)))</f>
        <v>0.0</v>
      </c>
      <c r="O350" s="19">
        <f>ROUND(K350+L350-M350-N350,2)</f>
        <v>0.0</v>
      </c>
      <c r="P350" s="19">
        <f>T349</f>
        <v>0.0</v>
      </c>
      <c r="Q350" s="19">
        <f>ROUND(P350*$Q$5/12,2)</f>
        <v>0.0</v>
      </c>
      <c r="R350" s="19">
        <f>MIN($R$5,P350+Q350)</f>
        <v>0.0</v>
      </c>
      <c r="S350" s="19">
        <f>MAX(0,MIN(P350+Q350-R350,MonthlyPayment-SUM(H350,M350,R350,W350,AB350,AG350,AL350,AQ350,AV350,BA350)-SUM(I350,N350)))</f>
        <v>0.0</v>
      </c>
      <c r="T350" s="19">
        <f>ROUND(P350+Q350-R350-S350,2)</f>
        <v>0.0</v>
      </c>
      <c r="U350" s="19">
        <f>Y349</f>
        <v>0.0</v>
      </c>
      <c r="V350" s="19">
        <f>ROUND(U350*$V$5/12,2)</f>
        <v>0.0</v>
      </c>
      <c r="W350" s="19">
        <f>MIN($W$5,U350+V350)</f>
        <v>0.0</v>
      </c>
      <c r="X350" s="19">
        <f>MAX(0,MIN(U350+V350-W350,MonthlyPayment-SUM(H350,M350,R350,W350,AB350,AG350,AL350,AQ350,AV350,BA350)-SUM(I350,N350,S350)))</f>
        <v>0.0</v>
      </c>
      <c r="Y350" s="19">
        <f>ROUND(U350+V350-W350-X350,2)</f>
        <v>0.0</v>
      </c>
      <c r="Z350" s="19">
        <f>AD349</f>
        <v>0.0</v>
      </c>
      <c r="AA350" s="19">
        <f>ROUND(Z350*$AA$5/12,2)</f>
        <v>0.0</v>
      </c>
      <c r="AB350" s="19">
        <f>MIN($AB$5,Z350+AA350)</f>
        <v>0.0</v>
      </c>
      <c r="AC350" s="19">
        <f>MAX(0,MIN(Z350+AA350-AB350,MonthlyPayment-SUM(H350,M350,R350,W350,AB350,AG350,AL350,AQ350,AV350,BA350)-SUM(I350,N350,S350,X350)))</f>
        <v>0.0</v>
      </c>
      <c r="AD350" s="19">
        <f>ROUND(Z350+AA350-AB350-AC350,2)</f>
        <v>0.0</v>
      </c>
      <c r="AE350" s="19">
        <f>AI349</f>
        <v>0.0</v>
      </c>
      <c r="AF350" s="19">
        <f>ROUND(AE350*$AF$5/12,2)</f>
        <v>0.0</v>
      </c>
      <c r="AG350" s="19">
        <f>MIN($AG$5,AE350+AF350)</f>
        <v>0.0</v>
      </c>
      <c r="AH350" s="19">
        <f>MAX(0,MIN(AE350+AF350-AG350,MonthlyPayment-SUM(H350,M350,R350,W350,AB350,AG350,AL350,AQ350,AV350,BA350)-SUM(I350,N350,S350,X350,AC350)))</f>
        <v>0.0</v>
      </c>
      <c r="AI350" s="19">
        <f>ROUND(AE350+AF350-AG350-AH350,2)</f>
        <v>0.0</v>
      </c>
      <c r="AJ350" s="19">
        <f>AN349</f>
        <v>0.0</v>
      </c>
      <c r="AK350" s="19">
        <f>ROUND(AJ350*$AK$5/12,2)</f>
        <v>0.0</v>
      </c>
      <c r="AL350" s="19">
        <f>MIN($AL$5,AJ350+AK350)</f>
        <v>0.0</v>
      </c>
      <c r="AM350" s="19">
        <f>MAX(0,MIN(AJ350+AK350-AL350,MonthlyPayment-SUM(H350,M350,R350,W350,AB350,AG350,AL350,AQ350,AV350,BA350)-SUM(I350,N350,S350,X350,AC350,AH350)))</f>
        <v>0.0</v>
      </c>
      <c r="AN350" s="19">
        <f>ROUND(AJ350+AK350-AL350-AM350,2)</f>
        <v>0.0</v>
      </c>
      <c r="AO350" s="19">
        <f>AS349</f>
        <v>0.0</v>
      </c>
      <c r="AP350" s="19">
        <f>ROUND(AO350*$AP$5/12,2)</f>
        <v>0.0</v>
      </c>
      <c r="AQ350" s="19">
        <f>MIN($AQ$5,AO350+AP350)</f>
        <v>0.0</v>
      </c>
      <c r="AR350" s="19">
        <f>MAX(0,MIN(AO350+AP350-AQ350,MonthlyPayment-SUM(H350,M350,R350,W350,AB350,AG350,AL350,AQ350,AV350,BA350)-SUM(I350,N350,S350,X350,AC350,AH350,AM350)))</f>
        <v>0.0</v>
      </c>
      <c r="AS350" s="19">
        <f>ROUND(AO350+AP350-AQ350-AR350,2)</f>
        <v>0.0</v>
      </c>
      <c r="AT350" s="19">
        <f>AX349</f>
        <v>0.0</v>
      </c>
      <c r="AU350" s="19">
        <f>ROUND(AT350*$AU$5/12,2)</f>
        <v>0.0</v>
      </c>
      <c r="AV350" s="19">
        <f>MIN($AV$5,AT350+AU350)</f>
        <v>0.0</v>
      </c>
      <c r="AW350" s="19">
        <f>MAX(0,MIN(AT350+AU350-AV350,MonthlyPayment-SUM(H350,M350,R350,W350,AB350,AG350,AL350,AQ350,AV350,BA350)-SUM(I350,N350,S350,X350,AC350,AH350,AM350,AR350)))</f>
        <v>0.0</v>
      </c>
      <c r="AX350" s="19">
        <f>ROUND(AT350+AU350-AV350-AW350,2)</f>
        <v>0.0</v>
      </c>
      <c r="AY350" s="19">
        <f>BC349</f>
        <v>0.0</v>
      </c>
      <c r="AZ350" s="19">
        <f>ROUND(AY350*$AZ$5/12,2)</f>
        <v>0.0</v>
      </c>
      <c r="BA350" s="19">
        <f>MIN($BA$5,AY350+AZ350)</f>
        <v>0.0</v>
      </c>
      <c r="BB350" s="19">
        <f>MAX(0,MIN(AY350+AZ350-BA350,MonthlyPayment-SUM(H350,M350,R350,W350,AB350,AG350,AL350,AQ350,AV350,BA350)-SUM(I350,N350,S350,X350,AC350,AH350,AM350,AR350,AW350)))</f>
        <v>0.0</v>
      </c>
      <c r="BC350" s="19">
        <f>ROUND(AY350+AZ350-BA350-BB350,2)</f>
        <v>0.0</v>
      </c>
    </row>
    <row r="351" spans="1:55">
      <c r="A351" s="9">
        <v>345</v>
      </c>
      <c r="B351" s="15">
        <f>IF(FirstPayment="","",EDATE(FirstPayment,A351-1))</f>
        <v/>
      </c>
      <c r="C351" s="19">
        <f>SUM(H351,M351,R351,W351,AB351,AG351,AL351,AQ351,AV351,BA351,I351,N351,S351,X351,AC351,AH351,AM351,AR351,AW351,BB351)</f>
        <v>0.0</v>
      </c>
      <c r="D351" s="19">
        <f>SUM(J351,O351,T351,Y351,AD351,AI351,AN351,AS351,AX351,BC351)</f>
        <v>0.0</v>
      </c>
      <c r="E351" s="19">
        <f>SUM(G351,L351,Q351,V351,AA351,AF351,AK351,AP351,AU351,AZ351)</f>
        <v>0.0</v>
      </c>
      <c r="F351" s="19">
        <f>J350</f>
        <v>0.0</v>
      </c>
      <c r="G351" s="19">
        <f>ROUND(F351*$G$5/12,2)</f>
        <v>0.0</v>
      </c>
      <c r="H351" s="19">
        <f>MIN($H$5,F351+G351)</f>
        <v>0.0</v>
      </c>
      <c r="I351" s="19">
        <f>MAX(0,MIN(F351+G351-H351,MonthlyPayment-SUM(H351,M351,R351,W351,AB351,AG351,AL351,AQ351,AV351,BA351)))</f>
        <v>0.0</v>
      </c>
      <c r="J351" s="19">
        <f>ROUND(F351+G351-H351-I351,2)</f>
        <v>0.0</v>
      </c>
      <c r="K351" s="19">
        <f>O350</f>
        <v>0.0</v>
      </c>
      <c r="L351" s="19">
        <f>ROUND(K351*$L$5/12,2)</f>
        <v>0.0</v>
      </c>
      <c r="M351" s="19">
        <f>MIN($M$5,K351+L351)</f>
        <v>0.0</v>
      </c>
      <c r="N351" s="19">
        <f>MAX(0,MIN(K351+L351-M351,MonthlyPayment-SUM(H351,M351,R351,W351,AB351,AG351,AL351,AQ351,AV351,BA351)-SUM(I351)))</f>
        <v>0.0</v>
      </c>
      <c r="O351" s="19">
        <f>ROUND(K351+L351-M351-N351,2)</f>
        <v>0.0</v>
      </c>
      <c r="P351" s="19">
        <f>T350</f>
        <v>0.0</v>
      </c>
      <c r="Q351" s="19">
        <f>ROUND(P351*$Q$5/12,2)</f>
        <v>0.0</v>
      </c>
      <c r="R351" s="19">
        <f>MIN($R$5,P351+Q351)</f>
        <v>0.0</v>
      </c>
      <c r="S351" s="19">
        <f>MAX(0,MIN(P351+Q351-R351,MonthlyPayment-SUM(H351,M351,R351,W351,AB351,AG351,AL351,AQ351,AV351,BA351)-SUM(I351,N351)))</f>
        <v>0.0</v>
      </c>
      <c r="T351" s="19">
        <f>ROUND(P351+Q351-R351-S351,2)</f>
        <v>0.0</v>
      </c>
      <c r="U351" s="19">
        <f>Y350</f>
        <v>0.0</v>
      </c>
      <c r="V351" s="19">
        <f>ROUND(U351*$V$5/12,2)</f>
        <v>0.0</v>
      </c>
      <c r="W351" s="19">
        <f>MIN($W$5,U351+V351)</f>
        <v>0.0</v>
      </c>
      <c r="X351" s="19">
        <f>MAX(0,MIN(U351+V351-W351,MonthlyPayment-SUM(H351,M351,R351,W351,AB351,AG351,AL351,AQ351,AV351,BA351)-SUM(I351,N351,S351)))</f>
        <v>0.0</v>
      </c>
      <c r="Y351" s="19">
        <f>ROUND(U351+V351-W351-X351,2)</f>
        <v>0.0</v>
      </c>
      <c r="Z351" s="19">
        <f>AD350</f>
        <v>0.0</v>
      </c>
      <c r="AA351" s="19">
        <f>ROUND(Z351*$AA$5/12,2)</f>
        <v>0.0</v>
      </c>
      <c r="AB351" s="19">
        <f>MIN($AB$5,Z351+AA351)</f>
        <v>0.0</v>
      </c>
      <c r="AC351" s="19">
        <f>MAX(0,MIN(Z351+AA351-AB351,MonthlyPayment-SUM(H351,M351,R351,W351,AB351,AG351,AL351,AQ351,AV351,BA351)-SUM(I351,N351,S351,X351)))</f>
        <v>0.0</v>
      </c>
      <c r="AD351" s="19">
        <f>ROUND(Z351+AA351-AB351-AC351,2)</f>
        <v>0.0</v>
      </c>
      <c r="AE351" s="19">
        <f>AI350</f>
        <v>0.0</v>
      </c>
      <c r="AF351" s="19">
        <f>ROUND(AE351*$AF$5/12,2)</f>
        <v>0.0</v>
      </c>
      <c r="AG351" s="19">
        <f>MIN($AG$5,AE351+AF351)</f>
        <v>0.0</v>
      </c>
      <c r="AH351" s="19">
        <f>MAX(0,MIN(AE351+AF351-AG351,MonthlyPayment-SUM(H351,M351,R351,W351,AB351,AG351,AL351,AQ351,AV351,BA351)-SUM(I351,N351,S351,X351,AC351)))</f>
        <v>0.0</v>
      </c>
      <c r="AI351" s="19">
        <f>ROUND(AE351+AF351-AG351-AH351,2)</f>
        <v>0.0</v>
      </c>
      <c r="AJ351" s="19">
        <f>AN350</f>
        <v>0.0</v>
      </c>
      <c r="AK351" s="19">
        <f>ROUND(AJ351*$AK$5/12,2)</f>
        <v>0.0</v>
      </c>
      <c r="AL351" s="19">
        <f>MIN($AL$5,AJ351+AK351)</f>
        <v>0.0</v>
      </c>
      <c r="AM351" s="19">
        <f>MAX(0,MIN(AJ351+AK351-AL351,MonthlyPayment-SUM(H351,M351,R351,W351,AB351,AG351,AL351,AQ351,AV351,BA351)-SUM(I351,N351,S351,X351,AC351,AH351)))</f>
        <v>0.0</v>
      </c>
      <c r="AN351" s="19">
        <f>ROUND(AJ351+AK351-AL351-AM351,2)</f>
        <v>0.0</v>
      </c>
      <c r="AO351" s="19">
        <f>AS350</f>
        <v>0.0</v>
      </c>
      <c r="AP351" s="19">
        <f>ROUND(AO351*$AP$5/12,2)</f>
        <v>0.0</v>
      </c>
      <c r="AQ351" s="19">
        <f>MIN($AQ$5,AO351+AP351)</f>
        <v>0.0</v>
      </c>
      <c r="AR351" s="19">
        <f>MAX(0,MIN(AO351+AP351-AQ351,MonthlyPayment-SUM(H351,M351,R351,W351,AB351,AG351,AL351,AQ351,AV351,BA351)-SUM(I351,N351,S351,X351,AC351,AH351,AM351)))</f>
        <v>0.0</v>
      </c>
      <c r="AS351" s="19">
        <f>ROUND(AO351+AP351-AQ351-AR351,2)</f>
        <v>0.0</v>
      </c>
      <c r="AT351" s="19">
        <f>AX350</f>
        <v>0.0</v>
      </c>
      <c r="AU351" s="19">
        <f>ROUND(AT351*$AU$5/12,2)</f>
        <v>0.0</v>
      </c>
      <c r="AV351" s="19">
        <f>MIN($AV$5,AT351+AU351)</f>
        <v>0.0</v>
      </c>
      <c r="AW351" s="19">
        <f>MAX(0,MIN(AT351+AU351-AV351,MonthlyPayment-SUM(H351,M351,R351,W351,AB351,AG351,AL351,AQ351,AV351,BA351)-SUM(I351,N351,S351,X351,AC351,AH351,AM351,AR351)))</f>
        <v>0.0</v>
      </c>
      <c r="AX351" s="19">
        <f>ROUND(AT351+AU351-AV351-AW351,2)</f>
        <v>0.0</v>
      </c>
      <c r="AY351" s="19">
        <f>BC350</f>
        <v>0.0</v>
      </c>
      <c r="AZ351" s="19">
        <f>ROUND(AY351*$AZ$5/12,2)</f>
        <v>0.0</v>
      </c>
      <c r="BA351" s="19">
        <f>MIN($BA$5,AY351+AZ351)</f>
        <v>0.0</v>
      </c>
      <c r="BB351" s="19">
        <f>MAX(0,MIN(AY351+AZ351-BA351,MonthlyPayment-SUM(H351,M351,R351,W351,AB351,AG351,AL351,AQ351,AV351,BA351)-SUM(I351,N351,S351,X351,AC351,AH351,AM351,AR351,AW351)))</f>
        <v>0.0</v>
      </c>
      <c r="BC351" s="19">
        <f>ROUND(AY351+AZ351-BA351-BB351,2)</f>
        <v>0.0</v>
      </c>
    </row>
    <row r="352" spans="1:55">
      <c r="A352" s="9">
        <v>346</v>
      </c>
      <c r="B352" s="15">
        <f>IF(FirstPayment="","",EDATE(FirstPayment,A352-1))</f>
        <v/>
      </c>
      <c r="C352" s="19">
        <f>SUM(H352,M352,R352,W352,AB352,AG352,AL352,AQ352,AV352,BA352,I352,N352,S352,X352,AC352,AH352,AM352,AR352,AW352,BB352)</f>
        <v>0.0</v>
      </c>
      <c r="D352" s="19">
        <f>SUM(J352,O352,T352,Y352,AD352,AI352,AN352,AS352,AX352,BC352)</f>
        <v>0.0</v>
      </c>
      <c r="E352" s="19">
        <f>SUM(G352,L352,Q352,V352,AA352,AF352,AK352,AP352,AU352,AZ352)</f>
        <v>0.0</v>
      </c>
      <c r="F352" s="19">
        <f>J351</f>
        <v>0.0</v>
      </c>
      <c r="G352" s="19">
        <f>ROUND(F352*$G$5/12,2)</f>
        <v>0.0</v>
      </c>
      <c r="H352" s="19">
        <f>MIN($H$5,F352+G352)</f>
        <v>0.0</v>
      </c>
      <c r="I352" s="19">
        <f>MAX(0,MIN(F352+G352-H352,MonthlyPayment-SUM(H352,M352,R352,W352,AB352,AG352,AL352,AQ352,AV352,BA352)))</f>
        <v>0.0</v>
      </c>
      <c r="J352" s="19">
        <f>ROUND(F352+G352-H352-I352,2)</f>
        <v>0.0</v>
      </c>
      <c r="K352" s="19">
        <f>O351</f>
        <v>0.0</v>
      </c>
      <c r="L352" s="19">
        <f>ROUND(K352*$L$5/12,2)</f>
        <v>0.0</v>
      </c>
      <c r="M352" s="19">
        <f>MIN($M$5,K352+L352)</f>
        <v>0.0</v>
      </c>
      <c r="N352" s="19">
        <f>MAX(0,MIN(K352+L352-M352,MonthlyPayment-SUM(H352,M352,R352,W352,AB352,AG352,AL352,AQ352,AV352,BA352)-SUM(I352)))</f>
        <v>0.0</v>
      </c>
      <c r="O352" s="19">
        <f>ROUND(K352+L352-M352-N352,2)</f>
        <v>0.0</v>
      </c>
      <c r="P352" s="19">
        <f>T351</f>
        <v>0.0</v>
      </c>
      <c r="Q352" s="19">
        <f>ROUND(P352*$Q$5/12,2)</f>
        <v>0.0</v>
      </c>
      <c r="R352" s="19">
        <f>MIN($R$5,P352+Q352)</f>
        <v>0.0</v>
      </c>
      <c r="S352" s="19">
        <f>MAX(0,MIN(P352+Q352-R352,MonthlyPayment-SUM(H352,M352,R352,W352,AB352,AG352,AL352,AQ352,AV352,BA352)-SUM(I352,N352)))</f>
        <v>0.0</v>
      </c>
      <c r="T352" s="19">
        <f>ROUND(P352+Q352-R352-S352,2)</f>
        <v>0.0</v>
      </c>
      <c r="U352" s="19">
        <f>Y351</f>
        <v>0.0</v>
      </c>
      <c r="V352" s="19">
        <f>ROUND(U352*$V$5/12,2)</f>
        <v>0.0</v>
      </c>
      <c r="W352" s="19">
        <f>MIN($W$5,U352+V352)</f>
        <v>0.0</v>
      </c>
      <c r="X352" s="19">
        <f>MAX(0,MIN(U352+V352-W352,MonthlyPayment-SUM(H352,M352,R352,W352,AB352,AG352,AL352,AQ352,AV352,BA352)-SUM(I352,N352,S352)))</f>
        <v>0.0</v>
      </c>
      <c r="Y352" s="19">
        <f>ROUND(U352+V352-W352-X352,2)</f>
        <v>0.0</v>
      </c>
      <c r="Z352" s="19">
        <f>AD351</f>
        <v>0.0</v>
      </c>
      <c r="AA352" s="19">
        <f>ROUND(Z352*$AA$5/12,2)</f>
        <v>0.0</v>
      </c>
      <c r="AB352" s="19">
        <f>MIN($AB$5,Z352+AA352)</f>
        <v>0.0</v>
      </c>
      <c r="AC352" s="19">
        <f>MAX(0,MIN(Z352+AA352-AB352,MonthlyPayment-SUM(H352,M352,R352,W352,AB352,AG352,AL352,AQ352,AV352,BA352)-SUM(I352,N352,S352,X352)))</f>
        <v>0.0</v>
      </c>
      <c r="AD352" s="19">
        <f>ROUND(Z352+AA352-AB352-AC352,2)</f>
        <v>0.0</v>
      </c>
      <c r="AE352" s="19">
        <f>AI351</f>
        <v>0.0</v>
      </c>
      <c r="AF352" s="19">
        <f>ROUND(AE352*$AF$5/12,2)</f>
        <v>0.0</v>
      </c>
      <c r="AG352" s="19">
        <f>MIN($AG$5,AE352+AF352)</f>
        <v>0.0</v>
      </c>
      <c r="AH352" s="19">
        <f>MAX(0,MIN(AE352+AF352-AG352,MonthlyPayment-SUM(H352,M352,R352,W352,AB352,AG352,AL352,AQ352,AV352,BA352)-SUM(I352,N352,S352,X352,AC352)))</f>
        <v>0.0</v>
      </c>
      <c r="AI352" s="19">
        <f>ROUND(AE352+AF352-AG352-AH352,2)</f>
        <v>0.0</v>
      </c>
      <c r="AJ352" s="19">
        <f>AN351</f>
        <v>0.0</v>
      </c>
      <c r="AK352" s="19">
        <f>ROUND(AJ352*$AK$5/12,2)</f>
        <v>0.0</v>
      </c>
      <c r="AL352" s="19">
        <f>MIN($AL$5,AJ352+AK352)</f>
        <v>0.0</v>
      </c>
      <c r="AM352" s="19">
        <f>MAX(0,MIN(AJ352+AK352-AL352,MonthlyPayment-SUM(H352,M352,R352,W352,AB352,AG352,AL352,AQ352,AV352,BA352)-SUM(I352,N352,S352,X352,AC352,AH352)))</f>
        <v>0.0</v>
      </c>
      <c r="AN352" s="19">
        <f>ROUND(AJ352+AK352-AL352-AM352,2)</f>
        <v>0.0</v>
      </c>
      <c r="AO352" s="19">
        <f>AS351</f>
        <v>0.0</v>
      </c>
      <c r="AP352" s="19">
        <f>ROUND(AO352*$AP$5/12,2)</f>
        <v>0.0</v>
      </c>
      <c r="AQ352" s="19">
        <f>MIN($AQ$5,AO352+AP352)</f>
        <v>0.0</v>
      </c>
      <c r="AR352" s="19">
        <f>MAX(0,MIN(AO352+AP352-AQ352,MonthlyPayment-SUM(H352,M352,R352,W352,AB352,AG352,AL352,AQ352,AV352,BA352)-SUM(I352,N352,S352,X352,AC352,AH352,AM352)))</f>
        <v>0.0</v>
      </c>
      <c r="AS352" s="19">
        <f>ROUND(AO352+AP352-AQ352-AR352,2)</f>
        <v>0.0</v>
      </c>
      <c r="AT352" s="19">
        <f>AX351</f>
        <v>0.0</v>
      </c>
      <c r="AU352" s="19">
        <f>ROUND(AT352*$AU$5/12,2)</f>
        <v>0.0</v>
      </c>
      <c r="AV352" s="19">
        <f>MIN($AV$5,AT352+AU352)</f>
        <v>0.0</v>
      </c>
      <c r="AW352" s="19">
        <f>MAX(0,MIN(AT352+AU352-AV352,MonthlyPayment-SUM(H352,M352,R352,W352,AB352,AG352,AL352,AQ352,AV352,BA352)-SUM(I352,N352,S352,X352,AC352,AH352,AM352,AR352)))</f>
        <v>0.0</v>
      </c>
      <c r="AX352" s="19">
        <f>ROUND(AT352+AU352-AV352-AW352,2)</f>
        <v>0.0</v>
      </c>
      <c r="AY352" s="19">
        <f>BC351</f>
        <v>0.0</v>
      </c>
      <c r="AZ352" s="19">
        <f>ROUND(AY352*$AZ$5/12,2)</f>
        <v>0.0</v>
      </c>
      <c r="BA352" s="19">
        <f>MIN($BA$5,AY352+AZ352)</f>
        <v>0.0</v>
      </c>
      <c r="BB352" s="19">
        <f>MAX(0,MIN(AY352+AZ352-BA352,MonthlyPayment-SUM(H352,M352,R352,W352,AB352,AG352,AL352,AQ352,AV352,BA352)-SUM(I352,N352,S352,X352,AC352,AH352,AM352,AR352,AW352)))</f>
        <v>0.0</v>
      </c>
      <c r="BC352" s="19">
        <f>ROUND(AY352+AZ352-BA352-BB352,2)</f>
        <v>0.0</v>
      </c>
    </row>
    <row r="353" spans="1:55">
      <c r="A353" s="9">
        <v>347</v>
      </c>
      <c r="B353" s="15">
        <f>IF(FirstPayment="","",EDATE(FirstPayment,A353-1))</f>
        <v/>
      </c>
      <c r="C353" s="19">
        <f>SUM(H353,M353,R353,W353,AB353,AG353,AL353,AQ353,AV353,BA353,I353,N353,S353,X353,AC353,AH353,AM353,AR353,AW353,BB353)</f>
        <v>0.0</v>
      </c>
      <c r="D353" s="19">
        <f>SUM(J353,O353,T353,Y353,AD353,AI353,AN353,AS353,AX353,BC353)</f>
        <v>0.0</v>
      </c>
      <c r="E353" s="19">
        <f>SUM(G353,L353,Q353,V353,AA353,AF353,AK353,AP353,AU353,AZ353)</f>
        <v>0.0</v>
      </c>
      <c r="F353" s="19">
        <f>J352</f>
        <v>0.0</v>
      </c>
      <c r="G353" s="19">
        <f>ROUND(F353*$G$5/12,2)</f>
        <v>0.0</v>
      </c>
      <c r="H353" s="19">
        <f>MIN($H$5,F353+G353)</f>
        <v>0.0</v>
      </c>
      <c r="I353" s="19">
        <f>MAX(0,MIN(F353+G353-H353,MonthlyPayment-SUM(H353,M353,R353,W353,AB353,AG353,AL353,AQ353,AV353,BA353)))</f>
        <v>0.0</v>
      </c>
      <c r="J353" s="19">
        <f>ROUND(F353+G353-H353-I353,2)</f>
        <v>0.0</v>
      </c>
      <c r="K353" s="19">
        <f>O352</f>
        <v>0.0</v>
      </c>
      <c r="L353" s="19">
        <f>ROUND(K353*$L$5/12,2)</f>
        <v>0.0</v>
      </c>
      <c r="M353" s="19">
        <f>MIN($M$5,K353+L353)</f>
        <v>0.0</v>
      </c>
      <c r="N353" s="19">
        <f>MAX(0,MIN(K353+L353-M353,MonthlyPayment-SUM(H353,M353,R353,W353,AB353,AG353,AL353,AQ353,AV353,BA353)-SUM(I353)))</f>
        <v>0.0</v>
      </c>
      <c r="O353" s="19">
        <f>ROUND(K353+L353-M353-N353,2)</f>
        <v>0.0</v>
      </c>
      <c r="P353" s="19">
        <f>T352</f>
        <v>0.0</v>
      </c>
      <c r="Q353" s="19">
        <f>ROUND(P353*$Q$5/12,2)</f>
        <v>0.0</v>
      </c>
      <c r="R353" s="19">
        <f>MIN($R$5,P353+Q353)</f>
        <v>0.0</v>
      </c>
      <c r="S353" s="19">
        <f>MAX(0,MIN(P353+Q353-R353,MonthlyPayment-SUM(H353,M353,R353,W353,AB353,AG353,AL353,AQ353,AV353,BA353)-SUM(I353,N353)))</f>
        <v>0.0</v>
      </c>
      <c r="T353" s="19">
        <f>ROUND(P353+Q353-R353-S353,2)</f>
        <v>0.0</v>
      </c>
      <c r="U353" s="19">
        <f>Y352</f>
        <v>0.0</v>
      </c>
      <c r="V353" s="19">
        <f>ROUND(U353*$V$5/12,2)</f>
        <v>0.0</v>
      </c>
      <c r="W353" s="19">
        <f>MIN($W$5,U353+V353)</f>
        <v>0.0</v>
      </c>
      <c r="X353" s="19">
        <f>MAX(0,MIN(U353+V353-W353,MonthlyPayment-SUM(H353,M353,R353,W353,AB353,AG353,AL353,AQ353,AV353,BA353)-SUM(I353,N353,S353)))</f>
        <v>0.0</v>
      </c>
      <c r="Y353" s="19">
        <f>ROUND(U353+V353-W353-X353,2)</f>
        <v>0.0</v>
      </c>
      <c r="Z353" s="19">
        <f>AD352</f>
        <v>0.0</v>
      </c>
      <c r="AA353" s="19">
        <f>ROUND(Z353*$AA$5/12,2)</f>
        <v>0.0</v>
      </c>
      <c r="AB353" s="19">
        <f>MIN($AB$5,Z353+AA353)</f>
        <v>0.0</v>
      </c>
      <c r="AC353" s="19">
        <f>MAX(0,MIN(Z353+AA353-AB353,MonthlyPayment-SUM(H353,M353,R353,W353,AB353,AG353,AL353,AQ353,AV353,BA353)-SUM(I353,N353,S353,X353)))</f>
        <v>0.0</v>
      </c>
      <c r="AD353" s="19">
        <f>ROUND(Z353+AA353-AB353-AC353,2)</f>
        <v>0.0</v>
      </c>
      <c r="AE353" s="19">
        <f>AI352</f>
        <v>0.0</v>
      </c>
      <c r="AF353" s="19">
        <f>ROUND(AE353*$AF$5/12,2)</f>
        <v>0.0</v>
      </c>
      <c r="AG353" s="19">
        <f>MIN($AG$5,AE353+AF353)</f>
        <v>0.0</v>
      </c>
      <c r="AH353" s="19">
        <f>MAX(0,MIN(AE353+AF353-AG353,MonthlyPayment-SUM(H353,M353,R353,W353,AB353,AG353,AL353,AQ353,AV353,BA353)-SUM(I353,N353,S353,X353,AC353)))</f>
        <v>0.0</v>
      </c>
      <c r="AI353" s="19">
        <f>ROUND(AE353+AF353-AG353-AH353,2)</f>
        <v>0.0</v>
      </c>
      <c r="AJ353" s="19">
        <f>AN352</f>
        <v>0.0</v>
      </c>
      <c r="AK353" s="19">
        <f>ROUND(AJ353*$AK$5/12,2)</f>
        <v>0.0</v>
      </c>
      <c r="AL353" s="19">
        <f>MIN($AL$5,AJ353+AK353)</f>
        <v>0.0</v>
      </c>
      <c r="AM353" s="19">
        <f>MAX(0,MIN(AJ353+AK353-AL353,MonthlyPayment-SUM(H353,M353,R353,W353,AB353,AG353,AL353,AQ353,AV353,BA353)-SUM(I353,N353,S353,X353,AC353,AH353)))</f>
        <v>0.0</v>
      </c>
      <c r="AN353" s="19">
        <f>ROUND(AJ353+AK353-AL353-AM353,2)</f>
        <v>0.0</v>
      </c>
      <c r="AO353" s="19">
        <f>AS352</f>
        <v>0.0</v>
      </c>
      <c r="AP353" s="19">
        <f>ROUND(AO353*$AP$5/12,2)</f>
        <v>0.0</v>
      </c>
      <c r="AQ353" s="19">
        <f>MIN($AQ$5,AO353+AP353)</f>
        <v>0.0</v>
      </c>
      <c r="AR353" s="19">
        <f>MAX(0,MIN(AO353+AP353-AQ353,MonthlyPayment-SUM(H353,M353,R353,W353,AB353,AG353,AL353,AQ353,AV353,BA353)-SUM(I353,N353,S353,X353,AC353,AH353,AM353)))</f>
        <v>0.0</v>
      </c>
      <c r="AS353" s="19">
        <f>ROUND(AO353+AP353-AQ353-AR353,2)</f>
        <v>0.0</v>
      </c>
      <c r="AT353" s="19">
        <f>AX352</f>
        <v>0.0</v>
      </c>
      <c r="AU353" s="19">
        <f>ROUND(AT353*$AU$5/12,2)</f>
        <v>0.0</v>
      </c>
      <c r="AV353" s="19">
        <f>MIN($AV$5,AT353+AU353)</f>
        <v>0.0</v>
      </c>
      <c r="AW353" s="19">
        <f>MAX(0,MIN(AT353+AU353-AV353,MonthlyPayment-SUM(H353,M353,R353,W353,AB353,AG353,AL353,AQ353,AV353,BA353)-SUM(I353,N353,S353,X353,AC353,AH353,AM353,AR353)))</f>
        <v>0.0</v>
      </c>
      <c r="AX353" s="19">
        <f>ROUND(AT353+AU353-AV353-AW353,2)</f>
        <v>0.0</v>
      </c>
      <c r="AY353" s="19">
        <f>BC352</f>
        <v>0.0</v>
      </c>
      <c r="AZ353" s="19">
        <f>ROUND(AY353*$AZ$5/12,2)</f>
        <v>0.0</v>
      </c>
      <c r="BA353" s="19">
        <f>MIN($BA$5,AY353+AZ353)</f>
        <v>0.0</v>
      </c>
      <c r="BB353" s="19">
        <f>MAX(0,MIN(AY353+AZ353-BA353,MonthlyPayment-SUM(H353,M353,R353,W353,AB353,AG353,AL353,AQ353,AV353,BA353)-SUM(I353,N353,S353,X353,AC353,AH353,AM353,AR353,AW353)))</f>
        <v>0.0</v>
      </c>
      <c r="BC353" s="19">
        <f>ROUND(AY353+AZ353-BA353-BB353,2)</f>
        <v>0.0</v>
      </c>
    </row>
    <row r="354" spans="1:55">
      <c r="A354" s="9">
        <v>348</v>
      </c>
      <c r="B354" s="15">
        <f>IF(FirstPayment="","",EDATE(FirstPayment,A354-1))</f>
        <v/>
      </c>
      <c r="C354" s="19">
        <f>SUM(H354,M354,R354,W354,AB354,AG354,AL354,AQ354,AV354,BA354,I354,N354,S354,X354,AC354,AH354,AM354,AR354,AW354,BB354)</f>
        <v>0.0</v>
      </c>
      <c r="D354" s="19">
        <f>SUM(J354,O354,T354,Y354,AD354,AI354,AN354,AS354,AX354,BC354)</f>
        <v>0.0</v>
      </c>
      <c r="E354" s="19">
        <f>SUM(G354,L354,Q354,V354,AA354,AF354,AK354,AP354,AU354,AZ354)</f>
        <v>0.0</v>
      </c>
      <c r="F354" s="19">
        <f>J353</f>
        <v>0.0</v>
      </c>
      <c r="G354" s="19">
        <f>ROUND(F354*$G$5/12,2)</f>
        <v>0.0</v>
      </c>
      <c r="H354" s="19">
        <f>MIN($H$5,F354+G354)</f>
        <v>0.0</v>
      </c>
      <c r="I354" s="19">
        <f>MAX(0,MIN(F354+G354-H354,MonthlyPayment-SUM(H354,M354,R354,W354,AB354,AG354,AL354,AQ354,AV354,BA354)))</f>
        <v>0.0</v>
      </c>
      <c r="J354" s="19">
        <f>ROUND(F354+G354-H354-I354,2)</f>
        <v>0.0</v>
      </c>
      <c r="K354" s="19">
        <f>O353</f>
        <v>0.0</v>
      </c>
      <c r="L354" s="19">
        <f>ROUND(K354*$L$5/12,2)</f>
        <v>0.0</v>
      </c>
      <c r="M354" s="19">
        <f>MIN($M$5,K354+L354)</f>
        <v>0.0</v>
      </c>
      <c r="N354" s="19">
        <f>MAX(0,MIN(K354+L354-M354,MonthlyPayment-SUM(H354,M354,R354,W354,AB354,AG354,AL354,AQ354,AV354,BA354)-SUM(I354)))</f>
        <v>0.0</v>
      </c>
      <c r="O354" s="19">
        <f>ROUND(K354+L354-M354-N354,2)</f>
        <v>0.0</v>
      </c>
      <c r="P354" s="19">
        <f>T353</f>
        <v>0.0</v>
      </c>
      <c r="Q354" s="19">
        <f>ROUND(P354*$Q$5/12,2)</f>
        <v>0.0</v>
      </c>
      <c r="R354" s="19">
        <f>MIN($R$5,P354+Q354)</f>
        <v>0.0</v>
      </c>
      <c r="S354" s="19">
        <f>MAX(0,MIN(P354+Q354-R354,MonthlyPayment-SUM(H354,M354,R354,W354,AB354,AG354,AL354,AQ354,AV354,BA354)-SUM(I354,N354)))</f>
        <v>0.0</v>
      </c>
      <c r="T354" s="19">
        <f>ROUND(P354+Q354-R354-S354,2)</f>
        <v>0.0</v>
      </c>
      <c r="U354" s="19">
        <f>Y353</f>
        <v>0.0</v>
      </c>
      <c r="V354" s="19">
        <f>ROUND(U354*$V$5/12,2)</f>
        <v>0.0</v>
      </c>
      <c r="W354" s="19">
        <f>MIN($W$5,U354+V354)</f>
        <v>0.0</v>
      </c>
      <c r="X354" s="19">
        <f>MAX(0,MIN(U354+V354-W354,MonthlyPayment-SUM(H354,M354,R354,W354,AB354,AG354,AL354,AQ354,AV354,BA354)-SUM(I354,N354,S354)))</f>
        <v>0.0</v>
      </c>
      <c r="Y354" s="19">
        <f>ROUND(U354+V354-W354-X354,2)</f>
        <v>0.0</v>
      </c>
      <c r="Z354" s="19">
        <f>AD353</f>
        <v>0.0</v>
      </c>
      <c r="AA354" s="19">
        <f>ROUND(Z354*$AA$5/12,2)</f>
        <v>0.0</v>
      </c>
      <c r="AB354" s="19">
        <f>MIN($AB$5,Z354+AA354)</f>
        <v>0.0</v>
      </c>
      <c r="AC354" s="19">
        <f>MAX(0,MIN(Z354+AA354-AB354,MonthlyPayment-SUM(H354,M354,R354,W354,AB354,AG354,AL354,AQ354,AV354,BA354)-SUM(I354,N354,S354,X354)))</f>
        <v>0.0</v>
      </c>
      <c r="AD354" s="19">
        <f>ROUND(Z354+AA354-AB354-AC354,2)</f>
        <v>0.0</v>
      </c>
      <c r="AE354" s="19">
        <f>AI353</f>
        <v>0.0</v>
      </c>
      <c r="AF354" s="19">
        <f>ROUND(AE354*$AF$5/12,2)</f>
        <v>0.0</v>
      </c>
      <c r="AG354" s="19">
        <f>MIN($AG$5,AE354+AF354)</f>
        <v>0.0</v>
      </c>
      <c r="AH354" s="19">
        <f>MAX(0,MIN(AE354+AF354-AG354,MonthlyPayment-SUM(H354,M354,R354,W354,AB354,AG354,AL354,AQ354,AV354,BA354)-SUM(I354,N354,S354,X354,AC354)))</f>
        <v>0.0</v>
      </c>
      <c r="AI354" s="19">
        <f>ROUND(AE354+AF354-AG354-AH354,2)</f>
        <v>0.0</v>
      </c>
      <c r="AJ354" s="19">
        <f>AN353</f>
        <v>0.0</v>
      </c>
      <c r="AK354" s="19">
        <f>ROUND(AJ354*$AK$5/12,2)</f>
        <v>0.0</v>
      </c>
      <c r="AL354" s="19">
        <f>MIN($AL$5,AJ354+AK354)</f>
        <v>0.0</v>
      </c>
      <c r="AM354" s="19">
        <f>MAX(0,MIN(AJ354+AK354-AL354,MonthlyPayment-SUM(H354,M354,R354,W354,AB354,AG354,AL354,AQ354,AV354,BA354)-SUM(I354,N354,S354,X354,AC354,AH354)))</f>
        <v>0.0</v>
      </c>
      <c r="AN354" s="19">
        <f>ROUND(AJ354+AK354-AL354-AM354,2)</f>
        <v>0.0</v>
      </c>
      <c r="AO354" s="19">
        <f>AS353</f>
        <v>0.0</v>
      </c>
      <c r="AP354" s="19">
        <f>ROUND(AO354*$AP$5/12,2)</f>
        <v>0.0</v>
      </c>
      <c r="AQ354" s="19">
        <f>MIN($AQ$5,AO354+AP354)</f>
        <v>0.0</v>
      </c>
      <c r="AR354" s="19">
        <f>MAX(0,MIN(AO354+AP354-AQ354,MonthlyPayment-SUM(H354,M354,R354,W354,AB354,AG354,AL354,AQ354,AV354,BA354)-SUM(I354,N354,S354,X354,AC354,AH354,AM354)))</f>
        <v>0.0</v>
      </c>
      <c r="AS354" s="19">
        <f>ROUND(AO354+AP354-AQ354-AR354,2)</f>
        <v>0.0</v>
      </c>
      <c r="AT354" s="19">
        <f>AX353</f>
        <v>0.0</v>
      </c>
      <c r="AU354" s="19">
        <f>ROUND(AT354*$AU$5/12,2)</f>
        <v>0.0</v>
      </c>
      <c r="AV354" s="19">
        <f>MIN($AV$5,AT354+AU354)</f>
        <v>0.0</v>
      </c>
      <c r="AW354" s="19">
        <f>MAX(0,MIN(AT354+AU354-AV354,MonthlyPayment-SUM(H354,M354,R354,W354,AB354,AG354,AL354,AQ354,AV354,BA354)-SUM(I354,N354,S354,X354,AC354,AH354,AM354,AR354)))</f>
        <v>0.0</v>
      </c>
      <c r="AX354" s="19">
        <f>ROUND(AT354+AU354-AV354-AW354,2)</f>
        <v>0.0</v>
      </c>
      <c r="AY354" s="19">
        <f>BC353</f>
        <v>0.0</v>
      </c>
      <c r="AZ354" s="19">
        <f>ROUND(AY354*$AZ$5/12,2)</f>
        <v>0.0</v>
      </c>
      <c r="BA354" s="19">
        <f>MIN($BA$5,AY354+AZ354)</f>
        <v>0.0</v>
      </c>
      <c r="BB354" s="19">
        <f>MAX(0,MIN(AY354+AZ354-BA354,MonthlyPayment-SUM(H354,M354,R354,W354,AB354,AG354,AL354,AQ354,AV354,BA354)-SUM(I354,N354,S354,X354,AC354,AH354,AM354,AR354,AW354)))</f>
        <v>0.0</v>
      </c>
      <c r="BC354" s="19">
        <f>ROUND(AY354+AZ354-BA354-BB354,2)</f>
        <v>0.0</v>
      </c>
    </row>
    <row r="355" spans="1:55">
      <c r="A355" s="9">
        <v>349</v>
      </c>
      <c r="B355" s="15">
        <f>IF(FirstPayment="","",EDATE(FirstPayment,A355-1))</f>
        <v/>
      </c>
      <c r="C355" s="19">
        <f>SUM(H355,M355,R355,W355,AB355,AG355,AL355,AQ355,AV355,BA355,I355,N355,S355,X355,AC355,AH355,AM355,AR355,AW355,BB355)</f>
        <v>0.0</v>
      </c>
      <c r="D355" s="19">
        <f>SUM(J355,O355,T355,Y355,AD355,AI355,AN355,AS355,AX355,BC355)</f>
        <v>0.0</v>
      </c>
      <c r="E355" s="19">
        <f>SUM(G355,L355,Q355,V355,AA355,AF355,AK355,AP355,AU355,AZ355)</f>
        <v>0.0</v>
      </c>
      <c r="F355" s="19">
        <f>J354</f>
        <v>0.0</v>
      </c>
      <c r="G355" s="19">
        <f>ROUND(F355*$G$5/12,2)</f>
        <v>0.0</v>
      </c>
      <c r="H355" s="19">
        <f>MIN($H$5,F355+G355)</f>
        <v>0.0</v>
      </c>
      <c r="I355" s="19">
        <f>MAX(0,MIN(F355+G355-H355,MonthlyPayment-SUM(H355,M355,R355,W355,AB355,AG355,AL355,AQ355,AV355,BA355)))</f>
        <v>0.0</v>
      </c>
      <c r="J355" s="19">
        <f>ROUND(F355+G355-H355-I355,2)</f>
        <v>0.0</v>
      </c>
      <c r="K355" s="19">
        <f>O354</f>
        <v>0.0</v>
      </c>
      <c r="L355" s="19">
        <f>ROUND(K355*$L$5/12,2)</f>
        <v>0.0</v>
      </c>
      <c r="M355" s="19">
        <f>MIN($M$5,K355+L355)</f>
        <v>0.0</v>
      </c>
      <c r="N355" s="19">
        <f>MAX(0,MIN(K355+L355-M355,MonthlyPayment-SUM(H355,M355,R355,W355,AB355,AG355,AL355,AQ355,AV355,BA355)-SUM(I355)))</f>
        <v>0.0</v>
      </c>
      <c r="O355" s="19">
        <f>ROUND(K355+L355-M355-N355,2)</f>
        <v>0.0</v>
      </c>
      <c r="P355" s="19">
        <f>T354</f>
        <v>0.0</v>
      </c>
      <c r="Q355" s="19">
        <f>ROUND(P355*$Q$5/12,2)</f>
        <v>0.0</v>
      </c>
      <c r="R355" s="19">
        <f>MIN($R$5,P355+Q355)</f>
        <v>0.0</v>
      </c>
      <c r="S355" s="19">
        <f>MAX(0,MIN(P355+Q355-R355,MonthlyPayment-SUM(H355,M355,R355,W355,AB355,AG355,AL355,AQ355,AV355,BA355)-SUM(I355,N355)))</f>
        <v>0.0</v>
      </c>
      <c r="T355" s="19">
        <f>ROUND(P355+Q355-R355-S355,2)</f>
        <v>0.0</v>
      </c>
      <c r="U355" s="19">
        <f>Y354</f>
        <v>0.0</v>
      </c>
      <c r="V355" s="19">
        <f>ROUND(U355*$V$5/12,2)</f>
        <v>0.0</v>
      </c>
      <c r="W355" s="19">
        <f>MIN($W$5,U355+V355)</f>
        <v>0.0</v>
      </c>
      <c r="X355" s="19">
        <f>MAX(0,MIN(U355+V355-W355,MonthlyPayment-SUM(H355,M355,R355,W355,AB355,AG355,AL355,AQ355,AV355,BA355)-SUM(I355,N355,S355)))</f>
        <v>0.0</v>
      </c>
      <c r="Y355" s="19">
        <f>ROUND(U355+V355-W355-X355,2)</f>
        <v>0.0</v>
      </c>
      <c r="Z355" s="19">
        <f>AD354</f>
        <v>0.0</v>
      </c>
      <c r="AA355" s="19">
        <f>ROUND(Z355*$AA$5/12,2)</f>
        <v>0.0</v>
      </c>
      <c r="AB355" s="19">
        <f>MIN($AB$5,Z355+AA355)</f>
        <v>0.0</v>
      </c>
      <c r="AC355" s="19">
        <f>MAX(0,MIN(Z355+AA355-AB355,MonthlyPayment-SUM(H355,M355,R355,W355,AB355,AG355,AL355,AQ355,AV355,BA355)-SUM(I355,N355,S355,X355)))</f>
        <v>0.0</v>
      </c>
      <c r="AD355" s="19">
        <f>ROUND(Z355+AA355-AB355-AC355,2)</f>
        <v>0.0</v>
      </c>
      <c r="AE355" s="19">
        <f>AI354</f>
        <v>0.0</v>
      </c>
      <c r="AF355" s="19">
        <f>ROUND(AE355*$AF$5/12,2)</f>
        <v>0.0</v>
      </c>
      <c r="AG355" s="19">
        <f>MIN($AG$5,AE355+AF355)</f>
        <v>0.0</v>
      </c>
      <c r="AH355" s="19">
        <f>MAX(0,MIN(AE355+AF355-AG355,MonthlyPayment-SUM(H355,M355,R355,W355,AB355,AG355,AL355,AQ355,AV355,BA355)-SUM(I355,N355,S355,X355,AC355)))</f>
        <v>0.0</v>
      </c>
      <c r="AI355" s="19">
        <f>ROUND(AE355+AF355-AG355-AH355,2)</f>
        <v>0.0</v>
      </c>
      <c r="AJ355" s="19">
        <f>AN354</f>
        <v>0.0</v>
      </c>
      <c r="AK355" s="19">
        <f>ROUND(AJ355*$AK$5/12,2)</f>
        <v>0.0</v>
      </c>
      <c r="AL355" s="19">
        <f>MIN($AL$5,AJ355+AK355)</f>
        <v>0.0</v>
      </c>
      <c r="AM355" s="19">
        <f>MAX(0,MIN(AJ355+AK355-AL355,MonthlyPayment-SUM(H355,M355,R355,W355,AB355,AG355,AL355,AQ355,AV355,BA355)-SUM(I355,N355,S355,X355,AC355,AH355)))</f>
        <v>0.0</v>
      </c>
      <c r="AN355" s="19">
        <f>ROUND(AJ355+AK355-AL355-AM355,2)</f>
        <v>0.0</v>
      </c>
      <c r="AO355" s="19">
        <f>AS354</f>
        <v>0.0</v>
      </c>
      <c r="AP355" s="19">
        <f>ROUND(AO355*$AP$5/12,2)</f>
        <v>0.0</v>
      </c>
      <c r="AQ355" s="19">
        <f>MIN($AQ$5,AO355+AP355)</f>
        <v>0.0</v>
      </c>
      <c r="AR355" s="19">
        <f>MAX(0,MIN(AO355+AP355-AQ355,MonthlyPayment-SUM(H355,M355,R355,W355,AB355,AG355,AL355,AQ355,AV355,BA355)-SUM(I355,N355,S355,X355,AC355,AH355,AM355)))</f>
        <v>0.0</v>
      </c>
      <c r="AS355" s="19">
        <f>ROUND(AO355+AP355-AQ355-AR355,2)</f>
        <v>0.0</v>
      </c>
      <c r="AT355" s="19">
        <f>AX354</f>
        <v>0.0</v>
      </c>
      <c r="AU355" s="19">
        <f>ROUND(AT355*$AU$5/12,2)</f>
        <v>0.0</v>
      </c>
      <c r="AV355" s="19">
        <f>MIN($AV$5,AT355+AU355)</f>
        <v>0.0</v>
      </c>
      <c r="AW355" s="19">
        <f>MAX(0,MIN(AT355+AU355-AV355,MonthlyPayment-SUM(H355,M355,R355,W355,AB355,AG355,AL355,AQ355,AV355,BA355)-SUM(I355,N355,S355,X355,AC355,AH355,AM355,AR355)))</f>
        <v>0.0</v>
      </c>
      <c r="AX355" s="19">
        <f>ROUND(AT355+AU355-AV355-AW355,2)</f>
        <v>0.0</v>
      </c>
      <c r="AY355" s="19">
        <f>BC354</f>
        <v>0.0</v>
      </c>
      <c r="AZ355" s="19">
        <f>ROUND(AY355*$AZ$5/12,2)</f>
        <v>0.0</v>
      </c>
      <c r="BA355" s="19">
        <f>MIN($BA$5,AY355+AZ355)</f>
        <v>0.0</v>
      </c>
      <c r="BB355" s="19">
        <f>MAX(0,MIN(AY355+AZ355-BA355,MonthlyPayment-SUM(H355,M355,R355,W355,AB355,AG355,AL355,AQ355,AV355,BA355)-SUM(I355,N355,S355,X355,AC355,AH355,AM355,AR355,AW355)))</f>
        <v>0.0</v>
      </c>
      <c r="BC355" s="19">
        <f>ROUND(AY355+AZ355-BA355-BB355,2)</f>
        <v>0.0</v>
      </c>
    </row>
    <row r="356" spans="1:55">
      <c r="A356" s="9">
        <v>350</v>
      </c>
      <c r="B356" s="15">
        <f>IF(FirstPayment="","",EDATE(FirstPayment,A356-1))</f>
        <v/>
      </c>
      <c r="C356" s="19">
        <f>SUM(H356,M356,R356,W356,AB356,AG356,AL356,AQ356,AV356,BA356,I356,N356,S356,X356,AC356,AH356,AM356,AR356,AW356,BB356)</f>
        <v>0.0</v>
      </c>
      <c r="D356" s="19">
        <f>SUM(J356,O356,T356,Y356,AD356,AI356,AN356,AS356,AX356,BC356)</f>
        <v>0.0</v>
      </c>
      <c r="E356" s="19">
        <f>SUM(G356,L356,Q356,V356,AA356,AF356,AK356,AP356,AU356,AZ356)</f>
        <v>0.0</v>
      </c>
      <c r="F356" s="19">
        <f>J355</f>
        <v>0.0</v>
      </c>
      <c r="G356" s="19">
        <f>ROUND(F356*$G$5/12,2)</f>
        <v>0.0</v>
      </c>
      <c r="H356" s="19">
        <f>MIN($H$5,F356+G356)</f>
        <v>0.0</v>
      </c>
      <c r="I356" s="19">
        <f>MAX(0,MIN(F356+G356-H356,MonthlyPayment-SUM(H356,M356,R356,W356,AB356,AG356,AL356,AQ356,AV356,BA356)))</f>
        <v>0.0</v>
      </c>
      <c r="J356" s="19">
        <f>ROUND(F356+G356-H356-I356,2)</f>
        <v>0.0</v>
      </c>
      <c r="K356" s="19">
        <f>O355</f>
        <v>0.0</v>
      </c>
      <c r="L356" s="19">
        <f>ROUND(K356*$L$5/12,2)</f>
        <v>0.0</v>
      </c>
      <c r="M356" s="19">
        <f>MIN($M$5,K356+L356)</f>
        <v>0.0</v>
      </c>
      <c r="N356" s="19">
        <f>MAX(0,MIN(K356+L356-M356,MonthlyPayment-SUM(H356,M356,R356,W356,AB356,AG356,AL356,AQ356,AV356,BA356)-SUM(I356)))</f>
        <v>0.0</v>
      </c>
      <c r="O356" s="19">
        <f>ROUND(K356+L356-M356-N356,2)</f>
        <v>0.0</v>
      </c>
      <c r="P356" s="19">
        <f>T355</f>
        <v>0.0</v>
      </c>
      <c r="Q356" s="19">
        <f>ROUND(P356*$Q$5/12,2)</f>
        <v>0.0</v>
      </c>
      <c r="R356" s="19">
        <f>MIN($R$5,P356+Q356)</f>
        <v>0.0</v>
      </c>
      <c r="S356" s="19">
        <f>MAX(0,MIN(P356+Q356-R356,MonthlyPayment-SUM(H356,M356,R356,W356,AB356,AG356,AL356,AQ356,AV356,BA356)-SUM(I356,N356)))</f>
        <v>0.0</v>
      </c>
      <c r="T356" s="19">
        <f>ROUND(P356+Q356-R356-S356,2)</f>
        <v>0.0</v>
      </c>
      <c r="U356" s="19">
        <f>Y355</f>
        <v>0.0</v>
      </c>
      <c r="V356" s="19">
        <f>ROUND(U356*$V$5/12,2)</f>
        <v>0.0</v>
      </c>
      <c r="W356" s="19">
        <f>MIN($W$5,U356+V356)</f>
        <v>0.0</v>
      </c>
      <c r="X356" s="19">
        <f>MAX(0,MIN(U356+V356-W356,MonthlyPayment-SUM(H356,M356,R356,W356,AB356,AG356,AL356,AQ356,AV356,BA356)-SUM(I356,N356,S356)))</f>
        <v>0.0</v>
      </c>
      <c r="Y356" s="19">
        <f>ROUND(U356+V356-W356-X356,2)</f>
        <v>0.0</v>
      </c>
      <c r="Z356" s="19">
        <f>AD355</f>
        <v>0.0</v>
      </c>
      <c r="AA356" s="19">
        <f>ROUND(Z356*$AA$5/12,2)</f>
        <v>0.0</v>
      </c>
      <c r="AB356" s="19">
        <f>MIN($AB$5,Z356+AA356)</f>
        <v>0.0</v>
      </c>
      <c r="AC356" s="19">
        <f>MAX(0,MIN(Z356+AA356-AB356,MonthlyPayment-SUM(H356,M356,R356,W356,AB356,AG356,AL356,AQ356,AV356,BA356)-SUM(I356,N356,S356,X356)))</f>
        <v>0.0</v>
      </c>
      <c r="AD356" s="19">
        <f>ROUND(Z356+AA356-AB356-AC356,2)</f>
        <v>0.0</v>
      </c>
      <c r="AE356" s="19">
        <f>AI355</f>
        <v>0.0</v>
      </c>
      <c r="AF356" s="19">
        <f>ROUND(AE356*$AF$5/12,2)</f>
        <v>0.0</v>
      </c>
      <c r="AG356" s="19">
        <f>MIN($AG$5,AE356+AF356)</f>
        <v>0.0</v>
      </c>
      <c r="AH356" s="19">
        <f>MAX(0,MIN(AE356+AF356-AG356,MonthlyPayment-SUM(H356,M356,R356,W356,AB356,AG356,AL356,AQ356,AV356,BA356)-SUM(I356,N356,S356,X356,AC356)))</f>
        <v>0.0</v>
      </c>
      <c r="AI356" s="19">
        <f>ROUND(AE356+AF356-AG356-AH356,2)</f>
        <v>0.0</v>
      </c>
      <c r="AJ356" s="19">
        <f>AN355</f>
        <v>0.0</v>
      </c>
      <c r="AK356" s="19">
        <f>ROUND(AJ356*$AK$5/12,2)</f>
        <v>0.0</v>
      </c>
      <c r="AL356" s="19">
        <f>MIN($AL$5,AJ356+AK356)</f>
        <v>0.0</v>
      </c>
      <c r="AM356" s="19">
        <f>MAX(0,MIN(AJ356+AK356-AL356,MonthlyPayment-SUM(H356,M356,R356,W356,AB356,AG356,AL356,AQ356,AV356,BA356)-SUM(I356,N356,S356,X356,AC356,AH356)))</f>
        <v>0.0</v>
      </c>
      <c r="AN356" s="19">
        <f>ROUND(AJ356+AK356-AL356-AM356,2)</f>
        <v>0.0</v>
      </c>
      <c r="AO356" s="19">
        <f>AS355</f>
        <v>0.0</v>
      </c>
      <c r="AP356" s="19">
        <f>ROUND(AO356*$AP$5/12,2)</f>
        <v>0.0</v>
      </c>
      <c r="AQ356" s="19">
        <f>MIN($AQ$5,AO356+AP356)</f>
        <v>0.0</v>
      </c>
      <c r="AR356" s="19">
        <f>MAX(0,MIN(AO356+AP356-AQ356,MonthlyPayment-SUM(H356,M356,R356,W356,AB356,AG356,AL356,AQ356,AV356,BA356)-SUM(I356,N356,S356,X356,AC356,AH356,AM356)))</f>
        <v>0.0</v>
      </c>
      <c r="AS356" s="19">
        <f>ROUND(AO356+AP356-AQ356-AR356,2)</f>
        <v>0.0</v>
      </c>
      <c r="AT356" s="19">
        <f>AX355</f>
        <v>0.0</v>
      </c>
      <c r="AU356" s="19">
        <f>ROUND(AT356*$AU$5/12,2)</f>
        <v>0.0</v>
      </c>
      <c r="AV356" s="19">
        <f>MIN($AV$5,AT356+AU356)</f>
        <v>0.0</v>
      </c>
      <c r="AW356" s="19">
        <f>MAX(0,MIN(AT356+AU356-AV356,MonthlyPayment-SUM(H356,M356,R356,W356,AB356,AG356,AL356,AQ356,AV356,BA356)-SUM(I356,N356,S356,X356,AC356,AH356,AM356,AR356)))</f>
        <v>0.0</v>
      </c>
      <c r="AX356" s="19">
        <f>ROUND(AT356+AU356-AV356-AW356,2)</f>
        <v>0.0</v>
      </c>
      <c r="AY356" s="19">
        <f>BC355</f>
        <v>0.0</v>
      </c>
      <c r="AZ356" s="19">
        <f>ROUND(AY356*$AZ$5/12,2)</f>
        <v>0.0</v>
      </c>
      <c r="BA356" s="19">
        <f>MIN($BA$5,AY356+AZ356)</f>
        <v>0.0</v>
      </c>
      <c r="BB356" s="19">
        <f>MAX(0,MIN(AY356+AZ356-BA356,MonthlyPayment-SUM(H356,M356,R356,W356,AB356,AG356,AL356,AQ356,AV356,BA356)-SUM(I356,N356,S356,X356,AC356,AH356,AM356,AR356,AW356)))</f>
        <v>0.0</v>
      </c>
      <c r="BC356" s="19">
        <f>ROUND(AY356+AZ356-BA356-BB356,2)</f>
        <v>0.0</v>
      </c>
    </row>
    <row r="357" spans="1:55">
      <c r="A357" s="9">
        <v>351</v>
      </c>
      <c r="B357" s="15">
        <f>IF(FirstPayment="","",EDATE(FirstPayment,A357-1))</f>
        <v/>
      </c>
      <c r="C357" s="19">
        <f>SUM(H357,M357,R357,W357,AB357,AG357,AL357,AQ357,AV357,BA357,I357,N357,S357,X357,AC357,AH357,AM357,AR357,AW357,BB357)</f>
        <v>0.0</v>
      </c>
      <c r="D357" s="19">
        <f>SUM(J357,O357,T357,Y357,AD357,AI357,AN357,AS357,AX357,BC357)</f>
        <v>0.0</v>
      </c>
      <c r="E357" s="19">
        <f>SUM(G357,L357,Q357,V357,AA357,AF357,AK357,AP357,AU357,AZ357)</f>
        <v>0.0</v>
      </c>
      <c r="F357" s="19">
        <f>J356</f>
        <v>0.0</v>
      </c>
      <c r="G357" s="19">
        <f>ROUND(F357*$G$5/12,2)</f>
        <v>0.0</v>
      </c>
      <c r="H357" s="19">
        <f>MIN($H$5,F357+G357)</f>
        <v>0.0</v>
      </c>
      <c r="I357" s="19">
        <f>MAX(0,MIN(F357+G357-H357,MonthlyPayment-SUM(H357,M357,R357,W357,AB357,AG357,AL357,AQ357,AV357,BA357)))</f>
        <v>0.0</v>
      </c>
      <c r="J357" s="19">
        <f>ROUND(F357+G357-H357-I357,2)</f>
        <v>0.0</v>
      </c>
      <c r="K357" s="19">
        <f>O356</f>
        <v>0.0</v>
      </c>
      <c r="L357" s="19">
        <f>ROUND(K357*$L$5/12,2)</f>
        <v>0.0</v>
      </c>
      <c r="M357" s="19">
        <f>MIN($M$5,K357+L357)</f>
        <v>0.0</v>
      </c>
      <c r="N357" s="19">
        <f>MAX(0,MIN(K357+L357-M357,MonthlyPayment-SUM(H357,M357,R357,W357,AB357,AG357,AL357,AQ357,AV357,BA357)-SUM(I357)))</f>
        <v>0.0</v>
      </c>
      <c r="O357" s="19">
        <f>ROUND(K357+L357-M357-N357,2)</f>
        <v>0.0</v>
      </c>
      <c r="P357" s="19">
        <f>T356</f>
        <v>0.0</v>
      </c>
      <c r="Q357" s="19">
        <f>ROUND(P357*$Q$5/12,2)</f>
        <v>0.0</v>
      </c>
      <c r="R357" s="19">
        <f>MIN($R$5,P357+Q357)</f>
        <v>0.0</v>
      </c>
      <c r="S357" s="19">
        <f>MAX(0,MIN(P357+Q357-R357,MonthlyPayment-SUM(H357,M357,R357,W357,AB357,AG357,AL357,AQ357,AV357,BA357)-SUM(I357,N357)))</f>
        <v>0.0</v>
      </c>
      <c r="T357" s="19">
        <f>ROUND(P357+Q357-R357-S357,2)</f>
        <v>0.0</v>
      </c>
      <c r="U357" s="19">
        <f>Y356</f>
        <v>0.0</v>
      </c>
      <c r="V357" s="19">
        <f>ROUND(U357*$V$5/12,2)</f>
        <v>0.0</v>
      </c>
      <c r="W357" s="19">
        <f>MIN($W$5,U357+V357)</f>
        <v>0.0</v>
      </c>
      <c r="X357" s="19">
        <f>MAX(0,MIN(U357+V357-W357,MonthlyPayment-SUM(H357,M357,R357,W357,AB357,AG357,AL357,AQ357,AV357,BA357)-SUM(I357,N357,S357)))</f>
        <v>0.0</v>
      </c>
      <c r="Y357" s="19">
        <f>ROUND(U357+V357-W357-X357,2)</f>
        <v>0.0</v>
      </c>
      <c r="Z357" s="19">
        <f>AD356</f>
        <v>0.0</v>
      </c>
      <c r="AA357" s="19">
        <f>ROUND(Z357*$AA$5/12,2)</f>
        <v>0.0</v>
      </c>
      <c r="AB357" s="19">
        <f>MIN($AB$5,Z357+AA357)</f>
        <v>0.0</v>
      </c>
      <c r="AC357" s="19">
        <f>MAX(0,MIN(Z357+AA357-AB357,MonthlyPayment-SUM(H357,M357,R357,W357,AB357,AG357,AL357,AQ357,AV357,BA357)-SUM(I357,N357,S357,X357)))</f>
        <v>0.0</v>
      </c>
      <c r="AD357" s="19">
        <f>ROUND(Z357+AA357-AB357-AC357,2)</f>
        <v>0.0</v>
      </c>
      <c r="AE357" s="19">
        <f>AI356</f>
        <v>0.0</v>
      </c>
      <c r="AF357" s="19">
        <f>ROUND(AE357*$AF$5/12,2)</f>
        <v>0.0</v>
      </c>
      <c r="AG357" s="19">
        <f>MIN($AG$5,AE357+AF357)</f>
        <v>0.0</v>
      </c>
      <c r="AH357" s="19">
        <f>MAX(0,MIN(AE357+AF357-AG357,MonthlyPayment-SUM(H357,M357,R357,W357,AB357,AG357,AL357,AQ357,AV357,BA357)-SUM(I357,N357,S357,X357,AC357)))</f>
        <v>0.0</v>
      </c>
      <c r="AI357" s="19">
        <f>ROUND(AE357+AF357-AG357-AH357,2)</f>
        <v>0.0</v>
      </c>
      <c r="AJ357" s="19">
        <f>AN356</f>
        <v>0.0</v>
      </c>
      <c r="AK357" s="19">
        <f>ROUND(AJ357*$AK$5/12,2)</f>
        <v>0.0</v>
      </c>
      <c r="AL357" s="19">
        <f>MIN($AL$5,AJ357+AK357)</f>
        <v>0.0</v>
      </c>
      <c r="AM357" s="19">
        <f>MAX(0,MIN(AJ357+AK357-AL357,MonthlyPayment-SUM(H357,M357,R357,W357,AB357,AG357,AL357,AQ357,AV357,BA357)-SUM(I357,N357,S357,X357,AC357,AH357)))</f>
        <v>0.0</v>
      </c>
      <c r="AN357" s="19">
        <f>ROUND(AJ357+AK357-AL357-AM357,2)</f>
        <v>0.0</v>
      </c>
      <c r="AO357" s="19">
        <f>AS356</f>
        <v>0.0</v>
      </c>
      <c r="AP357" s="19">
        <f>ROUND(AO357*$AP$5/12,2)</f>
        <v>0.0</v>
      </c>
      <c r="AQ357" s="19">
        <f>MIN($AQ$5,AO357+AP357)</f>
        <v>0.0</v>
      </c>
      <c r="AR357" s="19">
        <f>MAX(0,MIN(AO357+AP357-AQ357,MonthlyPayment-SUM(H357,M357,R357,W357,AB357,AG357,AL357,AQ357,AV357,BA357)-SUM(I357,N357,S357,X357,AC357,AH357,AM357)))</f>
        <v>0.0</v>
      </c>
      <c r="AS357" s="19">
        <f>ROUND(AO357+AP357-AQ357-AR357,2)</f>
        <v>0.0</v>
      </c>
      <c r="AT357" s="19">
        <f>AX356</f>
        <v>0.0</v>
      </c>
      <c r="AU357" s="19">
        <f>ROUND(AT357*$AU$5/12,2)</f>
        <v>0.0</v>
      </c>
      <c r="AV357" s="19">
        <f>MIN($AV$5,AT357+AU357)</f>
        <v>0.0</v>
      </c>
      <c r="AW357" s="19">
        <f>MAX(0,MIN(AT357+AU357-AV357,MonthlyPayment-SUM(H357,M357,R357,W357,AB357,AG357,AL357,AQ357,AV357,BA357)-SUM(I357,N357,S357,X357,AC357,AH357,AM357,AR357)))</f>
        <v>0.0</v>
      </c>
      <c r="AX357" s="19">
        <f>ROUND(AT357+AU357-AV357-AW357,2)</f>
        <v>0.0</v>
      </c>
      <c r="AY357" s="19">
        <f>BC356</f>
        <v>0.0</v>
      </c>
      <c r="AZ357" s="19">
        <f>ROUND(AY357*$AZ$5/12,2)</f>
        <v>0.0</v>
      </c>
      <c r="BA357" s="19">
        <f>MIN($BA$5,AY357+AZ357)</f>
        <v>0.0</v>
      </c>
      <c r="BB357" s="19">
        <f>MAX(0,MIN(AY357+AZ357-BA357,MonthlyPayment-SUM(H357,M357,R357,W357,AB357,AG357,AL357,AQ357,AV357,BA357)-SUM(I357,N357,S357,X357,AC357,AH357,AM357,AR357,AW357)))</f>
        <v>0.0</v>
      </c>
      <c r="BC357" s="19">
        <f>ROUND(AY357+AZ357-BA357-BB357,2)</f>
        <v>0.0</v>
      </c>
    </row>
    <row r="358" spans="1:55">
      <c r="A358" s="9">
        <v>352</v>
      </c>
      <c r="B358" s="15">
        <f>IF(FirstPayment="","",EDATE(FirstPayment,A358-1))</f>
        <v/>
      </c>
      <c r="C358" s="19">
        <f>SUM(H358,M358,R358,W358,AB358,AG358,AL358,AQ358,AV358,BA358,I358,N358,S358,X358,AC358,AH358,AM358,AR358,AW358,BB358)</f>
        <v>0.0</v>
      </c>
      <c r="D358" s="19">
        <f>SUM(J358,O358,T358,Y358,AD358,AI358,AN358,AS358,AX358,BC358)</f>
        <v>0.0</v>
      </c>
      <c r="E358" s="19">
        <f>SUM(G358,L358,Q358,V358,AA358,AF358,AK358,AP358,AU358,AZ358)</f>
        <v>0.0</v>
      </c>
      <c r="F358" s="19">
        <f>J357</f>
        <v>0.0</v>
      </c>
      <c r="G358" s="19">
        <f>ROUND(F358*$G$5/12,2)</f>
        <v>0.0</v>
      </c>
      <c r="H358" s="19">
        <f>MIN($H$5,F358+G358)</f>
        <v>0.0</v>
      </c>
      <c r="I358" s="19">
        <f>MAX(0,MIN(F358+G358-H358,MonthlyPayment-SUM(H358,M358,R358,W358,AB358,AG358,AL358,AQ358,AV358,BA358)))</f>
        <v>0.0</v>
      </c>
      <c r="J358" s="19">
        <f>ROUND(F358+G358-H358-I358,2)</f>
        <v>0.0</v>
      </c>
      <c r="K358" s="19">
        <f>O357</f>
        <v>0.0</v>
      </c>
      <c r="L358" s="19">
        <f>ROUND(K358*$L$5/12,2)</f>
        <v>0.0</v>
      </c>
      <c r="M358" s="19">
        <f>MIN($M$5,K358+L358)</f>
        <v>0.0</v>
      </c>
      <c r="N358" s="19">
        <f>MAX(0,MIN(K358+L358-M358,MonthlyPayment-SUM(H358,M358,R358,W358,AB358,AG358,AL358,AQ358,AV358,BA358)-SUM(I358)))</f>
        <v>0.0</v>
      </c>
      <c r="O358" s="19">
        <f>ROUND(K358+L358-M358-N358,2)</f>
        <v>0.0</v>
      </c>
      <c r="P358" s="19">
        <f>T357</f>
        <v>0.0</v>
      </c>
      <c r="Q358" s="19">
        <f>ROUND(P358*$Q$5/12,2)</f>
        <v>0.0</v>
      </c>
      <c r="R358" s="19">
        <f>MIN($R$5,P358+Q358)</f>
        <v>0.0</v>
      </c>
      <c r="S358" s="19">
        <f>MAX(0,MIN(P358+Q358-R358,MonthlyPayment-SUM(H358,M358,R358,W358,AB358,AG358,AL358,AQ358,AV358,BA358)-SUM(I358,N358)))</f>
        <v>0.0</v>
      </c>
      <c r="T358" s="19">
        <f>ROUND(P358+Q358-R358-S358,2)</f>
        <v>0.0</v>
      </c>
      <c r="U358" s="19">
        <f>Y357</f>
        <v>0.0</v>
      </c>
      <c r="V358" s="19">
        <f>ROUND(U358*$V$5/12,2)</f>
        <v>0.0</v>
      </c>
      <c r="W358" s="19">
        <f>MIN($W$5,U358+V358)</f>
        <v>0.0</v>
      </c>
      <c r="X358" s="19">
        <f>MAX(0,MIN(U358+V358-W358,MonthlyPayment-SUM(H358,M358,R358,W358,AB358,AG358,AL358,AQ358,AV358,BA358)-SUM(I358,N358,S358)))</f>
        <v>0.0</v>
      </c>
      <c r="Y358" s="19">
        <f>ROUND(U358+V358-W358-X358,2)</f>
        <v>0.0</v>
      </c>
      <c r="Z358" s="19">
        <f>AD357</f>
        <v>0.0</v>
      </c>
      <c r="AA358" s="19">
        <f>ROUND(Z358*$AA$5/12,2)</f>
        <v>0.0</v>
      </c>
      <c r="AB358" s="19">
        <f>MIN($AB$5,Z358+AA358)</f>
        <v>0.0</v>
      </c>
      <c r="AC358" s="19">
        <f>MAX(0,MIN(Z358+AA358-AB358,MonthlyPayment-SUM(H358,M358,R358,W358,AB358,AG358,AL358,AQ358,AV358,BA358)-SUM(I358,N358,S358,X358)))</f>
        <v>0.0</v>
      </c>
      <c r="AD358" s="19">
        <f>ROUND(Z358+AA358-AB358-AC358,2)</f>
        <v>0.0</v>
      </c>
      <c r="AE358" s="19">
        <f>AI357</f>
        <v>0.0</v>
      </c>
      <c r="AF358" s="19">
        <f>ROUND(AE358*$AF$5/12,2)</f>
        <v>0.0</v>
      </c>
      <c r="AG358" s="19">
        <f>MIN($AG$5,AE358+AF358)</f>
        <v>0.0</v>
      </c>
      <c r="AH358" s="19">
        <f>MAX(0,MIN(AE358+AF358-AG358,MonthlyPayment-SUM(H358,M358,R358,W358,AB358,AG358,AL358,AQ358,AV358,BA358)-SUM(I358,N358,S358,X358,AC358)))</f>
        <v>0.0</v>
      </c>
      <c r="AI358" s="19">
        <f>ROUND(AE358+AF358-AG358-AH358,2)</f>
        <v>0.0</v>
      </c>
      <c r="AJ358" s="19">
        <f>AN357</f>
        <v>0.0</v>
      </c>
      <c r="AK358" s="19">
        <f>ROUND(AJ358*$AK$5/12,2)</f>
        <v>0.0</v>
      </c>
      <c r="AL358" s="19">
        <f>MIN($AL$5,AJ358+AK358)</f>
        <v>0.0</v>
      </c>
      <c r="AM358" s="19">
        <f>MAX(0,MIN(AJ358+AK358-AL358,MonthlyPayment-SUM(H358,M358,R358,W358,AB358,AG358,AL358,AQ358,AV358,BA358)-SUM(I358,N358,S358,X358,AC358,AH358)))</f>
        <v>0.0</v>
      </c>
      <c r="AN358" s="19">
        <f>ROUND(AJ358+AK358-AL358-AM358,2)</f>
        <v>0.0</v>
      </c>
      <c r="AO358" s="19">
        <f>AS357</f>
        <v>0.0</v>
      </c>
      <c r="AP358" s="19">
        <f>ROUND(AO358*$AP$5/12,2)</f>
        <v>0.0</v>
      </c>
      <c r="AQ358" s="19">
        <f>MIN($AQ$5,AO358+AP358)</f>
        <v>0.0</v>
      </c>
      <c r="AR358" s="19">
        <f>MAX(0,MIN(AO358+AP358-AQ358,MonthlyPayment-SUM(H358,M358,R358,W358,AB358,AG358,AL358,AQ358,AV358,BA358)-SUM(I358,N358,S358,X358,AC358,AH358,AM358)))</f>
        <v>0.0</v>
      </c>
      <c r="AS358" s="19">
        <f>ROUND(AO358+AP358-AQ358-AR358,2)</f>
        <v>0.0</v>
      </c>
      <c r="AT358" s="19">
        <f>AX357</f>
        <v>0.0</v>
      </c>
      <c r="AU358" s="19">
        <f>ROUND(AT358*$AU$5/12,2)</f>
        <v>0.0</v>
      </c>
      <c r="AV358" s="19">
        <f>MIN($AV$5,AT358+AU358)</f>
        <v>0.0</v>
      </c>
      <c r="AW358" s="19">
        <f>MAX(0,MIN(AT358+AU358-AV358,MonthlyPayment-SUM(H358,M358,R358,W358,AB358,AG358,AL358,AQ358,AV358,BA358)-SUM(I358,N358,S358,X358,AC358,AH358,AM358,AR358)))</f>
        <v>0.0</v>
      </c>
      <c r="AX358" s="19">
        <f>ROUND(AT358+AU358-AV358-AW358,2)</f>
        <v>0.0</v>
      </c>
      <c r="AY358" s="19">
        <f>BC357</f>
        <v>0.0</v>
      </c>
      <c r="AZ358" s="19">
        <f>ROUND(AY358*$AZ$5/12,2)</f>
        <v>0.0</v>
      </c>
      <c r="BA358" s="19">
        <f>MIN($BA$5,AY358+AZ358)</f>
        <v>0.0</v>
      </c>
      <c r="BB358" s="19">
        <f>MAX(0,MIN(AY358+AZ358-BA358,MonthlyPayment-SUM(H358,M358,R358,W358,AB358,AG358,AL358,AQ358,AV358,BA358)-SUM(I358,N358,S358,X358,AC358,AH358,AM358,AR358,AW358)))</f>
        <v>0.0</v>
      </c>
      <c r="BC358" s="19">
        <f>ROUND(AY358+AZ358-BA358-BB358,2)</f>
        <v>0.0</v>
      </c>
    </row>
    <row r="359" spans="1:55">
      <c r="A359" s="9">
        <v>353</v>
      </c>
      <c r="B359" s="15">
        <f>IF(FirstPayment="","",EDATE(FirstPayment,A359-1))</f>
        <v/>
      </c>
      <c r="C359" s="19">
        <f>SUM(H359,M359,R359,W359,AB359,AG359,AL359,AQ359,AV359,BA359,I359,N359,S359,X359,AC359,AH359,AM359,AR359,AW359,BB359)</f>
        <v>0.0</v>
      </c>
      <c r="D359" s="19">
        <f>SUM(J359,O359,T359,Y359,AD359,AI359,AN359,AS359,AX359,BC359)</f>
        <v>0.0</v>
      </c>
      <c r="E359" s="19">
        <f>SUM(G359,L359,Q359,V359,AA359,AF359,AK359,AP359,AU359,AZ359)</f>
        <v>0.0</v>
      </c>
      <c r="F359" s="19">
        <f>J358</f>
        <v>0.0</v>
      </c>
      <c r="G359" s="19">
        <f>ROUND(F359*$G$5/12,2)</f>
        <v>0.0</v>
      </c>
      <c r="H359" s="19">
        <f>MIN($H$5,F359+G359)</f>
        <v>0.0</v>
      </c>
      <c r="I359" s="19">
        <f>MAX(0,MIN(F359+G359-H359,MonthlyPayment-SUM(H359,M359,R359,W359,AB359,AG359,AL359,AQ359,AV359,BA359)))</f>
        <v>0.0</v>
      </c>
      <c r="J359" s="19">
        <f>ROUND(F359+G359-H359-I359,2)</f>
        <v>0.0</v>
      </c>
      <c r="K359" s="19">
        <f>O358</f>
        <v>0.0</v>
      </c>
      <c r="L359" s="19">
        <f>ROUND(K359*$L$5/12,2)</f>
        <v>0.0</v>
      </c>
      <c r="M359" s="19">
        <f>MIN($M$5,K359+L359)</f>
        <v>0.0</v>
      </c>
      <c r="N359" s="19">
        <f>MAX(0,MIN(K359+L359-M359,MonthlyPayment-SUM(H359,M359,R359,W359,AB359,AG359,AL359,AQ359,AV359,BA359)-SUM(I359)))</f>
        <v>0.0</v>
      </c>
      <c r="O359" s="19">
        <f>ROUND(K359+L359-M359-N359,2)</f>
        <v>0.0</v>
      </c>
      <c r="P359" s="19">
        <f>T358</f>
        <v>0.0</v>
      </c>
      <c r="Q359" s="19">
        <f>ROUND(P359*$Q$5/12,2)</f>
        <v>0.0</v>
      </c>
      <c r="R359" s="19">
        <f>MIN($R$5,P359+Q359)</f>
        <v>0.0</v>
      </c>
      <c r="S359" s="19">
        <f>MAX(0,MIN(P359+Q359-R359,MonthlyPayment-SUM(H359,M359,R359,W359,AB359,AG359,AL359,AQ359,AV359,BA359)-SUM(I359,N359)))</f>
        <v>0.0</v>
      </c>
      <c r="T359" s="19">
        <f>ROUND(P359+Q359-R359-S359,2)</f>
        <v>0.0</v>
      </c>
      <c r="U359" s="19">
        <f>Y358</f>
        <v>0.0</v>
      </c>
      <c r="V359" s="19">
        <f>ROUND(U359*$V$5/12,2)</f>
        <v>0.0</v>
      </c>
      <c r="W359" s="19">
        <f>MIN($W$5,U359+V359)</f>
        <v>0.0</v>
      </c>
      <c r="X359" s="19">
        <f>MAX(0,MIN(U359+V359-W359,MonthlyPayment-SUM(H359,M359,R359,W359,AB359,AG359,AL359,AQ359,AV359,BA359)-SUM(I359,N359,S359)))</f>
        <v>0.0</v>
      </c>
      <c r="Y359" s="19">
        <f>ROUND(U359+V359-W359-X359,2)</f>
        <v>0.0</v>
      </c>
      <c r="Z359" s="19">
        <f>AD358</f>
        <v>0.0</v>
      </c>
      <c r="AA359" s="19">
        <f>ROUND(Z359*$AA$5/12,2)</f>
        <v>0.0</v>
      </c>
      <c r="AB359" s="19">
        <f>MIN($AB$5,Z359+AA359)</f>
        <v>0.0</v>
      </c>
      <c r="AC359" s="19">
        <f>MAX(0,MIN(Z359+AA359-AB359,MonthlyPayment-SUM(H359,M359,R359,W359,AB359,AG359,AL359,AQ359,AV359,BA359)-SUM(I359,N359,S359,X359)))</f>
        <v>0.0</v>
      </c>
      <c r="AD359" s="19">
        <f>ROUND(Z359+AA359-AB359-AC359,2)</f>
        <v>0.0</v>
      </c>
      <c r="AE359" s="19">
        <f>AI358</f>
        <v>0.0</v>
      </c>
      <c r="AF359" s="19">
        <f>ROUND(AE359*$AF$5/12,2)</f>
        <v>0.0</v>
      </c>
      <c r="AG359" s="19">
        <f>MIN($AG$5,AE359+AF359)</f>
        <v>0.0</v>
      </c>
      <c r="AH359" s="19">
        <f>MAX(0,MIN(AE359+AF359-AG359,MonthlyPayment-SUM(H359,M359,R359,W359,AB359,AG359,AL359,AQ359,AV359,BA359)-SUM(I359,N359,S359,X359,AC359)))</f>
        <v>0.0</v>
      </c>
      <c r="AI359" s="19">
        <f>ROUND(AE359+AF359-AG359-AH359,2)</f>
        <v>0.0</v>
      </c>
      <c r="AJ359" s="19">
        <f>AN358</f>
        <v>0.0</v>
      </c>
      <c r="AK359" s="19">
        <f>ROUND(AJ359*$AK$5/12,2)</f>
        <v>0.0</v>
      </c>
      <c r="AL359" s="19">
        <f>MIN($AL$5,AJ359+AK359)</f>
        <v>0.0</v>
      </c>
      <c r="AM359" s="19">
        <f>MAX(0,MIN(AJ359+AK359-AL359,MonthlyPayment-SUM(H359,M359,R359,W359,AB359,AG359,AL359,AQ359,AV359,BA359)-SUM(I359,N359,S359,X359,AC359,AH359)))</f>
        <v>0.0</v>
      </c>
      <c r="AN359" s="19">
        <f>ROUND(AJ359+AK359-AL359-AM359,2)</f>
        <v>0.0</v>
      </c>
      <c r="AO359" s="19">
        <f>AS358</f>
        <v>0.0</v>
      </c>
      <c r="AP359" s="19">
        <f>ROUND(AO359*$AP$5/12,2)</f>
        <v>0.0</v>
      </c>
      <c r="AQ359" s="19">
        <f>MIN($AQ$5,AO359+AP359)</f>
        <v>0.0</v>
      </c>
      <c r="AR359" s="19">
        <f>MAX(0,MIN(AO359+AP359-AQ359,MonthlyPayment-SUM(H359,M359,R359,W359,AB359,AG359,AL359,AQ359,AV359,BA359)-SUM(I359,N359,S359,X359,AC359,AH359,AM359)))</f>
        <v>0.0</v>
      </c>
      <c r="AS359" s="19">
        <f>ROUND(AO359+AP359-AQ359-AR359,2)</f>
        <v>0.0</v>
      </c>
      <c r="AT359" s="19">
        <f>AX358</f>
        <v>0.0</v>
      </c>
      <c r="AU359" s="19">
        <f>ROUND(AT359*$AU$5/12,2)</f>
        <v>0.0</v>
      </c>
      <c r="AV359" s="19">
        <f>MIN($AV$5,AT359+AU359)</f>
        <v>0.0</v>
      </c>
      <c r="AW359" s="19">
        <f>MAX(0,MIN(AT359+AU359-AV359,MonthlyPayment-SUM(H359,M359,R359,W359,AB359,AG359,AL359,AQ359,AV359,BA359)-SUM(I359,N359,S359,X359,AC359,AH359,AM359,AR359)))</f>
        <v>0.0</v>
      </c>
      <c r="AX359" s="19">
        <f>ROUND(AT359+AU359-AV359-AW359,2)</f>
        <v>0.0</v>
      </c>
      <c r="AY359" s="19">
        <f>BC358</f>
        <v>0.0</v>
      </c>
      <c r="AZ359" s="19">
        <f>ROUND(AY359*$AZ$5/12,2)</f>
        <v>0.0</v>
      </c>
      <c r="BA359" s="19">
        <f>MIN($BA$5,AY359+AZ359)</f>
        <v>0.0</v>
      </c>
      <c r="BB359" s="19">
        <f>MAX(0,MIN(AY359+AZ359-BA359,MonthlyPayment-SUM(H359,M359,R359,W359,AB359,AG359,AL359,AQ359,AV359,BA359)-SUM(I359,N359,S359,X359,AC359,AH359,AM359,AR359,AW359)))</f>
        <v>0.0</v>
      </c>
      <c r="BC359" s="19">
        <f>ROUND(AY359+AZ359-BA359-BB359,2)</f>
        <v>0.0</v>
      </c>
    </row>
    <row r="360" spans="1:55">
      <c r="A360" s="9">
        <v>354</v>
      </c>
      <c r="B360" s="15">
        <f>IF(FirstPayment="","",EDATE(FirstPayment,A360-1))</f>
        <v/>
      </c>
      <c r="C360" s="19">
        <f>SUM(H360,M360,R360,W360,AB360,AG360,AL360,AQ360,AV360,BA360,I360,N360,S360,X360,AC360,AH360,AM360,AR360,AW360,BB360)</f>
        <v>0.0</v>
      </c>
      <c r="D360" s="19">
        <f>SUM(J360,O360,T360,Y360,AD360,AI360,AN360,AS360,AX360,BC360)</f>
        <v>0.0</v>
      </c>
      <c r="E360" s="19">
        <f>SUM(G360,L360,Q360,V360,AA360,AF360,AK360,AP360,AU360,AZ360)</f>
        <v>0.0</v>
      </c>
      <c r="F360" s="19">
        <f>J359</f>
        <v>0.0</v>
      </c>
      <c r="G360" s="19">
        <f>ROUND(F360*$G$5/12,2)</f>
        <v>0.0</v>
      </c>
      <c r="H360" s="19">
        <f>MIN($H$5,F360+G360)</f>
        <v>0.0</v>
      </c>
      <c r="I360" s="19">
        <f>MAX(0,MIN(F360+G360-H360,MonthlyPayment-SUM(H360,M360,R360,W360,AB360,AG360,AL360,AQ360,AV360,BA360)))</f>
        <v>0.0</v>
      </c>
      <c r="J360" s="19">
        <f>ROUND(F360+G360-H360-I360,2)</f>
        <v>0.0</v>
      </c>
      <c r="K360" s="19">
        <f>O359</f>
        <v>0.0</v>
      </c>
      <c r="L360" s="19">
        <f>ROUND(K360*$L$5/12,2)</f>
        <v>0.0</v>
      </c>
      <c r="M360" s="19">
        <f>MIN($M$5,K360+L360)</f>
        <v>0.0</v>
      </c>
      <c r="N360" s="19">
        <f>MAX(0,MIN(K360+L360-M360,MonthlyPayment-SUM(H360,M360,R360,W360,AB360,AG360,AL360,AQ360,AV360,BA360)-SUM(I360)))</f>
        <v>0.0</v>
      </c>
      <c r="O360" s="19">
        <f>ROUND(K360+L360-M360-N360,2)</f>
        <v>0.0</v>
      </c>
      <c r="P360" s="19">
        <f>T359</f>
        <v>0.0</v>
      </c>
      <c r="Q360" s="19">
        <f>ROUND(P360*$Q$5/12,2)</f>
        <v>0.0</v>
      </c>
      <c r="R360" s="19">
        <f>MIN($R$5,P360+Q360)</f>
        <v>0.0</v>
      </c>
      <c r="S360" s="19">
        <f>MAX(0,MIN(P360+Q360-R360,MonthlyPayment-SUM(H360,M360,R360,W360,AB360,AG360,AL360,AQ360,AV360,BA360)-SUM(I360,N360)))</f>
        <v>0.0</v>
      </c>
      <c r="T360" s="19">
        <f>ROUND(P360+Q360-R360-S360,2)</f>
        <v>0.0</v>
      </c>
      <c r="U360" s="19">
        <f>Y359</f>
        <v>0.0</v>
      </c>
      <c r="V360" s="19">
        <f>ROUND(U360*$V$5/12,2)</f>
        <v>0.0</v>
      </c>
      <c r="W360" s="19">
        <f>MIN($W$5,U360+V360)</f>
        <v>0.0</v>
      </c>
      <c r="X360" s="19">
        <f>MAX(0,MIN(U360+V360-W360,MonthlyPayment-SUM(H360,M360,R360,W360,AB360,AG360,AL360,AQ360,AV360,BA360)-SUM(I360,N360,S360)))</f>
        <v>0.0</v>
      </c>
      <c r="Y360" s="19">
        <f>ROUND(U360+V360-W360-X360,2)</f>
        <v>0.0</v>
      </c>
      <c r="Z360" s="19">
        <f>AD359</f>
        <v>0.0</v>
      </c>
      <c r="AA360" s="19">
        <f>ROUND(Z360*$AA$5/12,2)</f>
        <v>0.0</v>
      </c>
      <c r="AB360" s="19">
        <f>MIN($AB$5,Z360+AA360)</f>
        <v>0.0</v>
      </c>
      <c r="AC360" s="19">
        <f>MAX(0,MIN(Z360+AA360-AB360,MonthlyPayment-SUM(H360,M360,R360,W360,AB360,AG360,AL360,AQ360,AV360,BA360)-SUM(I360,N360,S360,X360)))</f>
        <v>0.0</v>
      </c>
      <c r="AD360" s="19">
        <f>ROUND(Z360+AA360-AB360-AC360,2)</f>
        <v>0.0</v>
      </c>
      <c r="AE360" s="19">
        <f>AI359</f>
        <v>0.0</v>
      </c>
      <c r="AF360" s="19">
        <f>ROUND(AE360*$AF$5/12,2)</f>
        <v>0.0</v>
      </c>
      <c r="AG360" s="19">
        <f>MIN($AG$5,AE360+AF360)</f>
        <v>0.0</v>
      </c>
      <c r="AH360" s="19">
        <f>MAX(0,MIN(AE360+AF360-AG360,MonthlyPayment-SUM(H360,M360,R360,W360,AB360,AG360,AL360,AQ360,AV360,BA360)-SUM(I360,N360,S360,X360,AC360)))</f>
        <v>0.0</v>
      </c>
      <c r="AI360" s="19">
        <f>ROUND(AE360+AF360-AG360-AH360,2)</f>
        <v>0.0</v>
      </c>
      <c r="AJ360" s="19">
        <f>AN359</f>
        <v>0.0</v>
      </c>
      <c r="AK360" s="19">
        <f>ROUND(AJ360*$AK$5/12,2)</f>
        <v>0.0</v>
      </c>
      <c r="AL360" s="19">
        <f>MIN($AL$5,AJ360+AK360)</f>
        <v>0.0</v>
      </c>
      <c r="AM360" s="19">
        <f>MAX(0,MIN(AJ360+AK360-AL360,MonthlyPayment-SUM(H360,M360,R360,W360,AB360,AG360,AL360,AQ360,AV360,BA360)-SUM(I360,N360,S360,X360,AC360,AH360)))</f>
        <v>0.0</v>
      </c>
      <c r="AN360" s="19">
        <f>ROUND(AJ360+AK360-AL360-AM360,2)</f>
        <v>0.0</v>
      </c>
      <c r="AO360" s="19">
        <f>AS359</f>
        <v>0.0</v>
      </c>
      <c r="AP360" s="19">
        <f>ROUND(AO360*$AP$5/12,2)</f>
        <v>0.0</v>
      </c>
      <c r="AQ360" s="19">
        <f>MIN($AQ$5,AO360+AP360)</f>
        <v>0.0</v>
      </c>
      <c r="AR360" s="19">
        <f>MAX(0,MIN(AO360+AP360-AQ360,MonthlyPayment-SUM(H360,M360,R360,W360,AB360,AG360,AL360,AQ360,AV360,BA360)-SUM(I360,N360,S360,X360,AC360,AH360,AM360)))</f>
        <v>0.0</v>
      </c>
      <c r="AS360" s="19">
        <f>ROUND(AO360+AP360-AQ360-AR360,2)</f>
        <v>0.0</v>
      </c>
      <c r="AT360" s="19">
        <f>AX359</f>
        <v>0.0</v>
      </c>
      <c r="AU360" s="19">
        <f>ROUND(AT360*$AU$5/12,2)</f>
        <v>0.0</v>
      </c>
      <c r="AV360" s="19">
        <f>MIN($AV$5,AT360+AU360)</f>
        <v>0.0</v>
      </c>
      <c r="AW360" s="19">
        <f>MAX(0,MIN(AT360+AU360-AV360,MonthlyPayment-SUM(H360,M360,R360,W360,AB360,AG360,AL360,AQ360,AV360,BA360)-SUM(I360,N360,S360,X360,AC360,AH360,AM360,AR360)))</f>
        <v>0.0</v>
      </c>
      <c r="AX360" s="19">
        <f>ROUND(AT360+AU360-AV360-AW360,2)</f>
        <v>0.0</v>
      </c>
      <c r="AY360" s="19">
        <f>BC359</f>
        <v>0.0</v>
      </c>
      <c r="AZ360" s="19">
        <f>ROUND(AY360*$AZ$5/12,2)</f>
        <v>0.0</v>
      </c>
      <c r="BA360" s="19">
        <f>MIN($BA$5,AY360+AZ360)</f>
        <v>0.0</v>
      </c>
      <c r="BB360" s="19">
        <f>MAX(0,MIN(AY360+AZ360-BA360,MonthlyPayment-SUM(H360,M360,R360,W360,AB360,AG360,AL360,AQ360,AV360,BA360)-SUM(I360,N360,S360,X360,AC360,AH360,AM360,AR360,AW360)))</f>
        <v>0.0</v>
      </c>
      <c r="BC360" s="19">
        <f>ROUND(AY360+AZ360-BA360-BB360,2)</f>
        <v>0.0</v>
      </c>
    </row>
    <row r="361" spans="1:55">
      <c r="A361" s="9">
        <v>355</v>
      </c>
      <c r="B361" s="15">
        <f>IF(FirstPayment="","",EDATE(FirstPayment,A361-1))</f>
        <v/>
      </c>
      <c r="C361" s="19">
        <f>SUM(H361,M361,R361,W361,AB361,AG361,AL361,AQ361,AV361,BA361,I361,N361,S361,X361,AC361,AH361,AM361,AR361,AW361,BB361)</f>
        <v>0.0</v>
      </c>
      <c r="D361" s="19">
        <f>SUM(J361,O361,T361,Y361,AD361,AI361,AN361,AS361,AX361,BC361)</f>
        <v>0.0</v>
      </c>
      <c r="E361" s="19">
        <f>SUM(G361,L361,Q361,V361,AA361,AF361,AK361,AP361,AU361,AZ361)</f>
        <v>0.0</v>
      </c>
      <c r="F361" s="19">
        <f>J360</f>
        <v>0.0</v>
      </c>
      <c r="G361" s="19">
        <f>ROUND(F361*$G$5/12,2)</f>
        <v>0.0</v>
      </c>
      <c r="H361" s="19">
        <f>MIN($H$5,F361+G361)</f>
        <v>0.0</v>
      </c>
      <c r="I361" s="19">
        <f>MAX(0,MIN(F361+G361-H361,MonthlyPayment-SUM(H361,M361,R361,W361,AB361,AG361,AL361,AQ361,AV361,BA361)))</f>
        <v>0.0</v>
      </c>
      <c r="J361" s="19">
        <f>ROUND(F361+G361-H361-I361,2)</f>
        <v>0.0</v>
      </c>
      <c r="K361" s="19">
        <f>O360</f>
        <v>0.0</v>
      </c>
      <c r="L361" s="19">
        <f>ROUND(K361*$L$5/12,2)</f>
        <v>0.0</v>
      </c>
      <c r="M361" s="19">
        <f>MIN($M$5,K361+L361)</f>
        <v>0.0</v>
      </c>
      <c r="N361" s="19">
        <f>MAX(0,MIN(K361+L361-M361,MonthlyPayment-SUM(H361,M361,R361,W361,AB361,AG361,AL361,AQ361,AV361,BA361)-SUM(I361)))</f>
        <v>0.0</v>
      </c>
      <c r="O361" s="19">
        <f>ROUND(K361+L361-M361-N361,2)</f>
        <v>0.0</v>
      </c>
      <c r="P361" s="19">
        <f>T360</f>
        <v>0.0</v>
      </c>
      <c r="Q361" s="19">
        <f>ROUND(P361*$Q$5/12,2)</f>
        <v>0.0</v>
      </c>
      <c r="R361" s="19">
        <f>MIN($R$5,P361+Q361)</f>
        <v>0.0</v>
      </c>
      <c r="S361" s="19">
        <f>MAX(0,MIN(P361+Q361-R361,MonthlyPayment-SUM(H361,M361,R361,W361,AB361,AG361,AL361,AQ361,AV361,BA361)-SUM(I361,N361)))</f>
        <v>0.0</v>
      </c>
      <c r="T361" s="19">
        <f>ROUND(P361+Q361-R361-S361,2)</f>
        <v>0.0</v>
      </c>
      <c r="U361" s="19">
        <f>Y360</f>
        <v>0.0</v>
      </c>
      <c r="V361" s="19">
        <f>ROUND(U361*$V$5/12,2)</f>
        <v>0.0</v>
      </c>
      <c r="W361" s="19">
        <f>MIN($W$5,U361+V361)</f>
        <v>0.0</v>
      </c>
      <c r="X361" s="19">
        <f>MAX(0,MIN(U361+V361-W361,MonthlyPayment-SUM(H361,M361,R361,W361,AB361,AG361,AL361,AQ361,AV361,BA361)-SUM(I361,N361,S361)))</f>
        <v>0.0</v>
      </c>
      <c r="Y361" s="19">
        <f>ROUND(U361+V361-W361-X361,2)</f>
        <v>0.0</v>
      </c>
      <c r="Z361" s="19">
        <f>AD360</f>
        <v>0.0</v>
      </c>
      <c r="AA361" s="19">
        <f>ROUND(Z361*$AA$5/12,2)</f>
        <v>0.0</v>
      </c>
      <c r="AB361" s="19">
        <f>MIN($AB$5,Z361+AA361)</f>
        <v>0.0</v>
      </c>
      <c r="AC361" s="19">
        <f>MAX(0,MIN(Z361+AA361-AB361,MonthlyPayment-SUM(H361,M361,R361,W361,AB361,AG361,AL361,AQ361,AV361,BA361)-SUM(I361,N361,S361,X361)))</f>
        <v>0.0</v>
      </c>
      <c r="AD361" s="19">
        <f>ROUND(Z361+AA361-AB361-AC361,2)</f>
        <v>0.0</v>
      </c>
      <c r="AE361" s="19">
        <f>AI360</f>
        <v>0.0</v>
      </c>
      <c r="AF361" s="19">
        <f>ROUND(AE361*$AF$5/12,2)</f>
        <v>0.0</v>
      </c>
      <c r="AG361" s="19">
        <f>MIN($AG$5,AE361+AF361)</f>
        <v>0.0</v>
      </c>
      <c r="AH361" s="19">
        <f>MAX(0,MIN(AE361+AF361-AG361,MonthlyPayment-SUM(H361,M361,R361,W361,AB361,AG361,AL361,AQ361,AV361,BA361)-SUM(I361,N361,S361,X361,AC361)))</f>
        <v>0.0</v>
      </c>
      <c r="AI361" s="19">
        <f>ROUND(AE361+AF361-AG361-AH361,2)</f>
        <v>0.0</v>
      </c>
      <c r="AJ361" s="19">
        <f>AN360</f>
        <v>0.0</v>
      </c>
      <c r="AK361" s="19">
        <f>ROUND(AJ361*$AK$5/12,2)</f>
        <v>0.0</v>
      </c>
      <c r="AL361" s="19">
        <f>MIN($AL$5,AJ361+AK361)</f>
        <v>0.0</v>
      </c>
      <c r="AM361" s="19">
        <f>MAX(0,MIN(AJ361+AK361-AL361,MonthlyPayment-SUM(H361,M361,R361,W361,AB361,AG361,AL361,AQ361,AV361,BA361)-SUM(I361,N361,S361,X361,AC361,AH361)))</f>
        <v>0.0</v>
      </c>
      <c r="AN361" s="19">
        <f>ROUND(AJ361+AK361-AL361-AM361,2)</f>
        <v>0.0</v>
      </c>
      <c r="AO361" s="19">
        <f>AS360</f>
        <v>0.0</v>
      </c>
      <c r="AP361" s="19">
        <f>ROUND(AO361*$AP$5/12,2)</f>
        <v>0.0</v>
      </c>
      <c r="AQ361" s="19">
        <f>MIN($AQ$5,AO361+AP361)</f>
        <v>0.0</v>
      </c>
      <c r="AR361" s="19">
        <f>MAX(0,MIN(AO361+AP361-AQ361,MonthlyPayment-SUM(H361,M361,R361,W361,AB361,AG361,AL361,AQ361,AV361,BA361)-SUM(I361,N361,S361,X361,AC361,AH361,AM361)))</f>
        <v>0.0</v>
      </c>
      <c r="AS361" s="19">
        <f>ROUND(AO361+AP361-AQ361-AR361,2)</f>
        <v>0.0</v>
      </c>
      <c r="AT361" s="19">
        <f>AX360</f>
        <v>0.0</v>
      </c>
      <c r="AU361" s="19">
        <f>ROUND(AT361*$AU$5/12,2)</f>
        <v>0.0</v>
      </c>
      <c r="AV361" s="19">
        <f>MIN($AV$5,AT361+AU361)</f>
        <v>0.0</v>
      </c>
      <c r="AW361" s="19">
        <f>MAX(0,MIN(AT361+AU361-AV361,MonthlyPayment-SUM(H361,M361,R361,W361,AB361,AG361,AL361,AQ361,AV361,BA361)-SUM(I361,N361,S361,X361,AC361,AH361,AM361,AR361)))</f>
        <v>0.0</v>
      </c>
      <c r="AX361" s="19">
        <f>ROUND(AT361+AU361-AV361-AW361,2)</f>
        <v>0.0</v>
      </c>
      <c r="AY361" s="19">
        <f>BC360</f>
        <v>0.0</v>
      </c>
      <c r="AZ361" s="19">
        <f>ROUND(AY361*$AZ$5/12,2)</f>
        <v>0.0</v>
      </c>
      <c r="BA361" s="19">
        <f>MIN($BA$5,AY361+AZ361)</f>
        <v>0.0</v>
      </c>
      <c r="BB361" s="19">
        <f>MAX(0,MIN(AY361+AZ361-BA361,MonthlyPayment-SUM(H361,M361,R361,W361,AB361,AG361,AL361,AQ361,AV361,BA361)-SUM(I361,N361,S361,X361,AC361,AH361,AM361,AR361,AW361)))</f>
        <v>0.0</v>
      </c>
      <c r="BC361" s="19">
        <f>ROUND(AY361+AZ361-BA361-BB361,2)</f>
        <v>0.0</v>
      </c>
    </row>
    <row r="362" spans="1:55">
      <c r="A362" s="9">
        <v>356</v>
      </c>
      <c r="B362" s="15">
        <f>IF(FirstPayment="","",EDATE(FirstPayment,A362-1))</f>
        <v/>
      </c>
      <c r="C362" s="19">
        <f>SUM(H362,M362,R362,W362,AB362,AG362,AL362,AQ362,AV362,BA362,I362,N362,S362,X362,AC362,AH362,AM362,AR362,AW362,BB362)</f>
        <v>0.0</v>
      </c>
      <c r="D362" s="19">
        <f>SUM(J362,O362,T362,Y362,AD362,AI362,AN362,AS362,AX362,BC362)</f>
        <v>0.0</v>
      </c>
      <c r="E362" s="19">
        <f>SUM(G362,L362,Q362,V362,AA362,AF362,AK362,AP362,AU362,AZ362)</f>
        <v>0.0</v>
      </c>
      <c r="F362" s="19">
        <f>J361</f>
        <v>0.0</v>
      </c>
      <c r="G362" s="19">
        <f>ROUND(F362*$G$5/12,2)</f>
        <v>0.0</v>
      </c>
      <c r="H362" s="19">
        <f>MIN($H$5,F362+G362)</f>
        <v>0.0</v>
      </c>
      <c r="I362" s="19">
        <f>MAX(0,MIN(F362+G362-H362,MonthlyPayment-SUM(H362,M362,R362,W362,AB362,AG362,AL362,AQ362,AV362,BA362)))</f>
        <v>0.0</v>
      </c>
      <c r="J362" s="19">
        <f>ROUND(F362+G362-H362-I362,2)</f>
        <v>0.0</v>
      </c>
      <c r="K362" s="19">
        <f>O361</f>
        <v>0.0</v>
      </c>
      <c r="L362" s="19">
        <f>ROUND(K362*$L$5/12,2)</f>
        <v>0.0</v>
      </c>
      <c r="M362" s="19">
        <f>MIN($M$5,K362+L362)</f>
        <v>0.0</v>
      </c>
      <c r="N362" s="19">
        <f>MAX(0,MIN(K362+L362-M362,MonthlyPayment-SUM(H362,M362,R362,W362,AB362,AG362,AL362,AQ362,AV362,BA362)-SUM(I362)))</f>
        <v>0.0</v>
      </c>
      <c r="O362" s="19">
        <f>ROUND(K362+L362-M362-N362,2)</f>
        <v>0.0</v>
      </c>
      <c r="P362" s="19">
        <f>T361</f>
        <v>0.0</v>
      </c>
      <c r="Q362" s="19">
        <f>ROUND(P362*$Q$5/12,2)</f>
        <v>0.0</v>
      </c>
      <c r="R362" s="19">
        <f>MIN($R$5,P362+Q362)</f>
        <v>0.0</v>
      </c>
      <c r="S362" s="19">
        <f>MAX(0,MIN(P362+Q362-R362,MonthlyPayment-SUM(H362,M362,R362,W362,AB362,AG362,AL362,AQ362,AV362,BA362)-SUM(I362,N362)))</f>
        <v>0.0</v>
      </c>
      <c r="T362" s="19">
        <f>ROUND(P362+Q362-R362-S362,2)</f>
        <v>0.0</v>
      </c>
      <c r="U362" s="19">
        <f>Y361</f>
        <v>0.0</v>
      </c>
      <c r="V362" s="19">
        <f>ROUND(U362*$V$5/12,2)</f>
        <v>0.0</v>
      </c>
      <c r="W362" s="19">
        <f>MIN($W$5,U362+V362)</f>
        <v>0.0</v>
      </c>
      <c r="X362" s="19">
        <f>MAX(0,MIN(U362+V362-W362,MonthlyPayment-SUM(H362,M362,R362,W362,AB362,AG362,AL362,AQ362,AV362,BA362)-SUM(I362,N362,S362)))</f>
        <v>0.0</v>
      </c>
      <c r="Y362" s="19">
        <f>ROUND(U362+V362-W362-X362,2)</f>
        <v>0.0</v>
      </c>
      <c r="Z362" s="19">
        <f>AD361</f>
        <v>0.0</v>
      </c>
      <c r="AA362" s="19">
        <f>ROUND(Z362*$AA$5/12,2)</f>
        <v>0.0</v>
      </c>
      <c r="AB362" s="19">
        <f>MIN($AB$5,Z362+AA362)</f>
        <v>0.0</v>
      </c>
      <c r="AC362" s="19">
        <f>MAX(0,MIN(Z362+AA362-AB362,MonthlyPayment-SUM(H362,M362,R362,W362,AB362,AG362,AL362,AQ362,AV362,BA362)-SUM(I362,N362,S362,X362)))</f>
        <v>0.0</v>
      </c>
      <c r="AD362" s="19">
        <f>ROUND(Z362+AA362-AB362-AC362,2)</f>
        <v>0.0</v>
      </c>
      <c r="AE362" s="19">
        <f>AI361</f>
        <v>0.0</v>
      </c>
      <c r="AF362" s="19">
        <f>ROUND(AE362*$AF$5/12,2)</f>
        <v>0.0</v>
      </c>
      <c r="AG362" s="19">
        <f>MIN($AG$5,AE362+AF362)</f>
        <v>0.0</v>
      </c>
      <c r="AH362" s="19">
        <f>MAX(0,MIN(AE362+AF362-AG362,MonthlyPayment-SUM(H362,M362,R362,W362,AB362,AG362,AL362,AQ362,AV362,BA362)-SUM(I362,N362,S362,X362,AC362)))</f>
        <v>0.0</v>
      </c>
      <c r="AI362" s="19">
        <f>ROUND(AE362+AF362-AG362-AH362,2)</f>
        <v>0.0</v>
      </c>
      <c r="AJ362" s="19">
        <f>AN361</f>
        <v>0.0</v>
      </c>
      <c r="AK362" s="19">
        <f>ROUND(AJ362*$AK$5/12,2)</f>
        <v>0.0</v>
      </c>
      <c r="AL362" s="19">
        <f>MIN($AL$5,AJ362+AK362)</f>
        <v>0.0</v>
      </c>
      <c r="AM362" s="19">
        <f>MAX(0,MIN(AJ362+AK362-AL362,MonthlyPayment-SUM(H362,M362,R362,W362,AB362,AG362,AL362,AQ362,AV362,BA362)-SUM(I362,N362,S362,X362,AC362,AH362)))</f>
        <v>0.0</v>
      </c>
      <c r="AN362" s="19">
        <f>ROUND(AJ362+AK362-AL362-AM362,2)</f>
        <v>0.0</v>
      </c>
      <c r="AO362" s="19">
        <f>AS361</f>
        <v>0.0</v>
      </c>
      <c r="AP362" s="19">
        <f>ROUND(AO362*$AP$5/12,2)</f>
        <v>0.0</v>
      </c>
      <c r="AQ362" s="19">
        <f>MIN($AQ$5,AO362+AP362)</f>
        <v>0.0</v>
      </c>
      <c r="AR362" s="19">
        <f>MAX(0,MIN(AO362+AP362-AQ362,MonthlyPayment-SUM(H362,M362,R362,W362,AB362,AG362,AL362,AQ362,AV362,BA362)-SUM(I362,N362,S362,X362,AC362,AH362,AM362)))</f>
        <v>0.0</v>
      </c>
      <c r="AS362" s="19">
        <f>ROUND(AO362+AP362-AQ362-AR362,2)</f>
        <v>0.0</v>
      </c>
      <c r="AT362" s="19">
        <f>AX361</f>
        <v>0.0</v>
      </c>
      <c r="AU362" s="19">
        <f>ROUND(AT362*$AU$5/12,2)</f>
        <v>0.0</v>
      </c>
      <c r="AV362" s="19">
        <f>MIN($AV$5,AT362+AU362)</f>
        <v>0.0</v>
      </c>
      <c r="AW362" s="19">
        <f>MAX(0,MIN(AT362+AU362-AV362,MonthlyPayment-SUM(H362,M362,R362,W362,AB362,AG362,AL362,AQ362,AV362,BA362)-SUM(I362,N362,S362,X362,AC362,AH362,AM362,AR362)))</f>
        <v>0.0</v>
      </c>
      <c r="AX362" s="19">
        <f>ROUND(AT362+AU362-AV362-AW362,2)</f>
        <v>0.0</v>
      </c>
      <c r="AY362" s="19">
        <f>BC361</f>
        <v>0.0</v>
      </c>
      <c r="AZ362" s="19">
        <f>ROUND(AY362*$AZ$5/12,2)</f>
        <v>0.0</v>
      </c>
      <c r="BA362" s="19">
        <f>MIN($BA$5,AY362+AZ362)</f>
        <v>0.0</v>
      </c>
      <c r="BB362" s="19">
        <f>MAX(0,MIN(AY362+AZ362-BA362,MonthlyPayment-SUM(H362,M362,R362,W362,AB362,AG362,AL362,AQ362,AV362,BA362)-SUM(I362,N362,S362,X362,AC362,AH362,AM362,AR362,AW362)))</f>
        <v>0.0</v>
      </c>
      <c r="BC362" s="19">
        <f>ROUND(AY362+AZ362-BA362-BB362,2)</f>
        <v>0.0</v>
      </c>
    </row>
    <row r="363" spans="1:55">
      <c r="A363" s="9">
        <v>357</v>
      </c>
      <c r="B363" s="15">
        <f>IF(FirstPayment="","",EDATE(FirstPayment,A363-1))</f>
        <v/>
      </c>
      <c r="C363" s="19">
        <f>SUM(H363,M363,R363,W363,AB363,AG363,AL363,AQ363,AV363,BA363,I363,N363,S363,X363,AC363,AH363,AM363,AR363,AW363,BB363)</f>
        <v>0.0</v>
      </c>
      <c r="D363" s="19">
        <f>SUM(J363,O363,T363,Y363,AD363,AI363,AN363,AS363,AX363,BC363)</f>
        <v>0.0</v>
      </c>
      <c r="E363" s="19">
        <f>SUM(G363,L363,Q363,V363,AA363,AF363,AK363,AP363,AU363,AZ363)</f>
        <v>0.0</v>
      </c>
      <c r="F363" s="19">
        <f>J362</f>
        <v>0.0</v>
      </c>
      <c r="G363" s="19">
        <f>ROUND(F363*$G$5/12,2)</f>
        <v>0.0</v>
      </c>
      <c r="H363" s="19">
        <f>MIN($H$5,F363+G363)</f>
        <v>0.0</v>
      </c>
      <c r="I363" s="19">
        <f>MAX(0,MIN(F363+G363-H363,MonthlyPayment-SUM(H363,M363,R363,W363,AB363,AG363,AL363,AQ363,AV363,BA363)))</f>
        <v>0.0</v>
      </c>
      <c r="J363" s="19">
        <f>ROUND(F363+G363-H363-I363,2)</f>
        <v>0.0</v>
      </c>
      <c r="K363" s="19">
        <f>O362</f>
        <v>0.0</v>
      </c>
      <c r="L363" s="19">
        <f>ROUND(K363*$L$5/12,2)</f>
        <v>0.0</v>
      </c>
      <c r="M363" s="19">
        <f>MIN($M$5,K363+L363)</f>
        <v>0.0</v>
      </c>
      <c r="N363" s="19">
        <f>MAX(0,MIN(K363+L363-M363,MonthlyPayment-SUM(H363,M363,R363,W363,AB363,AG363,AL363,AQ363,AV363,BA363)-SUM(I363)))</f>
        <v>0.0</v>
      </c>
      <c r="O363" s="19">
        <f>ROUND(K363+L363-M363-N363,2)</f>
        <v>0.0</v>
      </c>
      <c r="P363" s="19">
        <f>T362</f>
        <v>0.0</v>
      </c>
      <c r="Q363" s="19">
        <f>ROUND(P363*$Q$5/12,2)</f>
        <v>0.0</v>
      </c>
      <c r="R363" s="19">
        <f>MIN($R$5,P363+Q363)</f>
        <v>0.0</v>
      </c>
      <c r="S363" s="19">
        <f>MAX(0,MIN(P363+Q363-R363,MonthlyPayment-SUM(H363,M363,R363,W363,AB363,AG363,AL363,AQ363,AV363,BA363)-SUM(I363,N363)))</f>
        <v>0.0</v>
      </c>
      <c r="T363" s="19">
        <f>ROUND(P363+Q363-R363-S363,2)</f>
        <v>0.0</v>
      </c>
      <c r="U363" s="19">
        <f>Y362</f>
        <v>0.0</v>
      </c>
      <c r="V363" s="19">
        <f>ROUND(U363*$V$5/12,2)</f>
        <v>0.0</v>
      </c>
      <c r="W363" s="19">
        <f>MIN($W$5,U363+V363)</f>
        <v>0.0</v>
      </c>
      <c r="X363" s="19">
        <f>MAX(0,MIN(U363+V363-W363,MonthlyPayment-SUM(H363,M363,R363,W363,AB363,AG363,AL363,AQ363,AV363,BA363)-SUM(I363,N363,S363)))</f>
        <v>0.0</v>
      </c>
      <c r="Y363" s="19">
        <f>ROUND(U363+V363-W363-X363,2)</f>
        <v>0.0</v>
      </c>
      <c r="Z363" s="19">
        <f>AD362</f>
        <v>0.0</v>
      </c>
      <c r="AA363" s="19">
        <f>ROUND(Z363*$AA$5/12,2)</f>
        <v>0.0</v>
      </c>
      <c r="AB363" s="19">
        <f>MIN($AB$5,Z363+AA363)</f>
        <v>0.0</v>
      </c>
      <c r="AC363" s="19">
        <f>MAX(0,MIN(Z363+AA363-AB363,MonthlyPayment-SUM(H363,M363,R363,W363,AB363,AG363,AL363,AQ363,AV363,BA363)-SUM(I363,N363,S363,X363)))</f>
        <v>0.0</v>
      </c>
      <c r="AD363" s="19">
        <f>ROUND(Z363+AA363-AB363-AC363,2)</f>
        <v>0.0</v>
      </c>
      <c r="AE363" s="19">
        <f>AI362</f>
        <v>0.0</v>
      </c>
      <c r="AF363" s="19">
        <f>ROUND(AE363*$AF$5/12,2)</f>
        <v>0.0</v>
      </c>
      <c r="AG363" s="19">
        <f>MIN($AG$5,AE363+AF363)</f>
        <v>0.0</v>
      </c>
      <c r="AH363" s="19">
        <f>MAX(0,MIN(AE363+AF363-AG363,MonthlyPayment-SUM(H363,M363,R363,W363,AB363,AG363,AL363,AQ363,AV363,BA363)-SUM(I363,N363,S363,X363,AC363)))</f>
        <v>0.0</v>
      </c>
      <c r="AI363" s="19">
        <f>ROUND(AE363+AF363-AG363-AH363,2)</f>
        <v>0.0</v>
      </c>
      <c r="AJ363" s="19">
        <f>AN362</f>
        <v>0.0</v>
      </c>
      <c r="AK363" s="19">
        <f>ROUND(AJ363*$AK$5/12,2)</f>
        <v>0.0</v>
      </c>
      <c r="AL363" s="19">
        <f>MIN($AL$5,AJ363+AK363)</f>
        <v>0.0</v>
      </c>
      <c r="AM363" s="19">
        <f>MAX(0,MIN(AJ363+AK363-AL363,MonthlyPayment-SUM(H363,M363,R363,W363,AB363,AG363,AL363,AQ363,AV363,BA363)-SUM(I363,N363,S363,X363,AC363,AH363)))</f>
        <v>0.0</v>
      </c>
      <c r="AN363" s="19">
        <f>ROUND(AJ363+AK363-AL363-AM363,2)</f>
        <v>0.0</v>
      </c>
      <c r="AO363" s="19">
        <f>AS362</f>
        <v>0.0</v>
      </c>
      <c r="AP363" s="19">
        <f>ROUND(AO363*$AP$5/12,2)</f>
        <v>0.0</v>
      </c>
      <c r="AQ363" s="19">
        <f>MIN($AQ$5,AO363+AP363)</f>
        <v>0.0</v>
      </c>
      <c r="AR363" s="19">
        <f>MAX(0,MIN(AO363+AP363-AQ363,MonthlyPayment-SUM(H363,M363,R363,W363,AB363,AG363,AL363,AQ363,AV363,BA363)-SUM(I363,N363,S363,X363,AC363,AH363,AM363)))</f>
        <v>0.0</v>
      </c>
      <c r="AS363" s="19">
        <f>ROUND(AO363+AP363-AQ363-AR363,2)</f>
        <v>0.0</v>
      </c>
      <c r="AT363" s="19">
        <f>AX362</f>
        <v>0.0</v>
      </c>
      <c r="AU363" s="19">
        <f>ROUND(AT363*$AU$5/12,2)</f>
        <v>0.0</v>
      </c>
      <c r="AV363" s="19">
        <f>MIN($AV$5,AT363+AU363)</f>
        <v>0.0</v>
      </c>
      <c r="AW363" s="19">
        <f>MAX(0,MIN(AT363+AU363-AV363,MonthlyPayment-SUM(H363,M363,R363,W363,AB363,AG363,AL363,AQ363,AV363,BA363)-SUM(I363,N363,S363,X363,AC363,AH363,AM363,AR363)))</f>
        <v>0.0</v>
      </c>
      <c r="AX363" s="19">
        <f>ROUND(AT363+AU363-AV363-AW363,2)</f>
        <v>0.0</v>
      </c>
      <c r="AY363" s="19">
        <f>BC362</f>
        <v>0.0</v>
      </c>
      <c r="AZ363" s="19">
        <f>ROUND(AY363*$AZ$5/12,2)</f>
        <v>0.0</v>
      </c>
      <c r="BA363" s="19">
        <f>MIN($BA$5,AY363+AZ363)</f>
        <v>0.0</v>
      </c>
      <c r="BB363" s="19">
        <f>MAX(0,MIN(AY363+AZ363-BA363,MonthlyPayment-SUM(H363,M363,R363,W363,AB363,AG363,AL363,AQ363,AV363,BA363)-SUM(I363,N363,S363,X363,AC363,AH363,AM363,AR363,AW363)))</f>
        <v>0.0</v>
      </c>
      <c r="BC363" s="19">
        <f>ROUND(AY363+AZ363-BA363-BB363,2)</f>
        <v>0.0</v>
      </c>
    </row>
    <row r="364" spans="1:55">
      <c r="A364" s="9">
        <v>358</v>
      </c>
      <c r="B364" s="15">
        <f>IF(FirstPayment="","",EDATE(FirstPayment,A364-1))</f>
        <v/>
      </c>
      <c r="C364" s="19">
        <f>SUM(H364,M364,R364,W364,AB364,AG364,AL364,AQ364,AV364,BA364,I364,N364,S364,X364,AC364,AH364,AM364,AR364,AW364,BB364)</f>
        <v>0.0</v>
      </c>
      <c r="D364" s="19">
        <f>SUM(J364,O364,T364,Y364,AD364,AI364,AN364,AS364,AX364,BC364)</f>
        <v>0.0</v>
      </c>
      <c r="E364" s="19">
        <f>SUM(G364,L364,Q364,V364,AA364,AF364,AK364,AP364,AU364,AZ364)</f>
        <v>0.0</v>
      </c>
      <c r="F364" s="19">
        <f>J363</f>
        <v>0.0</v>
      </c>
      <c r="G364" s="19">
        <f>ROUND(F364*$G$5/12,2)</f>
        <v>0.0</v>
      </c>
      <c r="H364" s="19">
        <f>MIN($H$5,F364+G364)</f>
        <v>0.0</v>
      </c>
      <c r="I364" s="19">
        <f>MAX(0,MIN(F364+G364-H364,MonthlyPayment-SUM(H364,M364,R364,W364,AB364,AG364,AL364,AQ364,AV364,BA364)))</f>
        <v>0.0</v>
      </c>
      <c r="J364" s="19">
        <f>ROUND(F364+G364-H364-I364,2)</f>
        <v>0.0</v>
      </c>
      <c r="K364" s="19">
        <f>O363</f>
        <v>0.0</v>
      </c>
      <c r="L364" s="19">
        <f>ROUND(K364*$L$5/12,2)</f>
        <v>0.0</v>
      </c>
      <c r="M364" s="19">
        <f>MIN($M$5,K364+L364)</f>
        <v>0.0</v>
      </c>
      <c r="N364" s="19">
        <f>MAX(0,MIN(K364+L364-M364,MonthlyPayment-SUM(H364,M364,R364,W364,AB364,AG364,AL364,AQ364,AV364,BA364)-SUM(I364)))</f>
        <v>0.0</v>
      </c>
      <c r="O364" s="19">
        <f>ROUND(K364+L364-M364-N364,2)</f>
        <v>0.0</v>
      </c>
      <c r="P364" s="19">
        <f>T363</f>
        <v>0.0</v>
      </c>
      <c r="Q364" s="19">
        <f>ROUND(P364*$Q$5/12,2)</f>
        <v>0.0</v>
      </c>
      <c r="R364" s="19">
        <f>MIN($R$5,P364+Q364)</f>
        <v>0.0</v>
      </c>
      <c r="S364" s="19">
        <f>MAX(0,MIN(P364+Q364-R364,MonthlyPayment-SUM(H364,M364,R364,W364,AB364,AG364,AL364,AQ364,AV364,BA364)-SUM(I364,N364)))</f>
        <v>0.0</v>
      </c>
      <c r="T364" s="19">
        <f>ROUND(P364+Q364-R364-S364,2)</f>
        <v>0.0</v>
      </c>
      <c r="U364" s="19">
        <f>Y363</f>
        <v>0.0</v>
      </c>
      <c r="V364" s="19">
        <f>ROUND(U364*$V$5/12,2)</f>
        <v>0.0</v>
      </c>
      <c r="W364" s="19">
        <f>MIN($W$5,U364+V364)</f>
        <v>0.0</v>
      </c>
      <c r="X364" s="19">
        <f>MAX(0,MIN(U364+V364-W364,MonthlyPayment-SUM(H364,M364,R364,W364,AB364,AG364,AL364,AQ364,AV364,BA364)-SUM(I364,N364,S364)))</f>
        <v>0.0</v>
      </c>
      <c r="Y364" s="19">
        <f>ROUND(U364+V364-W364-X364,2)</f>
        <v>0.0</v>
      </c>
      <c r="Z364" s="19">
        <f>AD363</f>
        <v>0.0</v>
      </c>
      <c r="AA364" s="19">
        <f>ROUND(Z364*$AA$5/12,2)</f>
        <v>0.0</v>
      </c>
      <c r="AB364" s="19">
        <f>MIN($AB$5,Z364+AA364)</f>
        <v>0.0</v>
      </c>
      <c r="AC364" s="19">
        <f>MAX(0,MIN(Z364+AA364-AB364,MonthlyPayment-SUM(H364,M364,R364,W364,AB364,AG364,AL364,AQ364,AV364,BA364)-SUM(I364,N364,S364,X364)))</f>
        <v>0.0</v>
      </c>
      <c r="AD364" s="19">
        <f>ROUND(Z364+AA364-AB364-AC364,2)</f>
        <v>0.0</v>
      </c>
      <c r="AE364" s="19">
        <f>AI363</f>
        <v>0.0</v>
      </c>
      <c r="AF364" s="19">
        <f>ROUND(AE364*$AF$5/12,2)</f>
        <v>0.0</v>
      </c>
      <c r="AG364" s="19">
        <f>MIN($AG$5,AE364+AF364)</f>
        <v>0.0</v>
      </c>
      <c r="AH364" s="19">
        <f>MAX(0,MIN(AE364+AF364-AG364,MonthlyPayment-SUM(H364,M364,R364,W364,AB364,AG364,AL364,AQ364,AV364,BA364)-SUM(I364,N364,S364,X364,AC364)))</f>
        <v>0.0</v>
      </c>
      <c r="AI364" s="19">
        <f>ROUND(AE364+AF364-AG364-AH364,2)</f>
        <v>0.0</v>
      </c>
      <c r="AJ364" s="19">
        <f>AN363</f>
        <v>0.0</v>
      </c>
      <c r="AK364" s="19">
        <f>ROUND(AJ364*$AK$5/12,2)</f>
        <v>0.0</v>
      </c>
      <c r="AL364" s="19">
        <f>MIN($AL$5,AJ364+AK364)</f>
        <v>0.0</v>
      </c>
      <c r="AM364" s="19">
        <f>MAX(0,MIN(AJ364+AK364-AL364,MonthlyPayment-SUM(H364,M364,R364,W364,AB364,AG364,AL364,AQ364,AV364,BA364)-SUM(I364,N364,S364,X364,AC364,AH364)))</f>
        <v>0.0</v>
      </c>
      <c r="AN364" s="19">
        <f>ROUND(AJ364+AK364-AL364-AM364,2)</f>
        <v>0.0</v>
      </c>
      <c r="AO364" s="19">
        <f>AS363</f>
        <v>0.0</v>
      </c>
      <c r="AP364" s="19">
        <f>ROUND(AO364*$AP$5/12,2)</f>
        <v>0.0</v>
      </c>
      <c r="AQ364" s="19">
        <f>MIN($AQ$5,AO364+AP364)</f>
        <v>0.0</v>
      </c>
      <c r="AR364" s="19">
        <f>MAX(0,MIN(AO364+AP364-AQ364,MonthlyPayment-SUM(H364,M364,R364,W364,AB364,AG364,AL364,AQ364,AV364,BA364)-SUM(I364,N364,S364,X364,AC364,AH364,AM364)))</f>
        <v>0.0</v>
      </c>
      <c r="AS364" s="19">
        <f>ROUND(AO364+AP364-AQ364-AR364,2)</f>
        <v>0.0</v>
      </c>
      <c r="AT364" s="19">
        <f>AX363</f>
        <v>0.0</v>
      </c>
      <c r="AU364" s="19">
        <f>ROUND(AT364*$AU$5/12,2)</f>
        <v>0.0</v>
      </c>
      <c r="AV364" s="19">
        <f>MIN($AV$5,AT364+AU364)</f>
        <v>0.0</v>
      </c>
      <c r="AW364" s="19">
        <f>MAX(0,MIN(AT364+AU364-AV364,MonthlyPayment-SUM(H364,M364,R364,W364,AB364,AG364,AL364,AQ364,AV364,BA364)-SUM(I364,N364,S364,X364,AC364,AH364,AM364,AR364)))</f>
        <v>0.0</v>
      </c>
      <c r="AX364" s="19">
        <f>ROUND(AT364+AU364-AV364-AW364,2)</f>
        <v>0.0</v>
      </c>
      <c r="AY364" s="19">
        <f>BC363</f>
        <v>0.0</v>
      </c>
      <c r="AZ364" s="19">
        <f>ROUND(AY364*$AZ$5/12,2)</f>
        <v>0.0</v>
      </c>
      <c r="BA364" s="19">
        <f>MIN($BA$5,AY364+AZ364)</f>
        <v>0.0</v>
      </c>
      <c r="BB364" s="19">
        <f>MAX(0,MIN(AY364+AZ364-BA364,MonthlyPayment-SUM(H364,M364,R364,W364,AB364,AG364,AL364,AQ364,AV364,BA364)-SUM(I364,N364,S364,X364,AC364,AH364,AM364,AR364,AW364)))</f>
        <v>0.0</v>
      </c>
      <c r="BC364" s="19">
        <f>ROUND(AY364+AZ364-BA364-BB364,2)</f>
        <v>0.0</v>
      </c>
    </row>
    <row r="365" spans="1:55">
      <c r="A365" s="9">
        <v>359</v>
      </c>
      <c r="B365" s="15">
        <f>IF(FirstPayment="","",EDATE(FirstPayment,A365-1))</f>
        <v/>
      </c>
      <c r="C365" s="19">
        <f>SUM(H365,M365,R365,W365,AB365,AG365,AL365,AQ365,AV365,BA365,I365,N365,S365,X365,AC365,AH365,AM365,AR365,AW365,BB365)</f>
        <v>0.0</v>
      </c>
      <c r="D365" s="19">
        <f>SUM(J365,O365,T365,Y365,AD365,AI365,AN365,AS365,AX365,BC365)</f>
        <v>0.0</v>
      </c>
      <c r="E365" s="19">
        <f>SUM(G365,L365,Q365,V365,AA365,AF365,AK365,AP365,AU365,AZ365)</f>
        <v>0.0</v>
      </c>
      <c r="F365" s="19">
        <f>J364</f>
        <v>0.0</v>
      </c>
      <c r="G365" s="19">
        <f>ROUND(F365*$G$5/12,2)</f>
        <v>0.0</v>
      </c>
      <c r="H365" s="19">
        <f>MIN($H$5,F365+G365)</f>
        <v>0.0</v>
      </c>
      <c r="I365" s="19">
        <f>MAX(0,MIN(F365+G365-H365,MonthlyPayment-SUM(H365,M365,R365,W365,AB365,AG365,AL365,AQ365,AV365,BA365)))</f>
        <v>0.0</v>
      </c>
      <c r="J365" s="19">
        <f>ROUND(F365+G365-H365-I365,2)</f>
        <v>0.0</v>
      </c>
      <c r="K365" s="19">
        <f>O364</f>
        <v>0.0</v>
      </c>
      <c r="L365" s="19">
        <f>ROUND(K365*$L$5/12,2)</f>
        <v>0.0</v>
      </c>
      <c r="M365" s="19">
        <f>MIN($M$5,K365+L365)</f>
        <v>0.0</v>
      </c>
      <c r="N365" s="19">
        <f>MAX(0,MIN(K365+L365-M365,MonthlyPayment-SUM(H365,M365,R365,W365,AB365,AG365,AL365,AQ365,AV365,BA365)-SUM(I365)))</f>
        <v>0.0</v>
      </c>
      <c r="O365" s="19">
        <f>ROUND(K365+L365-M365-N365,2)</f>
        <v>0.0</v>
      </c>
      <c r="P365" s="19">
        <f>T364</f>
        <v>0.0</v>
      </c>
      <c r="Q365" s="19">
        <f>ROUND(P365*$Q$5/12,2)</f>
        <v>0.0</v>
      </c>
      <c r="R365" s="19">
        <f>MIN($R$5,P365+Q365)</f>
        <v>0.0</v>
      </c>
      <c r="S365" s="19">
        <f>MAX(0,MIN(P365+Q365-R365,MonthlyPayment-SUM(H365,M365,R365,W365,AB365,AG365,AL365,AQ365,AV365,BA365)-SUM(I365,N365)))</f>
        <v>0.0</v>
      </c>
      <c r="T365" s="19">
        <f>ROUND(P365+Q365-R365-S365,2)</f>
        <v>0.0</v>
      </c>
      <c r="U365" s="19">
        <f>Y364</f>
        <v>0.0</v>
      </c>
      <c r="V365" s="19">
        <f>ROUND(U365*$V$5/12,2)</f>
        <v>0.0</v>
      </c>
      <c r="W365" s="19">
        <f>MIN($W$5,U365+V365)</f>
        <v>0.0</v>
      </c>
      <c r="X365" s="19">
        <f>MAX(0,MIN(U365+V365-W365,MonthlyPayment-SUM(H365,M365,R365,W365,AB365,AG365,AL365,AQ365,AV365,BA365)-SUM(I365,N365,S365)))</f>
        <v>0.0</v>
      </c>
      <c r="Y365" s="19">
        <f>ROUND(U365+V365-W365-X365,2)</f>
        <v>0.0</v>
      </c>
      <c r="Z365" s="19">
        <f>AD364</f>
        <v>0.0</v>
      </c>
      <c r="AA365" s="19">
        <f>ROUND(Z365*$AA$5/12,2)</f>
        <v>0.0</v>
      </c>
      <c r="AB365" s="19">
        <f>MIN($AB$5,Z365+AA365)</f>
        <v>0.0</v>
      </c>
      <c r="AC365" s="19">
        <f>MAX(0,MIN(Z365+AA365-AB365,MonthlyPayment-SUM(H365,M365,R365,W365,AB365,AG365,AL365,AQ365,AV365,BA365)-SUM(I365,N365,S365,X365)))</f>
        <v>0.0</v>
      </c>
      <c r="AD365" s="19">
        <f>ROUND(Z365+AA365-AB365-AC365,2)</f>
        <v>0.0</v>
      </c>
      <c r="AE365" s="19">
        <f>AI364</f>
        <v>0.0</v>
      </c>
      <c r="AF365" s="19">
        <f>ROUND(AE365*$AF$5/12,2)</f>
        <v>0.0</v>
      </c>
      <c r="AG365" s="19">
        <f>MIN($AG$5,AE365+AF365)</f>
        <v>0.0</v>
      </c>
      <c r="AH365" s="19">
        <f>MAX(0,MIN(AE365+AF365-AG365,MonthlyPayment-SUM(H365,M365,R365,W365,AB365,AG365,AL365,AQ365,AV365,BA365)-SUM(I365,N365,S365,X365,AC365)))</f>
        <v>0.0</v>
      </c>
      <c r="AI365" s="19">
        <f>ROUND(AE365+AF365-AG365-AH365,2)</f>
        <v>0.0</v>
      </c>
      <c r="AJ365" s="19">
        <f>AN364</f>
        <v>0.0</v>
      </c>
      <c r="AK365" s="19">
        <f>ROUND(AJ365*$AK$5/12,2)</f>
        <v>0.0</v>
      </c>
      <c r="AL365" s="19">
        <f>MIN($AL$5,AJ365+AK365)</f>
        <v>0.0</v>
      </c>
      <c r="AM365" s="19">
        <f>MAX(0,MIN(AJ365+AK365-AL365,MonthlyPayment-SUM(H365,M365,R365,W365,AB365,AG365,AL365,AQ365,AV365,BA365)-SUM(I365,N365,S365,X365,AC365,AH365)))</f>
        <v>0.0</v>
      </c>
      <c r="AN365" s="19">
        <f>ROUND(AJ365+AK365-AL365-AM365,2)</f>
        <v>0.0</v>
      </c>
      <c r="AO365" s="19">
        <f>AS364</f>
        <v>0.0</v>
      </c>
      <c r="AP365" s="19">
        <f>ROUND(AO365*$AP$5/12,2)</f>
        <v>0.0</v>
      </c>
      <c r="AQ365" s="19">
        <f>MIN($AQ$5,AO365+AP365)</f>
        <v>0.0</v>
      </c>
      <c r="AR365" s="19">
        <f>MAX(0,MIN(AO365+AP365-AQ365,MonthlyPayment-SUM(H365,M365,R365,W365,AB365,AG365,AL365,AQ365,AV365,BA365)-SUM(I365,N365,S365,X365,AC365,AH365,AM365)))</f>
        <v>0.0</v>
      </c>
      <c r="AS365" s="19">
        <f>ROUND(AO365+AP365-AQ365-AR365,2)</f>
        <v>0.0</v>
      </c>
      <c r="AT365" s="19">
        <f>AX364</f>
        <v>0.0</v>
      </c>
      <c r="AU365" s="19">
        <f>ROUND(AT365*$AU$5/12,2)</f>
        <v>0.0</v>
      </c>
      <c r="AV365" s="19">
        <f>MIN($AV$5,AT365+AU365)</f>
        <v>0.0</v>
      </c>
      <c r="AW365" s="19">
        <f>MAX(0,MIN(AT365+AU365-AV365,MonthlyPayment-SUM(H365,M365,R365,W365,AB365,AG365,AL365,AQ365,AV365,BA365)-SUM(I365,N365,S365,X365,AC365,AH365,AM365,AR365)))</f>
        <v>0.0</v>
      </c>
      <c r="AX365" s="19">
        <f>ROUND(AT365+AU365-AV365-AW365,2)</f>
        <v>0.0</v>
      </c>
      <c r="AY365" s="19">
        <f>BC364</f>
        <v>0.0</v>
      </c>
      <c r="AZ365" s="19">
        <f>ROUND(AY365*$AZ$5/12,2)</f>
        <v>0.0</v>
      </c>
      <c r="BA365" s="19">
        <f>MIN($BA$5,AY365+AZ365)</f>
        <v>0.0</v>
      </c>
      <c r="BB365" s="19">
        <f>MAX(0,MIN(AY365+AZ365-BA365,MonthlyPayment-SUM(H365,M365,R365,W365,AB365,AG365,AL365,AQ365,AV365,BA365)-SUM(I365,N365,S365,X365,AC365,AH365,AM365,AR365,AW365)))</f>
        <v>0.0</v>
      </c>
      <c r="BC365" s="19">
        <f>ROUND(AY365+AZ365-BA365-BB365,2)</f>
        <v>0.0</v>
      </c>
    </row>
    <row r="366" spans="1:55">
      <c r="A366" s="9">
        <v>360</v>
      </c>
      <c r="B366" s="15">
        <f>IF(FirstPayment="","",EDATE(FirstPayment,A366-1))</f>
        <v/>
      </c>
      <c r="C366" s="19">
        <f>SUM(H366,M366,R366,W366,AB366,AG366,AL366,AQ366,AV366,BA366,I366,N366,S366,X366,AC366,AH366,AM366,AR366,AW366,BB366)</f>
        <v>0.0</v>
      </c>
      <c r="D366" s="19">
        <f>SUM(J366,O366,T366,Y366,AD366,AI366,AN366,AS366,AX366,BC366)</f>
        <v>0.0</v>
      </c>
      <c r="E366" s="19">
        <f>SUM(G366,L366,Q366,V366,AA366,AF366,AK366,AP366,AU366,AZ366)</f>
        <v>0.0</v>
      </c>
      <c r="F366" s="19">
        <f>J365</f>
        <v>0.0</v>
      </c>
      <c r="G366" s="19">
        <f>ROUND(F366*$G$5/12,2)</f>
        <v>0.0</v>
      </c>
      <c r="H366" s="19">
        <f>MIN($H$5,F366+G366)</f>
        <v>0.0</v>
      </c>
      <c r="I366" s="19">
        <f>MAX(0,MIN(F366+G366-H366,MonthlyPayment-SUM(H366,M366,R366,W366,AB366,AG366,AL366,AQ366,AV366,BA366)))</f>
        <v>0.0</v>
      </c>
      <c r="J366" s="19">
        <f>ROUND(F366+G366-H366-I366,2)</f>
        <v>0.0</v>
      </c>
      <c r="K366" s="19">
        <f>O365</f>
        <v>0.0</v>
      </c>
      <c r="L366" s="19">
        <f>ROUND(K366*$L$5/12,2)</f>
        <v>0.0</v>
      </c>
      <c r="M366" s="19">
        <f>MIN($M$5,K366+L366)</f>
        <v>0.0</v>
      </c>
      <c r="N366" s="19">
        <f>MAX(0,MIN(K366+L366-M366,MonthlyPayment-SUM(H366,M366,R366,W366,AB366,AG366,AL366,AQ366,AV366,BA366)-SUM(I366)))</f>
        <v>0.0</v>
      </c>
      <c r="O366" s="19">
        <f>ROUND(K366+L366-M366-N366,2)</f>
        <v>0.0</v>
      </c>
      <c r="P366" s="19">
        <f>T365</f>
        <v>0.0</v>
      </c>
      <c r="Q366" s="19">
        <f>ROUND(P366*$Q$5/12,2)</f>
        <v>0.0</v>
      </c>
      <c r="R366" s="19">
        <f>MIN($R$5,P366+Q366)</f>
        <v>0.0</v>
      </c>
      <c r="S366" s="19">
        <f>MAX(0,MIN(P366+Q366-R366,MonthlyPayment-SUM(H366,M366,R366,W366,AB366,AG366,AL366,AQ366,AV366,BA366)-SUM(I366,N366)))</f>
        <v>0.0</v>
      </c>
      <c r="T366" s="19">
        <f>ROUND(P366+Q366-R366-S366,2)</f>
        <v>0.0</v>
      </c>
      <c r="U366" s="19">
        <f>Y365</f>
        <v>0.0</v>
      </c>
      <c r="V366" s="19">
        <f>ROUND(U366*$V$5/12,2)</f>
        <v>0.0</v>
      </c>
      <c r="W366" s="19">
        <f>MIN($W$5,U366+V366)</f>
        <v>0.0</v>
      </c>
      <c r="X366" s="19">
        <f>MAX(0,MIN(U366+V366-W366,MonthlyPayment-SUM(H366,M366,R366,W366,AB366,AG366,AL366,AQ366,AV366,BA366)-SUM(I366,N366,S366)))</f>
        <v>0.0</v>
      </c>
      <c r="Y366" s="19">
        <f>ROUND(U366+V366-W366-X366,2)</f>
        <v>0.0</v>
      </c>
      <c r="Z366" s="19">
        <f>AD365</f>
        <v>0.0</v>
      </c>
      <c r="AA366" s="19">
        <f>ROUND(Z366*$AA$5/12,2)</f>
        <v>0.0</v>
      </c>
      <c r="AB366" s="19">
        <f>MIN($AB$5,Z366+AA366)</f>
        <v>0.0</v>
      </c>
      <c r="AC366" s="19">
        <f>MAX(0,MIN(Z366+AA366-AB366,MonthlyPayment-SUM(H366,M366,R366,W366,AB366,AG366,AL366,AQ366,AV366,BA366)-SUM(I366,N366,S366,X366)))</f>
        <v>0.0</v>
      </c>
      <c r="AD366" s="19">
        <f>ROUND(Z366+AA366-AB366-AC366,2)</f>
        <v>0.0</v>
      </c>
      <c r="AE366" s="19">
        <f>AI365</f>
        <v>0.0</v>
      </c>
      <c r="AF366" s="19">
        <f>ROUND(AE366*$AF$5/12,2)</f>
        <v>0.0</v>
      </c>
      <c r="AG366" s="19">
        <f>MIN($AG$5,AE366+AF366)</f>
        <v>0.0</v>
      </c>
      <c r="AH366" s="19">
        <f>MAX(0,MIN(AE366+AF366-AG366,MonthlyPayment-SUM(H366,M366,R366,W366,AB366,AG366,AL366,AQ366,AV366,BA366)-SUM(I366,N366,S366,X366,AC366)))</f>
        <v>0.0</v>
      </c>
      <c r="AI366" s="19">
        <f>ROUND(AE366+AF366-AG366-AH366,2)</f>
        <v>0.0</v>
      </c>
      <c r="AJ366" s="19">
        <f>AN365</f>
        <v>0.0</v>
      </c>
      <c r="AK366" s="19">
        <f>ROUND(AJ366*$AK$5/12,2)</f>
        <v>0.0</v>
      </c>
      <c r="AL366" s="19">
        <f>MIN($AL$5,AJ366+AK366)</f>
        <v>0.0</v>
      </c>
      <c r="AM366" s="19">
        <f>MAX(0,MIN(AJ366+AK366-AL366,MonthlyPayment-SUM(H366,M366,R366,W366,AB366,AG366,AL366,AQ366,AV366,BA366)-SUM(I366,N366,S366,X366,AC366,AH366)))</f>
        <v>0.0</v>
      </c>
      <c r="AN366" s="19">
        <f>ROUND(AJ366+AK366-AL366-AM366,2)</f>
        <v>0.0</v>
      </c>
      <c r="AO366" s="19">
        <f>AS365</f>
        <v>0.0</v>
      </c>
      <c r="AP366" s="19">
        <f>ROUND(AO366*$AP$5/12,2)</f>
        <v>0.0</v>
      </c>
      <c r="AQ366" s="19">
        <f>MIN($AQ$5,AO366+AP366)</f>
        <v>0.0</v>
      </c>
      <c r="AR366" s="19">
        <f>MAX(0,MIN(AO366+AP366-AQ366,MonthlyPayment-SUM(H366,M366,R366,W366,AB366,AG366,AL366,AQ366,AV366,BA366)-SUM(I366,N366,S366,X366,AC366,AH366,AM366)))</f>
        <v>0.0</v>
      </c>
      <c r="AS366" s="19">
        <f>ROUND(AO366+AP366-AQ366-AR366,2)</f>
        <v>0.0</v>
      </c>
      <c r="AT366" s="19">
        <f>AX365</f>
        <v>0.0</v>
      </c>
      <c r="AU366" s="19">
        <f>ROUND(AT366*$AU$5/12,2)</f>
        <v>0.0</v>
      </c>
      <c r="AV366" s="19">
        <f>MIN($AV$5,AT366+AU366)</f>
        <v>0.0</v>
      </c>
      <c r="AW366" s="19">
        <f>MAX(0,MIN(AT366+AU366-AV366,MonthlyPayment-SUM(H366,M366,R366,W366,AB366,AG366,AL366,AQ366,AV366,BA366)-SUM(I366,N366,S366,X366,AC366,AH366,AM366,AR366)))</f>
        <v>0.0</v>
      </c>
      <c r="AX366" s="19">
        <f>ROUND(AT366+AU366-AV366-AW366,2)</f>
        <v>0.0</v>
      </c>
      <c r="AY366" s="19">
        <f>BC365</f>
        <v>0.0</v>
      </c>
      <c r="AZ366" s="19">
        <f>ROUND(AY366*$AZ$5/12,2)</f>
        <v>0.0</v>
      </c>
      <c r="BA366" s="19">
        <f>MIN($BA$5,AY366+AZ366)</f>
        <v>0.0</v>
      </c>
      <c r="BB366" s="19">
        <f>MAX(0,MIN(AY366+AZ366-BA366,MonthlyPayment-SUM(H366,M366,R366,W366,AB366,AG366,AL366,AQ366,AV366,BA366)-SUM(I366,N366,S366,X366,AC366,AH366,AM366,AR366,AW366)))</f>
        <v>0.0</v>
      </c>
      <c r="BC366" s="19">
        <f>ROUND(AY366+AZ366-BA366-BB366,2)</f>
        <v>0.0</v>
      </c>
    </row>
  </sheetData>
  <sheetProtection sheet="1" objects="1" scenarios="1" formatColumns="0" formatRows="0"/>
  <mergeCells count="10">
    <mergeCell ref="F4:J4"/>
    <mergeCell ref="K4:O4"/>
    <mergeCell ref="P4:T4"/>
    <mergeCell ref="U4:Y4"/>
    <mergeCell ref="Z4:AD4"/>
    <mergeCell ref="AE4:AI4"/>
    <mergeCell ref="AJ4:AN4"/>
    <mergeCell ref="AO4:AS4"/>
    <mergeCell ref="AT4:AX4"/>
    <mergeCell ref="AY4:BC4"/>
  </mergeCell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C36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7.7109375" customWidth="1"/>
    <col min="2" max="2" width="14.7109375" customWidth="1"/>
    <col min="3" max="3" width="13.7109375" customWidth="1"/>
    <col min="4" max="4" width="14.7109375" customWidth="1"/>
    <col min="5" max="55" width="12.7109375" customWidth="1"/>
  </cols>
  <sheetData>
    <row r="1" spans="1:55" ht="24" customHeight="1">
      <c r="A1" s="1" t="s">
        <v>3</v>
      </c>
    </row>
    <row r="2" spans="1:55">
      <c r="A2" s="2" t="s">
        <v>1</v>
      </c>
    </row>
    <row r="4" spans="1:55">
      <c r="F4" s="17">
        <f>IF($F$5=0,"",INDEX('Debts'!$A$8:$A$17,$F$5))</f>
        <v/>
      </c>
      <c r="G4" s="17"/>
      <c r="H4" s="17"/>
      <c r="I4" s="17"/>
      <c r="J4" s="17"/>
      <c r="K4" s="17">
        <f>IF($K$5=0,"",INDEX('Debts'!$A$8:$A$17,$K$5))</f>
        <v/>
      </c>
      <c r="L4" s="17"/>
      <c r="M4" s="17"/>
      <c r="N4" s="17"/>
      <c r="O4" s="17"/>
      <c r="P4" s="17">
        <f>IF($P$5=0,"",INDEX('Debts'!$A$8:$A$17,$P$5))</f>
        <v/>
      </c>
      <c r="Q4" s="17"/>
      <c r="R4" s="17"/>
      <c r="S4" s="17"/>
      <c r="T4" s="17"/>
      <c r="U4" s="17">
        <f>IF($U$5=0,"",INDEX('Debts'!$A$8:$A$17,$U$5))</f>
        <v/>
      </c>
      <c r="V4" s="17"/>
      <c r="W4" s="17"/>
      <c r="X4" s="17"/>
      <c r="Y4" s="17"/>
      <c r="Z4" s="17">
        <f>IF($Z$5=0,"",INDEX('Debts'!$A$8:$A$17,$Z$5))</f>
        <v/>
      </c>
      <c r="AA4" s="17"/>
      <c r="AB4" s="17"/>
      <c r="AC4" s="17"/>
      <c r="AD4" s="17"/>
      <c r="AE4" s="17">
        <f>IF($AE$5=0,"",INDEX('Debts'!$A$8:$A$17,$AE$5))</f>
        <v/>
      </c>
      <c r="AF4" s="17"/>
      <c r="AG4" s="17"/>
      <c r="AH4" s="17"/>
      <c r="AI4" s="17"/>
      <c r="AJ4" s="17">
        <f>IF($AJ$5=0,"",INDEX('Debts'!$A$8:$A$17,$AJ$5))</f>
        <v/>
      </c>
      <c r="AK4" s="17"/>
      <c r="AL4" s="17"/>
      <c r="AM4" s="17"/>
      <c r="AN4" s="17"/>
      <c r="AO4" s="17">
        <f>IF($AO$5=0,"",INDEX('Debts'!$A$8:$A$17,$AO$5))</f>
        <v/>
      </c>
      <c r="AP4" s="17"/>
      <c r="AQ4" s="17"/>
      <c r="AR4" s="17"/>
      <c r="AS4" s="17"/>
      <c r="AT4" s="17">
        <f>IF($AT$5=0,"",INDEX('Debts'!$A$8:$A$17,$AT$5))</f>
        <v/>
      </c>
      <c r="AU4" s="17"/>
      <c r="AV4" s="17"/>
      <c r="AW4" s="17"/>
      <c r="AX4" s="17"/>
      <c r="AY4" s="17">
        <f>IF($AY$5=0,"",INDEX('Debts'!$A$8:$A$17,$AY$5))</f>
        <v/>
      </c>
      <c r="AZ4" s="17"/>
      <c r="BA4" s="17"/>
      <c r="BB4" s="17"/>
      <c r="BC4" s="17"/>
    </row>
    <row r="5" spans="1:55" hidden="1">
      <c r="F5" s="9">
        <f>IFERROR(MATCH(1,'Debts'!$F$8:$F$17,0),0)</f>
        <v>0.0</v>
      </c>
      <c r="G5" s="18">
        <f>IF($F$5=0,0,N(INDEX('Debts'!$C$8:$C$17,$F$5)))</f>
        <v>0.0</v>
      </c>
      <c r="H5" s="14">
        <f>IF($F$5=0,0,N(INDEX('Debts'!$D$8:$D$17,$F$5)))</f>
        <v>0.0</v>
      </c>
      <c r="I5" s="14">
        <f>IF($F$5=0,0,N(INDEX('Debts'!$B$8:$B$17,$F$5)))</f>
        <v>0.0</v>
      </c>
      <c r="J5" s="9">
        <f>IF($I$5&lt;=0,0,IF($J$366&gt;0,-1,COUNTIF($J$7:$J$366,"&gt;0")+1))</f>
        <v>0.0</v>
      </c>
      <c r="K5" s="9">
        <f>IFERROR(MATCH(2,'Debts'!$F$8:$F$17,0),0)</f>
        <v>0.0</v>
      </c>
      <c r="L5" s="18">
        <f>IF($K$5=0,0,N(INDEX('Debts'!$C$8:$C$17,$K$5)))</f>
        <v>0.0</v>
      </c>
      <c r="M5" s="14">
        <f>IF($K$5=0,0,N(INDEX('Debts'!$D$8:$D$17,$K$5)))</f>
        <v>0.0</v>
      </c>
      <c r="N5" s="14">
        <f>IF($K$5=0,0,N(INDEX('Debts'!$B$8:$B$17,$K$5)))</f>
        <v>0.0</v>
      </c>
      <c r="O5" s="9">
        <f>IF($N$5&lt;=0,0,IF($O$366&gt;0,-1,COUNTIF($O$7:$O$366,"&gt;0")+1))</f>
        <v>0.0</v>
      </c>
      <c r="P5" s="9">
        <f>IFERROR(MATCH(3,'Debts'!$F$8:$F$17,0),0)</f>
        <v>0.0</v>
      </c>
      <c r="Q5" s="18">
        <f>IF($P$5=0,0,N(INDEX('Debts'!$C$8:$C$17,$P$5)))</f>
        <v>0.0</v>
      </c>
      <c r="R5" s="14">
        <f>IF($P$5=0,0,N(INDEX('Debts'!$D$8:$D$17,$P$5)))</f>
        <v>0.0</v>
      </c>
      <c r="S5" s="14">
        <f>IF($P$5=0,0,N(INDEX('Debts'!$B$8:$B$17,$P$5)))</f>
        <v>0.0</v>
      </c>
      <c r="T5" s="9">
        <f>IF($S$5&lt;=0,0,IF($T$366&gt;0,-1,COUNTIF($T$7:$T$366,"&gt;0")+1))</f>
        <v>0.0</v>
      </c>
      <c r="U5" s="9">
        <f>IFERROR(MATCH(4,'Debts'!$F$8:$F$17,0),0)</f>
        <v>0.0</v>
      </c>
      <c r="V5" s="18">
        <f>IF($U$5=0,0,N(INDEX('Debts'!$C$8:$C$17,$U$5)))</f>
        <v>0.0</v>
      </c>
      <c r="W5" s="14">
        <f>IF($U$5=0,0,N(INDEX('Debts'!$D$8:$D$17,$U$5)))</f>
        <v>0.0</v>
      </c>
      <c r="X5" s="14">
        <f>IF($U$5=0,0,N(INDEX('Debts'!$B$8:$B$17,$U$5)))</f>
        <v>0.0</v>
      </c>
      <c r="Y5" s="9">
        <f>IF($X$5&lt;=0,0,IF($Y$366&gt;0,-1,COUNTIF($Y$7:$Y$366,"&gt;0")+1))</f>
        <v>0.0</v>
      </c>
      <c r="Z5" s="9">
        <f>IFERROR(MATCH(5,'Debts'!$F$8:$F$17,0),0)</f>
        <v>0.0</v>
      </c>
      <c r="AA5" s="18">
        <f>IF($Z$5=0,0,N(INDEX('Debts'!$C$8:$C$17,$Z$5)))</f>
        <v>0.0</v>
      </c>
      <c r="AB5" s="14">
        <f>IF($Z$5=0,0,N(INDEX('Debts'!$D$8:$D$17,$Z$5)))</f>
        <v>0.0</v>
      </c>
      <c r="AC5" s="14">
        <f>IF($Z$5=0,0,N(INDEX('Debts'!$B$8:$B$17,$Z$5)))</f>
        <v>0.0</v>
      </c>
      <c r="AD5" s="9">
        <f>IF($AC$5&lt;=0,0,IF($AD$366&gt;0,-1,COUNTIF($AD$7:$AD$366,"&gt;0")+1))</f>
        <v>0.0</v>
      </c>
      <c r="AE5" s="9">
        <f>IFERROR(MATCH(6,'Debts'!$F$8:$F$17,0),0)</f>
        <v>0.0</v>
      </c>
      <c r="AF5" s="18">
        <f>IF($AE$5=0,0,N(INDEX('Debts'!$C$8:$C$17,$AE$5)))</f>
        <v>0.0</v>
      </c>
      <c r="AG5" s="14">
        <f>IF($AE$5=0,0,N(INDEX('Debts'!$D$8:$D$17,$AE$5)))</f>
        <v>0.0</v>
      </c>
      <c r="AH5" s="14">
        <f>IF($AE$5=0,0,N(INDEX('Debts'!$B$8:$B$17,$AE$5)))</f>
        <v>0.0</v>
      </c>
      <c r="AI5" s="9">
        <f>IF($AH$5&lt;=0,0,IF($AI$366&gt;0,-1,COUNTIF($AI$7:$AI$366,"&gt;0")+1))</f>
        <v>0.0</v>
      </c>
      <c r="AJ5" s="9">
        <f>IFERROR(MATCH(7,'Debts'!$F$8:$F$17,0),0)</f>
        <v>0.0</v>
      </c>
      <c r="AK5" s="18">
        <f>IF($AJ$5=0,0,N(INDEX('Debts'!$C$8:$C$17,$AJ$5)))</f>
        <v>0.0</v>
      </c>
      <c r="AL5" s="14">
        <f>IF($AJ$5=0,0,N(INDEX('Debts'!$D$8:$D$17,$AJ$5)))</f>
        <v>0.0</v>
      </c>
      <c r="AM5" s="14">
        <f>IF($AJ$5=0,0,N(INDEX('Debts'!$B$8:$B$17,$AJ$5)))</f>
        <v>0.0</v>
      </c>
      <c r="AN5" s="9">
        <f>IF($AM$5&lt;=0,0,IF($AN$366&gt;0,-1,COUNTIF($AN$7:$AN$366,"&gt;0")+1))</f>
        <v>0.0</v>
      </c>
      <c r="AO5" s="9">
        <f>IFERROR(MATCH(8,'Debts'!$F$8:$F$17,0),0)</f>
        <v>0.0</v>
      </c>
      <c r="AP5" s="18">
        <f>IF($AO$5=0,0,N(INDEX('Debts'!$C$8:$C$17,$AO$5)))</f>
        <v>0.0</v>
      </c>
      <c r="AQ5" s="14">
        <f>IF($AO$5=0,0,N(INDEX('Debts'!$D$8:$D$17,$AO$5)))</f>
        <v>0.0</v>
      </c>
      <c r="AR5" s="14">
        <f>IF($AO$5=0,0,N(INDEX('Debts'!$B$8:$B$17,$AO$5)))</f>
        <v>0.0</v>
      </c>
      <c r="AS5" s="9">
        <f>IF($AR$5&lt;=0,0,IF($AS$366&gt;0,-1,COUNTIF($AS$7:$AS$366,"&gt;0")+1))</f>
        <v>0.0</v>
      </c>
      <c r="AT5" s="9">
        <f>IFERROR(MATCH(9,'Debts'!$F$8:$F$17,0),0)</f>
        <v>0.0</v>
      </c>
      <c r="AU5" s="18">
        <f>IF($AT$5=0,0,N(INDEX('Debts'!$C$8:$C$17,$AT$5)))</f>
        <v>0.0</v>
      </c>
      <c r="AV5" s="14">
        <f>IF($AT$5=0,0,N(INDEX('Debts'!$D$8:$D$17,$AT$5)))</f>
        <v>0.0</v>
      </c>
      <c r="AW5" s="14">
        <f>IF($AT$5=0,0,N(INDEX('Debts'!$B$8:$B$17,$AT$5)))</f>
        <v>0.0</v>
      </c>
      <c r="AX5" s="9">
        <f>IF($AW$5&lt;=0,0,IF($AX$366&gt;0,-1,COUNTIF($AX$7:$AX$366,"&gt;0")+1))</f>
        <v>0.0</v>
      </c>
      <c r="AY5" s="9">
        <f>IFERROR(MATCH(10,'Debts'!$F$8:$F$17,0),0)</f>
        <v>0.0</v>
      </c>
      <c r="AZ5" s="18">
        <f>IF($AY$5=0,0,N(INDEX('Debts'!$C$8:$C$17,$AY$5)))</f>
        <v>0.0</v>
      </c>
      <c r="BA5" s="14">
        <f>IF($AY$5=0,0,N(INDEX('Debts'!$D$8:$D$17,$AY$5)))</f>
        <v>0.0</v>
      </c>
      <c r="BB5" s="14">
        <f>IF($AY$5=0,0,N(INDEX('Debts'!$B$8:$B$17,$AY$5)))</f>
        <v>0.0</v>
      </c>
      <c r="BC5" s="9">
        <f>IF($BB$5&lt;=0,0,IF($BC$366&gt;0,-1,COUNTIF($BC$7:$BC$366,"&gt;0")+1))</f>
        <v>0.0</v>
      </c>
    </row>
    <row r="6" spans="1:55" ht="32" customHeight="1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27</v>
      </c>
      <c r="G6" s="6" t="s">
        <v>26</v>
      </c>
      <c r="H6" s="6" t="s">
        <v>28</v>
      </c>
      <c r="I6" s="6" t="s">
        <v>29</v>
      </c>
      <c r="J6" s="6" t="s">
        <v>30</v>
      </c>
      <c r="K6" s="6" t="s">
        <v>27</v>
      </c>
      <c r="L6" s="6" t="s">
        <v>26</v>
      </c>
      <c r="M6" s="6" t="s">
        <v>28</v>
      </c>
      <c r="N6" s="6" t="s">
        <v>29</v>
      </c>
      <c r="O6" s="6" t="s">
        <v>30</v>
      </c>
      <c r="P6" s="6" t="s">
        <v>27</v>
      </c>
      <c r="Q6" s="6" t="s">
        <v>26</v>
      </c>
      <c r="R6" s="6" t="s">
        <v>28</v>
      </c>
      <c r="S6" s="6" t="s">
        <v>29</v>
      </c>
      <c r="T6" s="6" t="s">
        <v>30</v>
      </c>
      <c r="U6" s="6" t="s">
        <v>27</v>
      </c>
      <c r="V6" s="6" t="s">
        <v>26</v>
      </c>
      <c r="W6" s="6" t="s">
        <v>28</v>
      </c>
      <c r="X6" s="6" t="s">
        <v>29</v>
      </c>
      <c r="Y6" s="6" t="s">
        <v>30</v>
      </c>
      <c r="Z6" s="6" t="s">
        <v>27</v>
      </c>
      <c r="AA6" s="6" t="s">
        <v>26</v>
      </c>
      <c r="AB6" s="6" t="s">
        <v>28</v>
      </c>
      <c r="AC6" s="6" t="s">
        <v>29</v>
      </c>
      <c r="AD6" s="6" t="s">
        <v>30</v>
      </c>
      <c r="AE6" s="6" t="s">
        <v>27</v>
      </c>
      <c r="AF6" s="6" t="s">
        <v>26</v>
      </c>
      <c r="AG6" s="6" t="s">
        <v>28</v>
      </c>
      <c r="AH6" s="6" t="s">
        <v>29</v>
      </c>
      <c r="AI6" s="6" t="s">
        <v>30</v>
      </c>
      <c r="AJ6" s="6" t="s">
        <v>27</v>
      </c>
      <c r="AK6" s="6" t="s">
        <v>26</v>
      </c>
      <c r="AL6" s="6" t="s">
        <v>28</v>
      </c>
      <c r="AM6" s="6" t="s">
        <v>29</v>
      </c>
      <c r="AN6" s="6" t="s">
        <v>30</v>
      </c>
      <c r="AO6" s="6" t="s">
        <v>27</v>
      </c>
      <c r="AP6" s="6" t="s">
        <v>26</v>
      </c>
      <c r="AQ6" s="6" t="s">
        <v>28</v>
      </c>
      <c r="AR6" s="6" t="s">
        <v>29</v>
      </c>
      <c r="AS6" s="6" t="s">
        <v>30</v>
      </c>
      <c r="AT6" s="6" t="s">
        <v>27</v>
      </c>
      <c r="AU6" s="6" t="s">
        <v>26</v>
      </c>
      <c r="AV6" s="6" t="s">
        <v>28</v>
      </c>
      <c r="AW6" s="6" t="s">
        <v>29</v>
      </c>
      <c r="AX6" s="6" t="s">
        <v>30</v>
      </c>
      <c r="AY6" s="6" t="s">
        <v>27</v>
      </c>
      <c r="AZ6" s="6" t="s">
        <v>26</v>
      </c>
      <c r="BA6" s="6" t="s">
        <v>28</v>
      </c>
      <c r="BB6" s="6" t="s">
        <v>29</v>
      </c>
      <c r="BC6" s="6" t="s">
        <v>30</v>
      </c>
    </row>
    <row r="7" spans="1:55">
      <c r="A7" s="9">
        <v>1</v>
      </c>
      <c r="B7" s="15">
        <f>IF(FirstPayment="","",EDATE(FirstPayment,A7-1))</f>
        <v/>
      </c>
      <c r="C7" s="19">
        <f>SUM(H7,M7,R7,W7,AB7,AG7,AL7,AQ7,AV7,BA7,I7,N7,S7,X7,AC7,AH7,AM7,AR7,AW7,BB7)</f>
        <v>0.0</v>
      </c>
      <c r="D7" s="19">
        <f>SUM(J7,O7,T7,Y7,AD7,AI7,AN7,AS7,AX7,BC7)</f>
        <v>0.0</v>
      </c>
      <c r="E7" s="19">
        <f>SUM(G7,L7,Q7,V7,AA7,AF7,AK7,AP7,AU7,AZ7)</f>
        <v>0.0</v>
      </c>
      <c r="F7" s="19">
        <f>$I$5</f>
        <v>0.0</v>
      </c>
      <c r="G7" s="19">
        <f>ROUND(F7*$G$5/12,2)</f>
        <v>0.0</v>
      </c>
      <c r="H7" s="19">
        <f>MIN($H$5,F7+G7)</f>
        <v>0.0</v>
      </c>
      <c r="I7" s="19">
        <f>MAX(0,MIN(F7+G7-H7,MonthlyPayment-SUM(H7,M7,R7,W7,AB7,AG7,AL7,AQ7,AV7,BA7)))</f>
        <v>0.0</v>
      </c>
      <c r="J7" s="19">
        <f>ROUND(F7+G7-H7-I7,2)</f>
        <v>0.0</v>
      </c>
      <c r="K7" s="19">
        <f>$N$5</f>
        <v>0.0</v>
      </c>
      <c r="L7" s="19">
        <f>ROUND(K7*$L$5/12,2)</f>
        <v>0.0</v>
      </c>
      <c r="M7" s="19">
        <f>MIN($M$5,K7+L7)</f>
        <v>0.0</v>
      </c>
      <c r="N7" s="19">
        <f>MAX(0,MIN(K7+L7-M7,MonthlyPayment-SUM(H7,M7,R7,W7,AB7,AG7,AL7,AQ7,AV7,BA7)-SUM(I7)))</f>
        <v>0.0</v>
      </c>
      <c r="O7" s="19">
        <f>ROUND(K7+L7-M7-N7,2)</f>
        <v>0.0</v>
      </c>
      <c r="P7" s="19">
        <f>$S$5</f>
        <v>0.0</v>
      </c>
      <c r="Q7" s="19">
        <f>ROUND(P7*$Q$5/12,2)</f>
        <v>0.0</v>
      </c>
      <c r="R7" s="19">
        <f>MIN($R$5,P7+Q7)</f>
        <v>0.0</v>
      </c>
      <c r="S7" s="19">
        <f>MAX(0,MIN(P7+Q7-R7,MonthlyPayment-SUM(H7,M7,R7,W7,AB7,AG7,AL7,AQ7,AV7,BA7)-SUM(I7,N7)))</f>
        <v>0.0</v>
      </c>
      <c r="T7" s="19">
        <f>ROUND(P7+Q7-R7-S7,2)</f>
        <v>0.0</v>
      </c>
      <c r="U7" s="19">
        <f>$X$5</f>
        <v>0.0</v>
      </c>
      <c r="V7" s="19">
        <f>ROUND(U7*$V$5/12,2)</f>
        <v>0.0</v>
      </c>
      <c r="W7" s="19">
        <f>MIN($W$5,U7+V7)</f>
        <v>0.0</v>
      </c>
      <c r="X7" s="19">
        <f>MAX(0,MIN(U7+V7-W7,MonthlyPayment-SUM(H7,M7,R7,W7,AB7,AG7,AL7,AQ7,AV7,BA7)-SUM(I7,N7,S7)))</f>
        <v>0.0</v>
      </c>
      <c r="Y7" s="19">
        <f>ROUND(U7+V7-W7-X7,2)</f>
        <v>0.0</v>
      </c>
      <c r="Z7" s="19">
        <f>$AC$5</f>
        <v>0.0</v>
      </c>
      <c r="AA7" s="19">
        <f>ROUND(Z7*$AA$5/12,2)</f>
        <v>0.0</v>
      </c>
      <c r="AB7" s="19">
        <f>MIN($AB$5,Z7+AA7)</f>
        <v>0.0</v>
      </c>
      <c r="AC7" s="19">
        <f>MAX(0,MIN(Z7+AA7-AB7,MonthlyPayment-SUM(H7,M7,R7,W7,AB7,AG7,AL7,AQ7,AV7,BA7)-SUM(I7,N7,S7,X7)))</f>
        <v>0.0</v>
      </c>
      <c r="AD7" s="19">
        <f>ROUND(Z7+AA7-AB7-AC7,2)</f>
        <v>0.0</v>
      </c>
      <c r="AE7" s="19">
        <f>$AH$5</f>
        <v>0.0</v>
      </c>
      <c r="AF7" s="19">
        <f>ROUND(AE7*$AF$5/12,2)</f>
        <v>0.0</v>
      </c>
      <c r="AG7" s="19">
        <f>MIN($AG$5,AE7+AF7)</f>
        <v>0.0</v>
      </c>
      <c r="AH7" s="19">
        <f>MAX(0,MIN(AE7+AF7-AG7,MonthlyPayment-SUM(H7,M7,R7,W7,AB7,AG7,AL7,AQ7,AV7,BA7)-SUM(I7,N7,S7,X7,AC7)))</f>
        <v>0.0</v>
      </c>
      <c r="AI7" s="19">
        <f>ROUND(AE7+AF7-AG7-AH7,2)</f>
        <v>0.0</v>
      </c>
      <c r="AJ7" s="19">
        <f>$AM$5</f>
        <v>0.0</v>
      </c>
      <c r="AK7" s="19">
        <f>ROUND(AJ7*$AK$5/12,2)</f>
        <v>0.0</v>
      </c>
      <c r="AL7" s="19">
        <f>MIN($AL$5,AJ7+AK7)</f>
        <v>0.0</v>
      </c>
      <c r="AM7" s="19">
        <f>MAX(0,MIN(AJ7+AK7-AL7,MonthlyPayment-SUM(H7,M7,R7,W7,AB7,AG7,AL7,AQ7,AV7,BA7)-SUM(I7,N7,S7,X7,AC7,AH7)))</f>
        <v>0.0</v>
      </c>
      <c r="AN7" s="19">
        <f>ROUND(AJ7+AK7-AL7-AM7,2)</f>
        <v>0.0</v>
      </c>
      <c r="AO7" s="19">
        <f>$AR$5</f>
        <v>0.0</v>
      </c>
      <c r="AP7" s="19">
        <f>ROUND(AO7*$AP$5/12,2)</f>
        <v>0.0</v>
      </c>
      <c r="AQ7" s="19">
        <f>MIN($AQ$5,AO7+AP7)</f>
        <v>0.0</v>
      </c>
      <c r="AR7" s="19">
        <f>MAX(0,MIN(AO7+AP7-AQ7,MonthlyPayment-SUM(H7,M7,R7,W7,AB7,AG7,AL7,AQ7,AV7,BA7)-SUM(I7,N7,S7,X7,AC7,AH7,AM7)))</f>
        <v>0.0</v>
      </c>
      <c r="AS7" s="19">
        <f>ROUND(AO7+AP7-AQ7-AR7,2)</f>
        <v>0.0</v>
      </c>
      <c r="AT7" s="19">
        <f>$AW$5</f>
        <v>0.0</v>
      </c>
      <c r="AU7" s="19">
        <f>ROUND(AT7*$AU$5/12,2)</f>
        <v>0.0</v>
      </c>
      <c r="AV7" s="19">
        <f>MIN($AV$5,AT7+AU7)</f>
        <v>0.0</v>
      </c>
      <c r="AW7" s="19">
        <f>MAX(0,MIN(AT7+AU7-AV7,MonthlyPayment-SUM(H7,M7,R7,W7,AB7,AG7,AL7,AQ7,AV7,BA7)-SUM(I7,N7,S7,X7,AC7,AH7,AM7,AR7)))</f>
        <v>0.0</v>
      </c>
      <c r="AX7" s="19">
        <f>ROUND(AT7+AU7-AV7-AW7,2)</f>
        <v>0.0</v>
      </c>
      <c r="AY7" s="19">
        <f>$BB$5</f>
        <v>0.0</v>
      </c>
      <c r="AZ7" s="19">
        <f>ROUND(AY7*$AZ$5/12,2)</f>
        <v>0.0</v>
      </c>
      <c r="BA7" s="19">
        <f>MIN($BA$5,AY7+AZ7)</f>
        <v>0.0</v>
      </c>
      <c r="BB7" s="19">
        <f>MAX(0,MIN(AY7+AZ7-BA7,MonthlyPayment-SUM(H7,M7,R7,W7,AB7,AG7,AL7,AQ7,AV7,BA7)-SUM(I7,N7,S7,X7,AC7,AH7,AM7,AR7,AW7)))</f>
        <v>0.0</v>
      </c>
      <c r="BC7" s="19">
        <f>ROUND(AY7+AZ7-BA7-BB7,2)</f>
        <v>0.0</v>
      </c>
    </row>
    <row r="8" spans="1:55">
      <c r="A8" s="9">
        <v>2</v>
      </c>
      <c r="B8" s="15">
        <f>IF(FirstPayment="","",EDATE(FirstPayment,A8-1))</f>
        <v/>
      </c>
      <c r="C8" s="19">
        <f>SUM(H8,M8,R8,W8,AB8,AG8,AL8,AQ8,AV8,BA8,I8,N8,S8,X8,AC8,AH8,AM8,AR8,AW8,BB8)</f>
        <v>0.0</v>
      </c>
      <c r="D8" s="19">
        <f>SUM(J8,O8,T8,Y8,AD8,AI8,AN8,AS8,AX8,BC8)</f>
        <v>0.0</v>
      </c>
      <c r="E8" s="19">
        <f>SUM(G8,L8,Q8,V8,AA8,AF8,AK8,AP8,AU8,AZ8)</f>
        <v>0.0</v>
      </c>
      <c r="F8" s="19">
        <f>J7</f>
        <v>0.0</v>
      </c>
      <c r="G8" s="19">
        <f>ROUND(F8*$G$5/12,2)</f>
        <v>0.0</v>
      </c>
      <c r="H8" s="19">
        <f>MIN($H$5,F8+G8)</f>
        <v>0.0</v>
      </c>
      <c r="I8" s="19">
        <f>MAX(0,MIN(F8+G8-H8,MonthlyPayment-SUM(H8,M8,R8,W8,AB8,AG8,AL8,AQ8,AV8,BA8)))</f>
        <v>0.0</v>
      </c>
      <c r="J8" s="19">
        <f>ROUND(F8+G8-H8-I8,2)</f>
        <v>0.0</v>
      </c>
      <c r="K8" s="19">
        <f>O7</f>
        <v>0.0</v>
      </c>
      <c r="L8" s="19">
        <f>ROUND(K8*$L$5/12,2)</f>
        <v>0.0</v>
      </c>
      <c r="M8" s="19">
        <f>MIN($M$5,K8+L8)</f>
        <v>0.0</v>
      </c>
      <c r="N8" s="19">
        <f>MAX(0,MIN(K8+L8-M8,MonthlyPayment-SUM(H8,M8,R8,W8,AB8,AG8,AL8,AQ8,AV8,BA8)-SUM(I8)))</f>
        <v>0.0</v>
      </c>
      <c r="O8" s="19">
        <f>ROUND(K8+L8-M8-N8,2)</f>
        <v>0.0</v>
      </c>
      <c r="P8" s="19">
        <f>T7</f>
        <v>0.0</v>
      </c>
      <c r="Q8" s="19">
        <f>ROUND(P8*$Q$5/12,2)</f>
        <v>0.0</v>
      </c>
      <c r="R8" s="19">
        <f>MIN($R$5,P8+Q8)</f>
        <v>0.0</v>
      </c>
      <c r="S8" s="19">
        <f>MAX(0,MIN(P8+Q8-R8,MonthlyPayment-SUM(H8,M8,R8,W8,AB8,AG8,AL8,AQ8,AV8,BA8)-SUM(I8,N8)))</f>
        <v>0.0</v>
      </c>
      <c r="T8" s="19">
        <f>ROUND(P8+Q8-R8-S8,2)</f>
        <v>0.0</v>
      </c>
      <c r="U8" s="19">
        <f>Y7</f>
        <v>0.0</v>
      </c>
      <c r="V8" s="19">
        <f>ROUND(U8*$V$5/12,2)</f>
        <v>0.0</v>
      </c>
      <c r="W8" s="19">
        <f>MIN($W$5,U8+V8)</f>
        <v>0.0</v>
      </c>
      <c r="X8" s="19">
        <f>MAX(0,MIN(U8+V8-W8,MonthlyPayment-SUM(H8,M8,R8,W8,AB8,AG8,AL8,AQ8,AV8,BA8)-SUM(I8,N8,S8)))</f>
        <v>0.0</v>
      </c>
      <c r="Y8" s="19">
        <f>ROUND(U8+V8-W8-X8,2)</f>
        <v>0.0</v>
      </c>
      <c r="Z8" s="19">
        <f>AD7</f>
        <v>0.0</v>
      </c>
      <c r="AA8" s="19">
        <f>ROUND(Z8*$AA$5/12,2)</f>
        <v>0.0</v>
      </c>
      <c r="AB8" s="19">
        <f>MIN($AB$5,Z8+AA8)</f>
        <v>0.0</v>
      </c>
      <c r="AC8" s="19">
        <f>MAX(0,MIN(Z8+AA8-AB8,MonthlyPayment-SUM(H8,M8,R8,W8,AB8,AG8,AL8,AQ8,AV8,BA8)-SUM(I8,N8,S8,X8)))</f>
        <v>0.0</v>
      </c>
      <c r="AD8" s="19">
        <f>ROUND(Z8+AA8-AB8-AC8,2)</f>
        <v>0.0</v>
      </c>
      <c r="AE8" s="19">
        <f>AI7</f>
        <v>0.0</v>
      </c>
      <c r="AF8" s="19">
        <f>ROUND(AE8*$AF$5/12,2)</f>
        <v>0.0</v>
      </c>
      <c r="AG8" s="19">
        <f>MIN($AG$5,AE8+AF8)</f>
        <v>0.0</v>
      </c>
      <c r="AH8" s="19">
        <f>MAX(0,MIN(AE8+AF8-AG8,MonthlyPayment-SUM(H8,M8,R8,W8,AB8,AG8,AL8,AQ8,AV8,BA8)-SUM(I8,N8,S8,X8,AC8)))</f>
        <v>0.0</v>
      </c>
      <c r="AI8" s="19">
        <f>ROUND(AE8+AF8-AG8-AH8,2)</f>
        <v>0.0</v>
      </c>
      <c r="AJ8" s="19">
        <f>AN7</f>
        <v>0.0</v>
      </c>
      <c r="AK8" s="19">
        <f>ROUND(AJ8*$AK$5/12,2)</f>
        <v>0.0</v>
      </c>
      <c r="AL8" s="19">
        <f>MIN($AL$5,AJ8+AK8)</f>
        <v>0.0</v>
      </c>
      <c r="AM8" s="19">
        <f>MAX(0,MIN(AJ8+AK8-AL8,MonthlyPayment-SUM(H8,M8,R8,W8,AB8,AG8,AL8,AQ8,AV8,BA8)-SUM(I8,N8,S8,X8,AC8,AH8)))</f>
        <v>0.0</v>
      </c>
      <c r="AN8" s="19">
        <f>ROUND(AJ8+AK8-AL8-AM8,2)</f>
        <v>0.0</v>
      </c>
      <c r="AO8" s="19">
        <f>AS7</f>
        <v>0.0</v>
      </c>
      <c r="AP8" s="19">
        <f>ROUND(AO8*$AP$5/12,2)</f>
        <v>0.0</v>
      </c>
      <c r="AQ8" s="19">
        <f>MIN($AQ$5,AO8+AP8)</f>
        <v>0.0</v>
      </c>
      <c r="AR8" s="19">
        <f>MAX(0,MIN(AO8+AP8-AQ8,MonthlyPayment-SUM(H8,M8,R8,W8,AB8,AG8,AL8,AQ8,AV8,BA8)-SUM(I8,N8,S8,X8,AC8,AH8,AM8)))</f>
        <v>0.0</v>
      </c>
      <c r="AS8" s="19">
        <f>ROUND(AO8+AP8-AQ8-AR8,2)</f>
        <v>0.0</v>
      </c>
      <c r="AT8" s="19">
        <f>AX7</f>
        <v>0.0</v>
      </c>
      <c r="AU8" s="19">
        <f>ROUND(AT8*$AU$5/12,2)</f>
        <v>0.0</v>
      </c>
      <c r="AV8" s="19">
        <f>MIN($AV$5,AT8+AU8)</f>
        <v>0.0</v>
      </c>
      <c r="AW8" s="19">
        <f>MAX(0,MIN(AT8+AU8-AV8,MonthlyPayment-SUM(H8,M8,R8,W8,AB8,AG8,AL8,AQ8,AV8,BA8)-SUM(I8,N8,S8,X8,AC8,AH8,AM8,AR8)))</f>
        <v>0.0</v>
      </c>
      <c r="AX8" s="19">
        <f>ROUND(AT8+AU8-AV8-AW8,2)</f>
        <v>0.0</v>
      </c>
      <c r="AY8" s="19">
        <f>BC7</f>
        <v>0.0</v>
      </c>
      <c r="AZ8" s="19">
        <f>ROUND(AY8*$AZ$5/12,2)</f>
        <v>0.0</v>
      </c>
      <c r="BA8" s="19">
        <f>MIN($BA$5,AY8+AZ8)</f>
        <v>0.0</v>
      </c>
      <c r="BB8" s="19">
        <f>MAX(0,MIN(AY8+AZ8-BA8,MonthlyPayment-SUM(H8,M8,R8,W8,AB8,AG8,AL8,AQ8,AV8,BA8)-SUM(I8,N8,S8,X8,AC8,AH8,AM8,AR8,AW8)))</f>
        <v>0.0</v>
      </c>
      <c r="BC8" s="19">
        <f>ROUND(AY8+AZ8-BA8-BB8,2)</f>
        <v>0.0</v>
      </c>
    </row>
    <row r="9" spans="1:55">
      <c r="A9" s="9">
        <v>3</v>
      </c>
      <c r="B9" s="15">
        <f>IF(FirstPayment="","",EDATE(FirstPayment,A9-1))</f>
        <v/>
      </c>
      <c r="C9" s="19">
        <f>SUM(H9,M9,R9,W9,AB9,AG9,AL9,AQ9,AV9,BA9,I9,N9,S9,X9,AC9,AH9,AM9,AR9,AW9,BB9)</f>
        <v>0.0</v>
      </c>
      <c r="D9" s="19">
        <f>SUM(J9,O9,T9,Y9,AD9,AI9,AN9,AS9,AX9,BC9)</f>
        <v>0.0</v>
      </c>
      <c r="E9" s="19">
        <f>SUM(G9,L9,Q9,V9,AA9,AF9,AK9,AP9,AU9,AZ9)</f>
        <v>0.0</v>
      </c>
      <c r="F9" s="19">
        <f>J8</f>
        <v>0.0</v>
      </c>
      <c r="G9" s="19">
        <f>ROUND(F9*$G$5/12,2)</f>
        <v>0.0</v>
      </c>
      <c r="H9" s="19">
        <f>MIN($H$5,F9+G9)</f>
        <v>0.0</v>
      </c>
      <c r="I9" s="19">
        <f>MAX(0,MIN(F9+G9-H9,MonthlyPayment-SUM(H9,M9,R9,W9,AB9,AG9,AL9,AQ9,AV9,BA9)))</f>
        <v>0.0</v>
      </c>
      <c r="J9" s="19">
        <f>ROUND(F9+G9-H9-I9,2)</f>
        <v>0.0</v>
      </c>
      <c r="K9" s="19">
        <f>O8</f>
        <v>0.0</v>
      </c>
      <c r="L9" s="19">
        <f>ROUND(K9*$L$5/12,2)</f>
        <v>0.0</v>
      </c>
      <c r="M9" s="19">
        <f>MIN($M$5,K9+L9)</f>
        <v>0.0</v>
      </c>
      <c r="N9" s="19">
        <f>MAX(0,MIN(K9+L9-M9,MonthlyPayment-SUM(H9,M9,R9,W9,AB9,AG9,AL9,AQ9,AV9,BA9)-SUM(I9)))</f>
        <v>0.0</v>
      </c>
      <c r="O9" s="19">
        <f>ROUND(K9+L9-M9-N9,2)</f>
        <v>0.0</v>
      </c>
      <c r="P9" s="19">
        <f>T8</f>
        <v>0.0</v>
      </c>
      <c r="Q9" s="19">
        <f>ROUND(P9*$Q$5/12,2)</f>
        <v>0.0</v>
      </c>
      <c r="R9" s="19">
        <f>MIN($R$5,P9+Q9)</f>
        <v>0.0</v>
      </c>
      <c r="S9" s="19">
        <f>MAX(0,MIN(P9+Q9-R9,MonthlyPayment-SUM(H9,M9,R9,W9,AB9,AG9,AL9,AQ9,AV9,BA9)-SUM(I9,N9)))</f>
        <v>0.0</v>
      </c>
      <c r="T9" s="19">
        <f>ROUND(P9+Q9-R9-S9,2)</f>
        <v>0.0</v>
      </c>
      <c r="U9" s="19">
        <f>Y8</f>
        <v>0.0</v>
      </c>
      <c r="V9" s="19">
        <f>ROUND(U9*$V$5/12,2)</f>
        <v>0.0</v>
      </c>
      <c r="W9" s="19">
        <f>MIN($W$5,U9+V9)</f>
        <v>0.0</v>
      </c>
      <c r="X9" s="19">
        <f>MAX(0,MIN(U9+V9-W9,MonthlyPayment-SUM(H9,M9,R9,W9,AB9,AG9,AL9,AQ9,AV9,BA9)-SUM(I9,N9,S9)))</f>
        <v>0.0</v>
      </c>
      <c r="Y9" s="19">
        <f>ROUND(U9+V9-W9-X9,2)</f>
        <v>0.0</v>
      </c>
      <c r="Z9" s="19">
        <f>AD8</f>
        <v>0.0</v>
      </c>
      <c r="AA9" s="19">
        <f>ROUND(Z9*$AA$5/12,2)</f>
        <v>0.0</v>
      </c>
      <c r="AB9" s="19">
        <f>MIN($AB$5,Z9+AA9)</f>
        <v>0.0</v>
      </c>
      <c r="AC9" s="19">
        <f>MAX(0,MIN(Z9+AA9-AB9,MonthlyPayment-SUM(H9,M9,R9,W9,AB9,AG9,AL9,AQ9,AV9,BA9)-SUM(I9,N9,S9,X9)))</f>
        <v>0.0</v>
      </c>
      <c r="AD9" s="19">
        <f>ROUND(Z9+AA9-AB9-AC9,2)</f>
        <v>0.0</v>
      </c>
      <c r="AE9" s="19">
        <f>AI8</f>
        <v>0.0</v>
      </c>
      <c r="AF9" s="19">
        <f>ROUND(AE9*$AF$5/12,2)</f>
        <v>0.0</v>
      </c>
      <c r="AG9" s="19">
        <f>MIN($AG$5,AE9+AF9)</f>
        <v>0.0</v>
      </c>
      <c r="AH9" s="19">
        <f>MAX(0,MIN(AE9+AF9-AG9,MonthlyPayment-SUM(H9,M9,R9,W9,AB9,AG9,AL9,AQ9,AV9,BA9)-SUM(I9,N9,S9,X9,AC9)))</f>
        <v>0.0</v>
      </c>
      <c r="AI9" s="19">
        <f>ROUND(AE9+AF9-AG9-AH9,2)</f>
        <v>0.0</v>
      </c>
      <c r="AJ9" s="19">
        <f>AN8</f>
        <v>0.0</v>
      </c>
      <c r="AK9" s="19">
        <f>ROUND(AJ9*$AK$5/12,2)</f>
        <v>0.0</v>
      </c>
      <c r="AL9" s="19">
        <f>MIN($AL$5,AJ9+AK9)</f>
        <v>0.0</v>
      </c>
      <c r="AM9" s="19">
        <f>MAX(0,MIN(AJ9+AK9-AL9,MonthlyPayment-SUM(H9,M9,R9,W9,AB9,AG9,AL9,AQ9,AV9,BA9)-SUM(I9,N9,S9,X9,AC9,AH9)))</f>
        <v>0.0</v>
      </c>
      <c r="AN9" s="19">
        <f>ROUND(AJ9+AK9-AL9-AM9,2)</f>
        <v>0.0</v>
      </c>
      <c r="AO9" s="19">
        <f>AS8</f>
        <v>0.0</v>
      </c>
      <c r="AP9" s="19">
        <f>ROUND(AO9*$AP$5/12,2)</f>
        <v>0.0</v>
      </c>
      <c r="AQ9" s="19">
        <f>MIN($AQ$5,AO9+AP9)</f>
        <v>0.0</v>
      </c>
      <c r="AR9" s="19">
        <f>MAX(0,MIN(AO9+AP9-AQ9,MonthlyPayment-SUM(H9,M9,R9,W9,AB9,AG9,AL9,AQ9,AV9,BA9)-SUM(I9,N9,S9,X9,AC9,AH9,AM9)))</f>
        <v>0.0</v>
      </c>
      <c r="AS9" s="19">
        <f>ROUND(AO9+AP9-AQ9-AR9,2)</f>
        <v>0.0</v>
      </c>
      <c r="AT9" s="19">
        <f>AX8</f>
        <v>0.0</v>
      </c>
      <c r="AU9" s="19">
        <f>ROUND(AT9*$AU$5/12,2)</f>
        <v>0.0</v>
      </c>
      <c r="AV9" s="19">
        <f>MIN($AV$5,AT9+AU9)</f>
        <v>0.0</v>
      </c>
      <c r="AW9" s="19">
        <f>MAX(0,MIN(AT9+AU9-AV9,MonthlyPayment-SUM(H9,M9,R9,W9,AB9,AG9,AL9,AQ9,AV9,BA9)-SUM(I9,N9,S9,X9,AC9,AH9,AM9,AR9)))</f>
        <v>0.0</v>
      </c>
      <c r="AX9" s="19">
        <f>ROUND(AT9+AU9-AV9-AW9,2)</f>
        <v>0.0</v>
      </c>
      <c r="AY9" s="19">
        <f>BC8</f>
        <v>0.0</v>
      </c>
      <c r="AZ9" s="19">
        <f>ROUND(AY9*$AZ$5/12,2)</f>
        <v>0.0</v>
      </c>
      <c r="BA9" s="19">
        <f>MIN($BA$5,AY9+AZ9)</f>
        <v>0.0</v>
      </c>
      <c r="BB9" s="19">
        <f>MAX(0,MIN(AY9+AZ9-BA9,MonthlyPayment-SUM(H9,M9,R9,W9,AB9,AG9,AL9,AQ9,AV9,BA9)-SUM(I9,N9,S9,X9,AC9,AH9,AM9,AR9,AW9)))</f>
        <v>0.0</v>
      </c>
      <c r="BC9" s="19">
        <f>ROUND(AY9+AZ9-BA9-BB9,2)</f>
        <v>0.0</v>
      </c>
    </row>
    <row r="10" spans="1:55">
      <c r="A10" s="9">
        <v>4</v>
      </c>
      <c r="B10" s="15">
        <f>IF(FirstPayment="","",EDATE(FirstPayment,A10-1))</f>
        <v/>
      </c>
      <c r="C10" s="19">
        <f>SUM(H10,M10,R10,W10,AB10,AG10,AL10,AQ10,AV10,BA10,I10,N10,S10,X10,AC10,AH10,AM10,AR10,AW10,BB10)</f>
        <v>0.0</v>
      </c>
      <c r="D10" s="19">
        <f>SUM(J10,O10,T10,Y10,AD10,AI10,AN10,AS10,AX10,BC10)</f>
        <v>0.0</v>
      </c>
      <c r="E10" s="19">
        <f>SUM(G10,L10,Q10,V10,AA10,AF10,AK10,AP10,AU10,AZ10)</f>
        <v>0.0</v>
      </c>
      <c r="F10" s="19">
        <f>J9</f>
        <v>0.0</v>
      </c>
      <c r="G10" s="19">
        <f>ROUND(F10*$G$5/12,2)</f>
        <v>0.0</v>
      </c>
      <c r="H10" s="19">
        <f>MIN($H$5,F10+G10)</f>
        <v>0.0</v>
      </c>
      <c r="I10" s="19">
        <f>MAX(0,MIN(F10+G10-H10,MonthlyPayment-SUM(H10,M10,R10,W10,AB10,AG10,AL10,AQ10,AV10,BA10)))</f>
        <v>0.0</v>
      </c>
      <c r="J10" s="19">
        <f>ROUND(F10+G10-H10-I10,2)</f>
        <v>0.0</v>
      </c>
      <c r="K10" s="19">
        <f>O9</f>
        <v>0.0</v>
      </c>
      <c r="L10" s="19">
        <f>ROUND(K10*$L$5/12,2)</f>
        <v>0.0</v>
      </c>
      <c r="M10" s="19">
        <f>MIN($M$5,K10+L10)</f>
        <v>0.0</v>
      </c>
      <c r="N10" s="19">
        <f>MAX(0,MIN(K10+L10-M10,MonthlyPayment-SUM(H10,M10,R10,W10,AB10,AG10,AL10,AQ10,AV10,BA10)-SUM(I10)))</f>
        <v>0.0</v>
      </c>
      <c r="O10" s="19">
        <f>ROUND(K10+L10-M10-N10,2)</f>
        <v>0.0</v>
      </c>
      <c r="P10" s="19">
        <f>T9</f>
        <v>0.0</v>
      </c>
      <c r="Q10" s="19">
        <f>ROUND(P10*$Q$5/12,2)</f>
        <v>0.0</v>
      </c>
      <c r="R10" s="19">
        <f>MIN($R$5,P10+Q10)</f>
        <v>0.0</v>
      </c>
      <c r="S10" s="19">
        <f>MAX(0,MIN(P10+Q10-R10,MonthlyPayment-SUM(H10,M10,R10,W10,AB10,AG10,AL10,AQ10,AV10,BA10)-SUM(I10,N10)))</f>
        <v>0.0</v>
      </c>
      <c r="T10" s="19">
        <f>ROUND(P10+Q10-R10-S10,2)</f>
        <v>0.0</v>
      </c>
      <c r="U10" s="19">
        <f>Y9</f>
        <v>0.0</v>
      </c>
      <c r="V10" s="19">
        <f>ROUND(U10*$V$5/12,2)</f>
        <v>0.0</v>
      </c>
      <c r="W10" s="19">
        <f>MIN($W$5,U10+V10)</f>
        <v>0.0</v>
      </c>
      <c r="X10" s="19">
        <f>MAX(0,MIN(U10+V10-W10,MonthlyPayment-SUM(H10,M10,R10,W10,AB10,AG10,AL10,AQ10,AV10,BA10)-SUM(I10,N10,S10)))</f>
        <v>0.0</v>
      </c>
      <c r="Y10" s="19">
        <f>ROUND(U10+V10-W10-X10,2)</f>
        <v>0.0</v>
      </c>
      <c r="Z10" s="19">
        <f>AD9</f>
        <v>0.0</v>
      </c>
      <c r="AA10" s="19">
        <f>ROUND(Z10*$AA$5/12,2)</f>
        <v>0.0</v>
      </c>
      <c r="AB10" s="19">
        <f>MIN($AB$5,Z10+AA10)</f>
        <v>0.0</v>
      </c>
      <c r="AC10" s="19">
        <f>MAX(0,MIN(Z10+AA10-AB10,MonthlyPayment-SUM(H10,M10,R10,W10,AB10,AG10,AL10,AQ10,AV10,BA10)-SUM(I10,N10,S10,X10)))</f>
        <v>0.0</v>
      </c>
      <c r="AD10" s="19">
        <f>ROUND(Z10+AA10-AB10-AC10,2)</f>
        <v>0.0</v>
      </c>
      <c r="AE10" s="19">
        <f>AI9</f>
        <v>0.0</v>
      </c>
      <c r="AF10" s="19">
        <f>ROUND(AE10*$AF$5/12,2)</f>
        <v>0.0</v>
      </c>
      <c r="AG10" s="19">
        <f>MIN($AG$5,AE10+AF10)</f>
        <v>0.0</v>
      </c>
      <c r="AH10" s="19">
        <f>MAX(0,MIN(AE10+AF10-AG10,MonthlyPayment-SUM(H10,M10,R10,W10,AB10,AG10,AL10,AQ10,AV10,BA10)-SUM(I10,N10,S10,X10,AC10)))</f>
        <v>0.0</v>
      </c>
      <c r="AI10" s="19">
        <f>ROUND(AE10+AF10-AG10-AH10,2)</f>
        <v>0.0</v>
      </c>
      <c r="AJ10" s="19">
        <f>AN9</f>
        <v>0.0</v>
      </c>
      <c r="AK10" s="19">
        <f>ROUND(AJ10*$AK$5/12,2)</f>
        <v>0.0</v>
      </c>
      <c r="AL10" s="19">
        <f>MIN($AL$5,AJ10+AK10)</f>
        <v>0.0</v>
      </c>
      <c r="AM10" s="19">
        <f>MAX(0,MIN(AJ10+AK10-AL10,MonthlyPayment-SUM(H10,M10,R10,W10,AB10,AG10,AL10,AQ10,AV10,BA10)-SUM(I10,N10,S10,X10,AC10,AH10)))</f>
        <v>0.0</v>
      </c>
      <c r="AN10" s="19">
        <f>ROUND(AJ10+AK10-AL10-AM10,2)</f>
        <v>0.0</v>
      </c>
      <c r="AO10" s="19">
        <f>AS9</f>
        <v>0.0</v>
      </c>
      <c r="AP10" s="19">
        <f>ROUND(AO10*$AP$5/12,2)</f>
        <v>0.0</v>
      </c>
      <c r="AQ10" s="19">
        <f>MIN($AQ$5,AO10+AP10)</f>
        <v>0.0</v>
      </c>
      <c r="AR10" s="19">
        <f>MAX(0,MIN(AO10+AP10-AQ10,MonthlyPayment-SUM(H10,M10,R10,W10,AB10,AG10,AL10,AQ10,AV10,BA10)-SUM(I10,N10,S10,X10,AC10,AH10,AM10)))</f>
        <v>0.0</v>
      </c>
      <c r="AS10" s="19">
        <f>ROUND(AO10+AP10-AQ10-AR10,2)</f>
        <v>0.0</v>
      </c>
      <c r="AT10" s="19">
        <f>AX9</f>
        <v>0.0</v>
      </c>
      <c r="AU10" s="19">
        <f>ROUND(AT10*$AU$5/12,2)</f>
        <v>0.0</v>
      </c>
      <c r="AV10" s="19">
        <f>MIN($AV$5,AT10+AU10)</f>
        <v>0.0</v>
      </c>
      <c r="AW10" s="19">
        <f>MAX(0,MIN(AT10+AU10-AV10,MonthlyPayment-SUM(H10,M10,R10,W10,AB10,AG10,AL10,AQ10,AV10,BA10)-SUM(I10,N10,S10,X10,AC10,AH10,AM10,AR10)))</f>
        <v>0.0</v>
      </c>
      <c r="AX10" s="19">
        <f>ROUND(AT10+AU10-AV10-AW10,2)</f>
        <v>0.0</v>
      </c>
      <c r="AY10" s="19">
        <f>BC9</f>
        <v>0.0</v>
      </c>
      <c r="AZ10" s="19">
        <f>ROUND(AY10*$AZ$5/12,2)</f>
        <v>0.0</v>
      </c>
      <c r="BA10" s="19">
        <f>MIN($BA$5,AY10+AZ10)</f>
        <v>0.0</v>
      </c>
      <c r="BB10" s="19">
        <f>MAX(0,MIN(AY10+AZ10-BA10,MonthlyPayment-SUM(H10,M10,R10,W10,AB10,AG10,AL10,AQ10,AV10,BA10)-SUM(I10,N10,S10,X10,AC10,AH10,AM10,AR10,AW10)))</f>
        <v>0.0</v>
      </c>
      <c r="BC10" s="19">
        <f>ROUND(AY10+AZ10-BA10-BB10,2)</f>
        <v>0.0</v>
      </c>
    </row>
    <row r="11" spans="1:55">
      <c r="A11" s="9">
        <v>5</v>
      </c>
      <c r="B11" s="15">
        <f>IF(FirstPayment="","",EDATE(FirstPayment,A11-1))</f>
        <v/>
      </c>
      <c r="C11" s="19">
        <f>SUM(H11,M11,R11,W11,AB11,AG11,AL11,AQ11,AV11,BA11,I11,N11,S11,X11,AC11,AH11,AM11,AR11,AW11,BB11)</f>
        <v>0.0</v>
      </c>
      <c r="D11" s="19">
        <f>SUM(J11,O11,T11,Y11,AD11,AI11,AN11,AS11,AX11,BC11)</f>
        <v>0.0</v>
      </c>
      <c r="E11" s="19">
        <f>SUM(G11,L11,Q11,V11,AA11,AF11,AK11,AP11,AU11,AZ11)</f>
        <v>0.0</v>
      </c>
      <c r="F11" s="19">
        <f>J10</f>
        <v>0.0</v>
      </c>
      <c r="G11" s="19">
        <f>ROUND(F11*$G$5/12,2)</f>
        <v>0.0</v>
      </c>
      <c r="H11" s="19">
        <f>MIN($H$5,F11+G11)</f>
        <v>0.0</v>
      </c>
      <c r="I11" s="19">
        <f>MAX(0,MIN(F11+G11-H11,MonthlyPayment-SUM(H11,M11,R11,W11,AB11,AG11,AL11,AQ11,AV11,BA11)))</f>
        <v>0.0</v>
      </c>
      <c r="J11" s="19">
        <f>ROUND(F11+G11-H11-I11,2)</f>
        <v>0.0</v>
      </c>
      <c r="K11" s="19">
        <f>O10</f>
        <v>0.0</v>
      </c>
      <c r="L11" s="19">
        <f>ROUND(K11*$L$5/12,2)</f>
        <v>0.0</v>
      </c>
      <c r="M11" s="19">
        <f>MIN($M$5,K11+L11)</f>
        <v>0.0</v>
      </c>
      <c r="N11" s="19">
        <f>MAX(0,MIN(K11+L11-M11,MonthlyPayment-SUM(H11,M11,R11,W11,AB11,AG11,AL11,AQ11,AV11,BA11)-SUM(I11)))</f>
        <v>0.0</v>
      </c>
      <c r="O11" s="19">
        <f>ROUND(K11+L11-M11-N11,2)</f>
        <v>0.0</v>
      </c>
      <c r="P11" s="19">
        <f>T10</f>
        <v>0.0</v>
      </c>
      <c r="Q11" s="19">
        <f>ROUND(P11*$Q$5/12,2)</f>
        <v>0.0</v>
      </c>
      <c r="R11" s="19">
        <f>MIN($R$5,P11+Q11)</f>
        <v>0.0</v>
      </c>
      <c r="S11" s="19">
        <f>MAX(0,MIN(P11+Q11-R11,MonthlyPayment-SUM(H11,M11,R11,W11,AB11,AG11,AL11,AQ11,AV11,BA11)-SUM(I11,N11)))</f>
        <v>0.0</v>
      </c>
      <c r="T11" s="19">
        <f>ROUND(P11+Q11-R11-S11,2)</f>
        <v>0.0</v>
      </c>
      <c r="U11" s="19">
        <f>Y10</f>
        <v>0.0</v>
      </c>
      <c r="V11" s="19">
        <f>ROUND(U11*$V$5/12,2)</f>
        <v>0.0</v>
      </c>
      <c r="W11" s="19">
        <f>MIN($W$5,U11+V11)</f>
        <v>0.0</v>
      </c>
      <c r="X11" s="19">
        <f>MAX(0,MIN(U11+V11-W11,MonthlyPayment-SUM(H11,M11,R11,W11,AB11,AG11,AL11,AQ11,AV11,BA11)-SUM(I11,N11,S11)))</f>
        <v>0.0</v>
      </c>
      <c r="Y11" s="19">
        <f>ROUND(U11+V11-W11-X11,2)</f>
        <v>0.0</v>
      </c>
      <c r="Z11" s="19">
        <f>AD10</f>
        <v>0.0</v>
      </c>
      <c r="AA11" s="19">
        <f>ROUND(Z11*$AA$5/12,2)</f>
        <v>0.0</v>
      </c>
      <c r="AB11" s="19">
        <f>MIN($AB$5,Z11+AA11)</f>
        <v>0.0</v>
      </c>
      <c r="AC11" s="19">
        <f>MAX(0,MIN(Z11+AA11-AB11,MonthlyPayment-SUM(H11,M11,R11,W11,AB11,AG11,AL11,AQ11,AV11,BA11)-SUM(I11,N11,S11,X11)))</f>
        <v>0.0</v>
      </c>
      <c r="AD11" s="19">
        <f>ROUND(Z11+AA11-AB11-AC11,2)</f>
        <v>0.0</v>
      </c>
      <c r="AE11" s="19">
        <f>AI10</f>
        <v>0.0</v>
      </c>
      <c r="AF11" s="19">
        <f>ROUND(AE11*$AF$5/12,2)</f>
        <v>0.0</v>
      </c>
      <c r="AG11" s="19">
        <f>MIN($AG$5,AE11+AF11)</f>
        <v>0.0</v>
      </c>
      <c r="AH11" s="19">
        <f>MAX(0,MIN(AE11+AF11-AG11,MonthlyPayment-SUM(H11,M11,R11,W11,AB11,AG11,AL11,AQ11,AV11,BA11)-SUM(I11,N11,S11,X11,AC11)))</f>
        <v>0.0</v>
      </c>
      <c r="AI11" s="19">
        <f>ROUND(AE11+AF11-AG11-AH11,2)</f>
        <v>0.0</v>
      </c>
      <c r="AJ11" s="19">
        <f>AN10</f>
        <v>0.0</v>
      </c>
      <c r="AK11" s="19">
        <f>ROUND(AJ11*$AK$5/12,2)</f>
        <v>0.0</v>
      </c>
      <c r="AL11" s="19">
        <f>MIN($AL$5,AJ11+AK11)</f>
        <v>0.0</v>
      </c>
      <c r="AM11" s="19">
        <f>MAX(0,MIN(AJ11+AK11-AL11,MonthlyPayment-SUM(H11,M11,R11,W11,AB11,AG11,AL11,AQ11,AV11,BA11)-SUM(I11,N11,S11,X11,AC11,AH11)))</f>
        <v>0.0</v>
      </c>
      <c r="AN11" s="19">
        <f>ROUND(AJ11+AK11-AL11-AM11,2)</f>
        <v>0.0</v>
      </c>
      <c r="AO11" s="19">
        <f>AS10</f>
        <v>0.0</v>
      </c>
      <c r="AP11" s="19">
        <f>ROUND(AO11*$AP$5/12,2)</f>
        <v>0.0</v>
      </c>
      <c r="AQ11" s="19">
        <f>MIN($AQ$5,AO11+AP11)</f>
        <v>0.0</v>
      </c>
      <c r="AR11" s="19">
        <f>MAX(0,MIN(AO11+AP11-AQ11,MonthlyPayment-SUM(H11,M11,R11,W11,AB11,AG11,AL11,AQ11,AV11,BA11)-SUM(I11,N11,S11,X11,AC11,AH11,AM11)))</f>
        <v>0.0</v>
      </c>
      <c r="AS11" s="19">
        <f>ROUND(AO11+AP11-AQ11-AR11,2)</f>
        <v>0.0</v>
      </c>
      <c r="AT11" s="19">
        <f>AX10</f>
        <v>0.0</v>
      </c>
      <c r="AU11" s="19">
        <f>ROUND(AT11*$AU$5/12,2)</f>
        <v>0.0</v>
      </c>
      <c r="AV11" s="19">
        <f>MIN($AV$5,AT11+AU11)</f>
        <v>0.0</v>
      </c>
      <c r="AW11" s="19">
        <f>MAX(0,MIN(AT11+AU11-AV11,MonthlyPayment-SUM(H11,M11,R11,W11,AB11,AG11,AL11,AQ11,AV11,BA11)-SUM(I11,N11,S11,X11,AC11,AH11,AM11,AR11)))</f>
        <v>0.0</v>
      </c>
      <c r="AX11" s="19">
        <f>ROUND(AT11+AU11-AV11-AW11,2)</f>
        <v>0.0</v>
      </c>
      <c r="AY11" s="19">
        <f>BC10</f>
        <v>0.0</v>
      </c>
      <c r="AZ11" s="19">
        <f>ROUND(AY11*$AZ$5/12,2)</f>
        <v>0.0</v>
      </c>
      <c r="BA11" s="19">
        <f>MIN($BA$5,AY11+AZ11)</f>
        <v>0.0</v>
      </c>
      <c r="BB11" s="19">
        <f>MAX(0,MIN(AY11+AZ11-BA11,MonthlyPayment-SUM(H11,M11,R11,W11,AB11,AG11,AL11,AQ11,AV11,BA11)-SUM(I11,N11,S11,X11,AC11,AH11,AM11,AR11,AW11)))</f>
        <v>0.0</v>
      </c>
      <c r="BC11" s="19">
        <f>ROUND(AY11+AZ11-BA11-BB11,2)</f>
        <v>0.0</v>
      </c>
    </row>
    <row r="12" spans="1:55">
      <c r="A12" s="9">
        <v>6</v>
      </c>
      <c r="B12" s="15">
        <f>IF(FirstPayment="","",EDATE(FirstPayment,A12-1))</f>
        <v/>
      </c>
      <c r="C12" s="19">
        <f>SUM(H12,M12,R12,W12,AB12,AG12,AL12,AQ12,AV12,BA12,I12,N12,S12,X12,AC12,AH12,AM12,AR12,AW12,BB12)</f>
        <v>0.0</v>
      </c>
      <c r="D12" s="19">
        <f>SUM(J12,O12,T12,Y12,AD12,AI12,AN12,AS12,AX12,BC12)</f>
        <v>0.0</v>
      </c>
      <c r="E12" s="19">
        <f>SUM(G12,L12,Q12,V12,AA12,AF12,AK12,AP12,AU12,AZ12)</f>
        <v>0.0</v>
      </c>
      <c r="F12" s="19">
        <f>J11</f>
        <v>0.0</v>
      </c>
      <c r="G12" s="19">
        <f>ROUND(F12*$G$5/12,2)</f>
        <v>0.0</v>
      </c>
      <c r="H12" s="19">
        <f>MIN($H$5,F12+G12)</f>
        <v>0.0</v>
      </c>
      <c r="I12" s="19">
        <f>MAX(0,MIN(F12+G12-H12,MonthlyPayment-SUM(H12,M12,R12,W12,AB12,AG12,AL12,AQ12,AV12,BA12)))</f>
        <v>0.0</v>
      </c>
      <c r="J12" s="19">
        <f>ROUND(F12+G12-H12-I12,2)</f>
        <v>0.0</v>
      </c>
      <c r="K12" s="19">
        <f>O11</f>
        <v>0.0</v>
      </c>
      <c r="L12" s="19">
        <f>ROUND(K12*$L$5/12,2)</f>
        <v>0.0</v>
      </c>
      <c r="M12" s="19">
        <f>MIN($M$5,K12+L12)</f>
        <v>0.0</v>
      </c>
      <c r="N12" s="19">
        <f>MAX(0,MIN(K12+L12-M12,MonthlyPayment-SUM(H12,M12,R12,W12,AB12,AG12,AL12,AQ12,AV12,BA12)-SUM(I12)))</f>
        <v>0.0</v>
      </c>
      <c r="O12" s="19">
        <f>ROUND(K12+L12-M12-N12,2)</f>
        <v>0.0</v>
      </c>
      <c r="P12" s="19">
        <f>T11</f>
        <v>0.0</v>
      </c>
      <c r="Q12" s="19">
        <f>ROUND(P12*$Q$5/12,2)</f>
        <v>0.0</v>
      </c>
      <c r="R12" s="19">
        <f>MIN($R$5,P12+Q12)</f>
        <v>0.0</v>
      </c>
      <c r="S12" s="19">
        <f>MAX(0,MIN(P12+Q12-R12,MonthlyPayment-SUM(H12,M12,R12,W12,AB12,AG12,AL12,AQ12,AV12,BA12)-SUM(I12,N12)))</f>
        <v>0.0</v>
      </c>
      <c r="T12" s="19">
        <f>ROUND(P12+Q12-R12-S12,2)</f>
        <v>0.0</v>
      </c>
      <c r="U12" s="19">
        <f>Y11</f>
        <v>0.0</v>
      </c>
      <c r="V12" s="19">
        <f>ROUND(U12*$V$5/12,2)</f>
        <v>0.0</v>
      </c>
      <c r="W12" s="19">
        <f>MIN($W$5,U12+V12)</f>
        <v>0.0</v>
      </c>
      <c r="X12" s="19">
        <f>MAX(0,MIN(U12+V12-W12,MonthlyPayment-SUM(H12,M12,R12,W12,AB12,AG12,AL12,AQ12,AV12,BA12)-SUM(I12,N12,S12)))</f>
        <v>0.0</v>
      </c>
      <c r="Y12" s="19">
        <f>ROUND(U12+V12-W12-X12,2)</f>
        <v>0.0</v>
      </c>
      <c r="Z12" s="19">
        <f>AD11</f>
        <v>0.0</v>
      </c>
      <c r="AA12" s="19">
        <f>ROUND(Z12*$AA$5/12,2)</f>
        <v>0.0</v>
      </c>
      <c r="AB12" s="19">
        <f>MIN($AB$5,Z12+AA12)</f>
        <v>0.0</v>
      </c>
      <c r="AC12" s="19">
        <f>MAX(0,MIN(Z12+AA12-AB12,MonthlyPayment-SUM(H12,M12,R12,W12,AB12,AG12,AL12,AQ12,AV12,BA12)-SUM(I12,N12,S12,X12)))</f>
        <v>0.0</v>
      </c>
      <c r="AD12" s="19">
        <f>ROUND(Z12+AA12-AB12-AC12,2)</f>
        <v>0.0</v>
      </c>
      <c r="AE12" s="19">
        <f>AI11</f>
        <v>0.0</v>
      </c>
      <c r="AF12" s="19">
        <f>ROUND(AE12*$AF$5/12,2)</f>
        <v>0.0</v>
      </c>
      <c r="AG12" s="19">
        <f>MIN($AG$5,AE12+AF12)</f>
        <v>0.0</v>
      </c>
      <c r="AH12" s="19">
        <f>MAX(0,MIN(AE12+AF12-AG12,MonthlyPayment-SUM(H12,M12,R12,W12,AB12,AG12,AL12,AQ12,AV12,BA12)-SUM(I12,N12,S12,X12,AC12)))</f>
        <v>0.0</v>
      </c>
      <c r="AI12" s="19">
        <f>ROUND(AE12+AF12-AG12-AH12,2)</f>
        <v>0.0</v>
      </c>
      <c r="AJ12" s="19">
        <f>AN11</f>
        <v>0.0</v>
      </c>
      <c r="AK12" s="19">
        <f>ROUND(AJ12*$AK$5/12,2)</f>
        <v>0.0</v>
      </c>
      <c r="AL12" s="19">
        <f>MIN($AL$5,AJ12+AK12)</f>
        <v>0.0</v>
      </c>
      <c r="AM12" s="19">
        <f>MAX(0,MIN(AJ12+AK12-AL12,MonthlyPayment-SUM(H12,M12,R12,W12,AB12,AG12,AL12,AQ12,AV12,BA12)-SUM(I12,N12,S12,X12,AC12,AH12)))</f>
        <v>0.0</v>
      </c>
      <c r="AN12" s="19">
        <f>ROUND(AJ12+AK12-AL12-AM12,2)</f>
        <v>0.0</v>
      </c>
      <c r="AO12" s="19">
        <f>AS11</f>
        <v>0.0</v>
      </c>
      <c r="AP12" s="19">
        <f>ROUND(AO12*$AP$5/12,2)</f>
        <v>0.0</v>
      </c>
      <c r="AQ12" s="19">
        <f>MIN($AQ$5,AO12+AP12)</f>
        <v>0.0</v>
      </c>
      <c r="AR12" s="19">
        <f>MAX(0,MIN(AO12+AP12-AQ12,MonthlyPayment-SUM(H12,M12,R12,W12,AB12,AG12,AL12,AQ12,AV12,BA12)-SUM(I12,N12,S12,X12,AC12,AH12,AM12)))</f>
        <v>0.0</v>
      </c>
      <c r="AS12" s="19">
        <f>ROUND(AO12+AP12-AQ12-AR12,2)</f>
        <v>0.0</v>
      </c>
      <c r="AT12" s="19">
        <f>AX11</f>
        <v>0.0</v>
      </c>
      <c r="AU12" s="19">
        <f>ROUND(AT12*$AU$5/12,2)</f>
        <v>0.0</v>
      </c>
      <c r="AV12" s="19">
        <f>MIN($AV$5,AT12+AU12)</f>
        <v>0.0</v>
      </c>
      <c r="AW12" s="19">
        <f>MAX(0,MIN(AT12+AU12-AV12,MonthlyPayment-SUM(H12,M12,R12,W12,AB12,AG12,AL12,AQ12,AV12,BA12)-SUM(I12,N12,S12,X12,AC12,AH12,AM12,AR12)))</f>
        <v>0.0</v>
      </c>
      <c r="AX12" s="19">
        <f>ROUND(AT12+AU12-AV12-AW12,2)</f>
        <v>0.0</v>
      </c>
      <c r="AY12" s="19">
        <f>BC11</f>
        <v>0.0</v>
      </c>
      <c r="AZ12" s="19">
        <f>ROUND(AY12*$AZ$5/12,2)</f>
        <v>0.0</v>
      </c>
      <c r="BA12" s="19">
        <f>MIN($BA$5,AY12+AZ12)</f>
        <v>0.0</v>
      </c>
      <c r="BB12" s="19">
        <f>MAX(0,MIN(AY12+AZ12-BA12,MonthlyPayment-SUM(H12,M12,R12,W12,AB12,AG12,AL12,AQ12,AV12,BA12)-SUM(I12,N12,S12,X12,AC12,AH12,AM12,AR12,AW12)))</f>
        <v>0.0</v>
      </c>
      <c r="BC12" s="19">
        <f>ROUND(AY12+AZ12-BA12-BB12,2)</f>
        <v>0.0</v>
      </c>
    </row>
    <row r="13" spans="1:55">
      <c r="A13" s="9">
        <v>7</v>
      </c>
      <c r="B13" s="15">
        <f>IF(FirstPayment="","",EDATE(FirstPayment,A13-1))</f>
        <v/>
      </c>
      <c r="C13" s="19">
        <f>SUM(H13,M13,R13,W13,AB13,AG13,AL13,AQ13,AV13,BA13,I13,N13,S13,X13,AC13,AH13,AM13,AR13,AW13,BB13)</f>
        <v>0.0</v>
      </c>
      <c r="D13" s="19">
        <f>SUM(J13,O13,T13,Y13,AD13,AI13,AN13,AS13,AX13,BC13)</f>
        <v>0.0</v>
      </c>
      <c r="E13" s="19">
        <f>SUM(G13,L13,Q13,V13,AA13,AF13,AK13,AP13,AU13,AZ13)</f>
        <v>0.0</v>
      </c>
      <c r="F13" s="19">
        <f>J12</f>
        <v>0.0</v>
      </c>
      <c r="G13" s="19">
        <f>ROUND(F13*$G$5/12,2)</f>
        <v>0.0</v>
      </c>
      <c r="H13" s="19">
        <f>MIN($H$5,F13+G13)</f>
        <v>0.0</v>
      </c>
      <c r="I13" s="19">
        <f>MAX(0,MIN(F13+G13-H13,MonthlyPayment-SUM(H13,M13,R13,W13,AB13,AG13,AL13,AQ13,AV13,BA13)))</f>
        <v>0.0</v>
      </c>
      <c r="J13" s="19">
        <f>ROUND(F13+G13-H13-I13,2)</f>
        <v>0.0</v>
      </c>
      <c r="K13" s="19">
        <f>O12</f>
        <v>0.0</v>
      </c>
      <c r="L13" s="19">
        <f>ROUND(K13*$L$5/12,2)</f>
        <v>0.0</v>
      </c>
      <c r="M13" s="19">
        <f>MIN($M$5,K13+L13)</f>
        <v>0.0</v>
      </c>
      <c r="N13" s="19">
        <f>MAX(0,MIN(K13+L13-M13,MonthlyPayment-SUM(H13,M13,R13,W13,AB13,AG13,AL13,AQ13,AV13,BA13)-SUM(I13)))</f>
        <v>0.0</v>
      </c>
      <c r="O13" s="19">
        <f>ROUND(K13+L13-M13-N13,2)</f>
        <v>0.0</v>
      </c>
      <c r="P13" s="19">
        <f>T12</f>
        <v>0.0</v>
      </c>
      <c r="Q13" s="19">
        <f>ROUND(P13*$Q$5/12,2)</f>
        <v>0.0</v>
      </c>
      <c r="R13" s="19">
        <f>MIN($R$5,P13+Q13)</f>
        <v>0.0</v>
      </c>
      <c r="S13" s="19">
        <f>MAX(0,MIN(P13+Q13-R13,MonthlyPayment-SUM(H13,M13,R13,W13,AB13,AG13,AL13,AQ13,AV13,BA13)-SUM(I13,N13)))</f>
        <v>0.0</v>
      </c>
      <c r="T13" s="19">
        <f>ROUND(P13+Q13-R13-S13,2)</f>
        <v>0.0</v>
      </c>
      <c r="U13" s="19">
        <f>Y12</f>
        <v>0.0</v>
      </c>
      <c r="V13" s="19">
        <f>ROUND(U13*$V$5/12,2)</f>
        <v>0.0</v>
      </c>
      <c r="W13" s="19">
        <f>MIN($W$5,U13+V13)</f>
        <v>0.0</v>
      </c>
      <c r="X13" s="19">
        <f>MAX(0,MIN(U13+V13-W13,MonthlyPayment-SUM(H13,M13,R13,W13,AB13,AG13,AL13,AQ13,AV13,BA13)-SUM(I13,N13,S13)))</f>
        <v>0.0</v>
      </c>
      <c r="Y13" s="19">
        <f>ROUND(U13+V13-W13-X13,2)</f>
        <v>0.0</v>
      </c>
      <c r="Z13" s="19">
        <f>AD12</f>
        <v>0.0</v>
      </c>
      <c r="AA13" s="19">
        <f>ROUND(Z13*$AA$5/12,2)</f>
        <v>0.0</v>
      </c>
      <c r="AB13" s="19">
        <f>MIN($AB$5,Z13+AA13)</f>
        <v>0.0</v>
      </c>
      <c r="AC13" s="19">
        <f>MAX(0,MIN(Z13+AA13-AB13,MonthlyPayment-SUM(H13,M13,R13,W13,AB13,AG13,AL13,AQ13,AV13,BA13)-SUM(I13,N13,S13,X13)))</f>
        <v>0.0</v>
      </c>
      <c r="AD13" s="19">
        <f>ROUND(Z13+AA13-AB13-AC13,2)</f>
        <v>0.0</v>
      </c>
      <c r="AE13" s="19">
        <f>AI12</f>
        <v>0.0</v>
      </c>
      <c r="AF13" s="19">
        <f>ROUND(AE13*$AF$5/12,2)</f>
        <v>0.0</v>
      </c>
      <c r="AG13" s="19">
        <f>MIN($AG$5,AE13+AF13)</f>
        <v>0.0</v>
      </c>
      <c r="AH13" s="19">
        <f>MAX(0,MIN(AE13+AF13-AG13,MonthlyPayment-SUM(H13,M13,R13,W13,AB13,AG13,AL13,AQ13,AV13,BA13)-SUM(I13,N13,S13,X13,AC13)))</f>
        <v>0.0</v>
      </c>
      <c r="AI13" s="19">
        <f>ROUND(AE13+AF13-AG13-AH13,2)</f>
        <v>0.0</v>
      </c>
      <c r="AJ13" s="19">
        <f>AN12</f>
        <v>0.0</v>
      </c>
      <c r="AK13" s="19">
        <f>ROUND(AJ13*$AK$5/12,2)</f>
        <v>0.0</v>
      </c>
      <c r="AL13" s="19">
        <f>MIN($AL$5,AJ13+AK13)</f>
        <v>0.0</v>
      </c>
      <c r="AM13" s="19">
        <f>MAX(0,MIN(AJ13+AK13-AL13,MonthlyPayment-SUM(H13,M13,R13,W13,AB13,AG13,AL13,AQ13,AV13,BA13)-SUM(I13,N13,S13,X13,AC13,AH13)))</f>
        <v>0.0</v>
      </c>
      <c r="AN13" s="19">
        <f>ROUND(AJ13+AK13-AL13-AM13,2)</f>
        <v>0.0</v>
      </c>
      <c r="AO13" s="19">
        <f>AS12</f>
        <v>0.0</v>
      </c>
      <c r="AP13" s="19">
        <f>ROUND(AO13*$AP$5/12,2)</f>
        <v>0.0</v>
      </c>
      <c r="AQ13" s="19">
        <f>MIN($AQ$5,AO13+AP13)</f>
        <v>0.0</v>
      </c>
      <c r="AR13" s="19">
        <f>MAX(0,MIN(AO13+AP13-AQ13,MonthlyPayment-SUM(H13,M13,R13,W13,AB13,AG13,AL13,AQ13,AV13,BA13)-SUM(I13,N13,S13,X13,AC13,AH13,AM13)))</f>
        <v>0.0</v>
      </c>
      <c r="AS13" s="19">
        <f>ROUND(AO13+AP13-AQ13-AR13,2)</f>
        <v>0.0</v>
      </c>
      <c r="AT13" s="19">
        <f>AX12</f>
        <v>0.0</v>
      </c>
      <c r="AU13" s="19">
        <f>ROUND(AT13*$AU$5/12,2)</f>
        <v>0.0</v>
      </c>
      <c r="AV13" s="19">
        <f>MIN($AV$5,AT13+AU13)</f>
        <v>0.0</v>
      </c>
      <c r="AW13" s="19">
        <f>MAX(0,MIN(AT13+AU13-AV13,MonthlyPayment-SUM(H13,M13,R13,W13,AB13,AG13,AL13,AQ13,AV13,BA13)-SUM(I13,N13,S13,X13,AC13,AH13,AM13,AR13)))</f>
        <v>0.0</v>
      </c>
      <c r="AX13" s="19">
        <f>ROUND(AT13+AU13-AV13-AW13,2)</f>
        <v>0.0</v>
      </c>
      <c r="AY13" s="19">
        <f>BC12</f>
        <v>0.0</v>
      </c>
      <c r="AZ13" s="19">
        <f>ROUND(AY13*$AZ$5/12,2)</f>
        <v>0.0</v>
      </c>
      <c r="BA13" s="19">
        <f>MIN($BA$5,AY13+AZ13)</f>
        <v>0.0</v>
      </c>
      <c r="BB13" s="19">
        <f>MAX(0,MIN(AY13+AZ13-BA13,MonthlyPayment-SUM(H13,M13,R13,W13,AB13,AG13,AL13,AQ13,AV13,BA13)-SUM(I13,N13,S13,X13,AC13,AH13,AM13,AR13,AW13)))</f>
        <v>0.0</v>
      </c>
      <c r="BC13" s="19">
        <f>ROUND(AY13+AZ13-BA13-BB13,2)</f>
        <v>0.0</v>
      </c>
    </row>
    <row r="14" spans="1:55">
      <c r="A14" s="9">
        <v>8</v>
      </c>
      <c r="B14" s="15">
        <f>IF(FirstPayment="","",EDATE(FirstPayment,A14-1))</f>
        <v/>
      </c>
      <c r="C14" s="19">
        <f>SUM(H14,M14,R14,W14,AB14,AG14,AL14,AQ14,AV14,BA14,I14,N14,S14,X14,AC14,AH14,AM14,AR14,AW14,BB14)</f>
        <v>0.0</v>
      </c>
      <c r="D14" s="19">
        <f>SUM(J14,O14,T14,Y14,AD14,AI14,AN14,AS14,AX14,BC14)</f>
        <v>0.0</v>
      </c>
      <c r="E14" s="19">
        <f>SUM(G14,L14,Q14,V14,AA14,AF14,AK14,AP14,AU14,AZ14)</f>
        <v>0.0</v>
      </c>
      <c r="F14" s="19">
        <f>J13</f>
        <v>0.0</v>
      </c>
      <c r="G14" s="19">
        <f>ROUND(F14*$G$5/12,2)</f>
        <v>0.0</v>
      </c>
      <c r="H14" s="19">
        <f>MIN($H$5,F14+G14)</f>
        <v>0.0</v>
      </c>
      <c r="I14" s="19">
        <f>MAX(0,MIN(F14+G14-H14,MonthlyPayment-SUM(H14,M14,R14,W14,AB14,AG14,AL14,AQ14,AV14,BA14)))</f>
        <v>0.0</v>
      </c>
      <c r="J14" s="19">
        <f>ROUND(F14+G14-H14-I14,2)</f>
        <v>0.0</v>
      </c>
      <c r="K14" s="19">
        <f>O13</f>
        <v>0.0</v>
      </c>
      <c r="L14" s="19">
        <f>ROUND(K14*$L$5/12,2)</f>
        <v>0.0</v>
      </c>
      <c r="M14" s="19">
        <f>MIN($M$5,K14+L14)</f>
        <v>0.0</v>
      </c>
      <c r="N14" s="19">
        <f>MAX(0,MIN(K14+L14-M14,MonthlyPayment-SUM(H14,M14,R14,W14,AB14,AG14,AL14,AQ14,AV14,BA14)-SUM(I14)))</f>
        <v>0.0</v>
      </c>
      <c r="O14" s="19">
        <f>ROUND(K14+L14-M14-N14,2)</f>
        <v>0.0</v>
      </c>
      <c r="P14" s="19">
        <f>T13</f>
        <v>0.0</v>
      </c>
      <c r="Q14" s="19">
        <f>ROUND(P14*$Q$5/12,2)</f>
        <v>0.0</v>
      </c>
      <c r="R14" s="19">
        <f>MIN($R$5,P14+Q14)</f>
        <v>0.0</v>
      </c>
      <c r="S14" s="19">
        <f>MAX(0,MIN(P14+Q14-R14,MonthlyPayment-SUM(H14,M14,R14,W14,AB14,AG14,AL14,AQ14,AV14,BA14)-SUM(I14,N14)))</f>
        <v>0.0</v>
      </c>
      <c r="T14" s="19">
        <f>ROUND(P14+Q14-R14-S14,2)</f>
        <v>0.0</v>
      </c>
      <c r="U14" s="19">
        <f>Y13</f>
        <v>0.0</v>
      </c>
      <c r="V14" s="19">
        <f>ROUND(U14*$V$5/12,2)</f>
        <v>0.0</v>
      </c>
      <c r="W14" s="19">
        <f>MIN($W$5,U14+V14)</f>
        <v>0.0</v>
      </c>
      <c r="X14" s="19">
        <f>MAX(0,MIN(U14+V14-W14,MonthlyPayment-SUM(H14,M14,R14,W14,AB14,AG14,AL14,AQ14,AV14,BA14)-SUM(I14,N14,S14)))</f>
        <v>0.0</v>
      </c>
      <c r="Y14" s="19">
        <f>ROUND(U14+V14-W14-X14,2)</f>
        <v>0.0</v>
      </c>
      <c r="Z14" s="19">
        <f>AD13</f>
        <v>0.0</v>
      </c>
      <c r="AA14" s="19">
        <f>ROUND(Z14*$AA$5/12,2)</f>
        <v>0.0</v>
      </c>
      <c r="AB14" s="19">
        <f>MIN($AB$5,Z14+AA14)</f>
        <v>0.0</v>
      </c>
      <c r="AC14" s="19">
        <f>MAX(0,MIN(Z14+AA14-AB14,MonthlyPayment-SUM(H14,M14,R14,W14,AB14,AG14,AL14,AQ14,AV14,BA14)-SUM(I14,N14,S14,X14)))</f>
        <v>0.0</v>
      </c>
      <c r="AD14" s="19">
        <f>ROUND(Z14+AA14-AB14-AC14,2)</f>
        <v>0.0</v>
      </c>
      <c r="AE14" s="19">
        <f>AI13</f>
        <v>0.0</v>
      </c>
      <c r="AF14" s="19">
        <f>ROUND(AE14*$AF$5/12,2)</f>
        <v>0.0</v>
      </c>
      <c r="AG14" s="19">
        <f>MIN($AG$5,AE14+AF14)</f>
        <v>0.0</v>
      </c>
      <c r="AH14" s="19">
        <f>MAX(0,MIN(AE14+AF14-AG14,MonthlyPayment-SUM(H14,M14,R14,W14,AB14,AG14,AL14,AQ14,AV14,BA14)-SUM(I14,N14,S14,X14,AC14)))</f>
        <v>0.0</v>
      </c>
      <c r="AI14" s="19">
        <f>ROUND(AE14+AF14-AG14-AH14,2)</f>
        <v>0.0</v>
      </c>
      <c r="AJ14" s="19">
        <f>AN13</f>
        <v>0.0</v>
      </c>
      <c r="AK14" s="19">
        <f>ROUND(AJ14*$AK$5/12,2)</f>
        <v>0.0</v>
      </c>
      <c r="AL14" s="19">
        <f>MIN($AL$5,AJ14+AK14)</f>
        <v>0.0</v>
      </c>
      <c r="AM14" s="19">
        <f>MAX(0,MIN(AJ14+AK14-AL14,MonthlyPayment-SUM(H14,M14,R14,W14,AB14,AG14,AL14,AQ14,AV14,BA14)-SUM(I14,N14,S14,X14,AC14,AH14)))</f>
        <v>0.0</v>
      </c>
      <c r="AN14" s="19">
        <f>ROUND(AJ14+AK14-AL14-AM14,2)</f>
        <v>0.0</v>
      </c>
      <c r="AO14" s="19">
        <f>AS13</f>
        <v>0.0</v>
      </c>
      <c r="AP14" s="19">
        <f>ROUND(AO14*$AP$5/12,2)</f>
        <v>0.0</v>
      </c>
      <c r="AQ14" s="19">
        <f>MIN($AQ$5,AO14+AP14)</f>
        <v>0.0</v>
      </c>
      <c r="AR14" s="19">
        <f>MAX(0,MIN(AO14+AP14-AQ14,MonthlyPayment-SUM(H14,M14,R14,W14,AB14,AG14,AL14,AQ14,AV14,BA14)-SUM(I14,N14,S14,X14,AC14,AH14,AM14)))</f>
        <v>0.0</v>
      </c>
      <c r="AS14" s="19">
        <f>ROUND(AO14+AP14-AQ14-AR14,2)</f>
        <v>0.0</v>
      </c>
      <c r="AT14" s="19">
        <f>AX13</f>
        <v>0.0</v>
      </c>
      <c r="AU14" s="19">
        <f>ROUND(AT14*$AU$5/12,2)</f>
        <v>0.0</v>
      </c>
      <c r="AV14" s="19">
        <f>MIN($AV$5,AT14+AU14)</f>
        <v>0.0</v>
      </c>
      <c r="AW14" s="19">
        <f>MAX(0,MIN(AT14+AU14-AV14,MonthlyPayment-SUM(H14,M14,R14,W14,AB14,AG14,AL14,AQ14,AV14,BA14)-SUM(I14,N14,S14,X14,AC14,AH14,AM14,AR14)))</f>
        <v>0.0</v>
      </c>
      <c r="AX14" s="19">
        <f>ROUND(AT14+AU14-AV14-AW14,2)</f>
        <v>0.0</v>
      </c>
      <c r="AY14" s="19">
        <f>BC13</f>
        <v>0.0</v>
      </c>
      <c r="AZ14" s="19">
        <f>ROUND(AY14*$AZ$5/12,2)</f>
        <v>0.0</v>
      </c>
      <c r="BA14" s="19">
        <f>MIN($BA$5,AY14+AZ14)</f>
        <v>0.0</v>
      </c>
      <c r="BB14" s="19">
        <f>MAX(0,MIN(AY14+AZ14-BA14,MonthlyPayment-SUM(H14,M14,R14,W14,AB14,AG14,AL14,AQ14,AV14,BA14)-SUM(I14,N14,S14,X14,AC14,AH14,AM14,AR14,AW14)))</f>
        <v>0.0</v>
      </c>
      <c r="BC14" s="19">
        <f>ROUND(AY14+AZ14-BA14-BB14,2)</f>
        <v>0.0</v>
      </c>
    </row>
    <row r="15" spans="1:55">
      <c r="A15" s="9">
        <v>9</v>
      </c>
      <c r="B15" s="15">
        <f>IF(FirstPayment="","",EDATE(FirstPayment,A15-1))</f>
        <v/>
      </c>
      <c r="C15" s="19">
        <f>SUM(H15,M15,R15,W15,AB15,AG15,AL15,AQ15,AV15,BA15,I15,N15,S15,X15,AC15,AH15,AM15,AR15,AW15,BB15)</f>
        <v>0.0</v>
      </c>
      <c r="D15" s="19">
        <f>SUM(J15,O15,T15,Y15,AD15,AI15,AN15,AS15,AX15,BC15)</f>
        <v>0.0</v>
      </c>
      <c r="E15" s="19">
        <f>SUM(G15,L15,Q15,V15,AA15,AF15,AK15,AP15,AU15,AZ15)</f>
        <v>0.0</v>
      </c>
      <c r="F15" s="19">
        <f>J14</f>
        <v>0.0</v>
      </c>
      <c r="G15" s="19">
        <f>ROUND(F15*$G$5/12,2)</f>
        <v>0.0</v>
      </c>
      <c r="H15" s="19">
        <f>MIN($H$5,F15+G15)</f>
        <v>0.0</v>
      </c>
      <c r="I15" s="19">
        <f>MAX(0,MIN(F15+G15-H15,MonthlyPayment-SUM(H15,M15,R15,W15,AB15,AG15,AL15,AQ15,AV15,BA15)))</f>
        <v>0.0</v>
      </c>
      <c r="J15" s="19">
        <f>ROUND(F15+G15-H15-I15,2)</f>
        <v>0.0</v>
      </c>
      <c r="K15" s="19">
        <f>O14</f>
        <v>0.0</v>
      </c>
      <c r="L15" s="19">
        <f>ROUND(K15*$L$5/12,2)</f>
        <v>0.0</v>
      </c>
      <c r="M15" s="19">
        <f>MIN($M$5,K15+L15)</f>
        <v>0.0</v>
      </c>
      <c r="N15" s="19">
        <f>MAX(0,MIN(K15+L15-M15,MonthlyPayment-SUM(H15,M15,R15,W15,AB15,AG15,AL15,AQ15,AV15,BA15)-SUM(I15)))</f>
        <v>0.0</v>
      </c>
      <c r="O15" s="19">
        <f>ROUND(K15+L15-M15-N15,2)</f>
        <v>0.0</v>
      </c>
      <c r="P15" s="19">
        <f>T14</f>
        <v>0.0</v>
      </c>
      <c r="Q15" s="19">
        <f>ROUND(P15*$Q$5/12,2)</f>
        <v>0.0</v>
      </c>
      <c r="R15" s="19">
        <f>MIN($R$5,P15+Q15)</f>
        <v>0.0</v>
      </c>
      <c r="S15" s="19">
        <f>MAX(0,MIN(P15+Q15-R15,MonthlyPayment-SUM(H15,M15,R15,W15,AB15,AG15,AL15,AQ15,AV15,BA15)-SUM(I15,N15)))</f>
        <v>0.0</v>
      </c>
      <c r="T15" s="19">
        <f>ROUND(P15+Q15-R15-S15,2)</f>
        <v>0.0</v>
      </c>
      <c r="U15" s="19">
        <f>Y14</f>
        <v>0.0</v>
      </c>
      <c r="V15" s="19">
        <f>ROUND(U15*$V$5/12,2)</f>
        <v>0.0</v>
      </c>
      <c r="W15" s="19">
        <f>MIN($W$5,U15+V15)</f>
        <v>0.0</v>
      </c>
      <c r="X15" s="19">
        <f>MAX(0,MIN(U15+V15-W15,MonthlyPayment-SUM(H15,M15,R15,W15,AB15,AG15,AL15,AQ15,AV15,BA15)-SUM(I15,N15,S15)))</f>
        <v>0.0</v>
      </c>
      <c r="Y15" s="19">
        <f>ROUND(U15+V15-W15-X15,2)</f>
        <v>0.0</v>
      </c>
      <c r="Z15" s="19">
        <f>AD14</f>
        <v>0.0</v>
      </c>
      <c r="AA15" s="19">
        <f>ROUND(Z15*$AA$5/12,2)</f>
        <v>0.0</v>
      </c>
      <c r="AB15" s="19">
        <f>MIN($AB$5,Z15+AA15)</f>
        <v>0.0</v>
      </c>
      <c r="AC15" s="19">
        <f>MAX(0,MIN(Z15+AA15-AB15,MonthlyPayment-SUM(H15,M15,R15,W15,AB15,AG15,AL15,AQ15,AV15,BA15)-SUM(I15,N15,S15,X15)))</f>
        <v>0.0</v>
      </c>
      <c r="AD15" s="19">
        <f>ROUND(Z15+AA15-AB15-AC15,2)</f>
        <v>0.0</v>
      </c>
      <c r="AE15" s="19">
        <f>AI14</f>
        <v>0.0</v>
      </c>
      <c r="AF15" s="19">
        <f>ROUND(AE15*$AF$5/12,2)</f>
        <v>0.0</v>
      </c>
      <c r="AG15" s="19">
        <f>MIN($AG$5,AE15+AF15)</f>
        <v>0.0</v>
      </c>
      <c r="AH15" s="19">
        <f>MAX(0,MIN(AE15+AF15-AG15,MonthlyPayment-SUM(H15,M15,R15,W15,AB15,AG15,AL15,AQ15,AV15,BA15)-SUM(I15,N15,S15,X15,AC15)))</f>
        <v>0.0</v>
      </c>
      <c r="AI15" s="19">
        <f>ROUND(AE15+AF15-AG15-AH15,2)</f>
        <v>0.0</v>
      </c>
      <c r="AJ15" s="19">
        <f>AN14</f>
        <v>0.0</v>
      </c>
      <c r="AK15" s="19">
        <f>ROUND(AJ15*$AK$5/12,2)</f>
        <v>0.0</v>
      </c>
      <c r="AL15" s="19">
        <f>MIN($AL$5,AJ15+AK15)</f>
        <v>0.0</v>
      </c>
      <c r="AM15" s="19">
        <f>MAX(0,MIN(AJ15+AK15-AL15,MonthlyPayment-SUM(H15,M15,R15,W15,AB15,AG15,AL15,AQ15,AV15,BA15)-SUM(I15,N15,S15,X15,AC15,AH15)))</f>
        <v>0.0</v>
      </c>
      <c r="AN15" s="19">
        <f>ROUND(AJ15+AK15-AL15-AM15,2)</f>
        <v>0.0</v>
      </c>
      <c r="AO15" s="19">
        <f>AS14</f>
        <v>0.0</v>
      </c>
      <c r="AP15" s="19">
        <f>ROUND(AO15*$AP$5/12,2)</f>
        <v>0.0</v>
      </c>
      <c r="AQ15" s="19">
        <f>MIN($AQ$5,AO15+AP15)</f>
        <v>0.0</v>
      </c>
      <c r="AR15" s="19">
        <f>MAX(0,MIN(AO15+AP15-AQ15,MonthlyPayment-SUM(H15,M15,R15,W15,AB15,AG15,AL15,AQ15,AV15,BA15)-SUM(I15,N15,S15,X15,AC15,AH15,AM15)))</f>
        <v>0.0</v>
      </c>
      <c r="AS15" s="19">
        <f>ROUND(AO15+AP15-AQ15-AR15,2)</f>
        <v>0.0</v>
      </c>
      <c r="AT15" s="19">
        <f>AX14</f>
        <v>0.0</v>
      </c>
      <c r="AU15" s="19">
        <f>ROUND(AT15*$AU$5/12,2)</f>
        <v>0.0</v>
      </c>
      <c r="AV15" s="19">
        <f>MIN($AV$5,AT15+AU15)</f>
        <v>0.0</v>
      </c>
      <c r="AW15" s="19">
        <f>MAX(0,MIN(AT15+AU15-AV15,MonthlyPayment-SUM(H15,M15,R15,W15,AB15,AG15,AL15,AQ15,AV15,BA15)-SUM(I15,N15,S15,X15,AC15,AH15,AM15,AR15)))</f>
        <v>0.0</v>
      </c>
      <c r="AX15" s="19">
        <f>ROUND(AT15+AU15-AV15-AW15,2)</f>
        <v>0.0</v>
      </c>
      <c r="AY15" s="19">
        <f>BC14</f>
        <v>0.0</v>
      </c>
      <c r="AZ15" s="19">
        <f>ROUND(AY15*$AZ$5/12,2)</f>
        <v>0.0</v>
      </c>
      <c r="BA15" s="19">
        <f>MIN($BA$5,AY15+AZ15)</f>
        <v>0.0</v>
      </c>
      <c r="BB15" s="19">
        <f>MAX(0,MIN(AY15+AZ15-BA15,MonthlyPayment-SUM(H15,M15,R15,W15,AB15,AG15,AL15,AQ15,AV15,BA15)-SUM(I15,N15,S15,X15,AC15,AH15,AM15,AR15,AW15)))</f>
        <v>0.0</v>
      </c>
      <c r="BC15" s="19">
        <f>ROUND(AY15+AZ15-BA15-BB15,2)</f>
        <v>0.0</v>
      </c>
    </row>
    <row r="16" spans="1:55">
      <c r="A16" s="9">
        <v>10</v>
      </c>
      <c r="B16" s="15">
        <f>IF(FirstPayment="","",EDATE(FirstPayment,A16-1))</f>
        <v/>
      </c>
      <c r="C16" s="19">
        <f>SUM(H16,M16,R16,W16,AB16,AG16,AL16,AQ16,AV16,BA16,I16,N16,S16,X16,AC16,AH16,AM16,AR16,AW16,BB16)</f>
        <v>0.0</v>
      </c>
      <c r="D16" s="19">
        <f>SUM(J16,O16,T16,Y16,AD16,AI16,AN16,AS16,AX16,BC16)</f>
        <v>0.0</v>
      </c>
      <c r="E16" s="19">
        <f>SUM(G16,L16,Q16,V16,AA16,AF16,AK16,AP16,AU16,AZ16)</f>
        <v>0.0</v>
      </c>
      <c r="F16" s="19">
        <f>J15</f>
        <v>0.0</v>
      </c>
      <c r="G16" s="19">
        <f>ROUND(F16*$G$5/12,2)</f>
        <v>0.0</v>
      </c>
      <c r="H16" s="19">
        <f>MIN($H$5,F16+G16)</f>
        <v>0.0</v>
      </c>
      <c r="I16" s="19">
        <f>MAX(0,MIN(F16+G16-H16,MonthlyPayment-SUM(H16,M16,R16,W16,AB16,AG16,AL16,AQ16,AV16,BA16)))</f>
        <v>0.0</v>
      </c>
      <c r="J16" s="19">
        <f>ROUND(F16+G16-H16-I16,2)</f>
        <v>0.0</v>
      </c>
      <c r="K16" s="19">
        <f>O15</f>
        <v>0.0</v>
      </c>
      <c r="L16" s="19">
        <f>ROUND(K16*$L$5/12,2)</f>
        <v>0.0</v>
      </c>
      <c r="M16" s="19">
        <f>MIN($M$5,K16+L16)</f>
        <v>0.0</v>
      </c>
      <c r="N16" s="19">
        <f>MAX(0,MIN(K16+L16-M16,MonthlyPayment-SUM(H16,M16,R16,W16,AB16,AG16,AL16,AQ16,AV16,BA16)-SUM(I16)))</f>
        <v>0.0</v>
      </c>
      <c r="O16" s="19">
        <f>ROUND(K16+L16-M16-N16,2)</f>
        <v>0.0</v>
      </c>
      <c r="P16" s="19">
        <f>T15</f>
        <v>0.0</v>
      </c>
      <c r="Q16" s="19">
        <f>ROUND(P16*$Q$5/12,2)</f>
        <v>0.0</v>
      </c>
      <c r="R16" s="19">
        <f>MIN($R$5,P16+Q16)</f>
        <v>0.0</v>
      </c>
      <c r="S16" s="19">
        <f>MAX(0,MIN(P16+Q16-R16,MonthlyPayment-SUM(H16,M16,R16,W16,AB16,AG16,AL16,AQ16,AV16,BA16)-SUM(I16,N16)))</f>
        <v>0.0</v>
      </c>
      <c r="T16" s="19">
        <f>ROUND(P16+Q16-R16-S16,2)</f>
        <v>0.0</v>
      </c>
      <c r="U16" s="19">
        <f>Y15</f>
        <v>0.0</v>
      </c>
      <c r="V16" s="19">
        <f>ROUND(U16*$V$5/12,2)</f>
        <v>0.0</v>
      </c>
      <c r="W16" s="19">
        <f>MIN($W$5,U16+V16)</f>
        <v>0.0</v>
      </c>
      <c r="X16" s="19">
        <f>MAX(0,MIN(U16+V16-W16,MonthlyPayment-SUM(H16,M16,R16,W16,AB16,AG16,AL16,AQ16,AV16,BA16)-SUM(I16,N16,S16)))</f>
        <v>0.0</v>
      </c>
      <c r="Y16" s="19">
        <f>ROUND(U16+V16-W16-X16,2)</f>
        <v>0.0</v>
      </c>
      <c r="Z16" s="19">
        <f>AD15</f>
        <v>0.0</v>
      </c>
      <c r="AA16" s="19">
        <f>ROUND(Z16*$AA$5/12,2)</f>
        <v>0.0</v>
      </c>
      <c r="AB16" s="19">
        <f>MIN($AB$5,Z16+AA16)</f>
        <v>0.0</v>
      </c>
      <c r="AC16" s="19">
        <f>MAX(0,MIN(Z16+AA16-AB16,MonthlyPayment-SUM(H16,M16,R16,W16,AB16,AG16,AL16,AQ16,AV16,BA16)-SUM(I16,N16,S16,X16)))</f>
        <v>0.0</v>
      </c>
      <c r="AD16" s="19">
        <f>ROUND(Z16+AA16-AB16-AC16,2)</f>
        <v>0.0</v>
      </c>
      <c r="AE16" s="19">
        <f>AI15</f>
        <v>0.0</v>
      </c>
      <c r="AF16" s="19">
        <f>ROUND(AE16*$AF$5/12,2)</f>
        <v>0.0</v>
      </c>
      <c r="AG16" s="19">
        <f>MIN($AG$5,AE16+AF16)</f>
        <v>0.0</v>
      </c>
      <c r="AH16" s="19">
        <f>MAX(0,MIN(AE16+AF16-AG16,MonthlyPayment-SUM(H16,M16,R16,W16,AB16,AG16,AL16,AQ16,AV16,BA16)-SUM(I16,N16,S16,X16,AC16)))</f>
        <v>0.0</v>
      </c>
      <c r="AI16" s="19">
        <f>ROUND(AE16+AF16-AG16-AH16,2)</f>
        <v>0.0</v>
      </c>
      <c r="AJ16" s="19">
        <f>AN15</f>
        <v>0.0</v>
      </c>
      <c r="AK16" s="19">
        <f>ROUND(AJ16*$AK$5/12,2)</f>
        <v>0.0</v>
      </c>
      <c r="AL16" s="19">
        <f>MIN($AL$5,AJ16+AK16)</f>
        <v>0.0</v>
      </c>
      <c r="AM16" s="19">
        <f>MAX(0,MIN(AJ16+AK16-AL16,MonthlyPayment-SUM(H16,M16,R16,W16,AB16,AG16,AL16,AQ16,AV16,BA16)-SUM(I16,N16,S16,X16,AC16,AH16)))</f>
        <v>0.0</v>
      </c>
      <c r="AN16" s="19">
        <f>ROUND(AJ16+AK16-AL16-AM16,2)</f>
        <v>0.0</v>
      </c>
      <c r="AO16" s="19">
        <f>AS15</f>
        <v>0.0</v>
      </c>
      <c r="AP16" s="19">
        <f>ROUND(AO16*$AP$5/12,2)</f>
        <v>0.0</v>
      </c>
      <c r="AQ16" s="19">
        <f>MIN($AQ$5,AO16+AP16)</f>
        <v>0.0</v>
      </c>
      <c r="AR16" s="19">
        <f>MAX(0,MIN(AO16+AP16-AQ16,MonthlyPayment-SUM(H16,M16,R16,W16,AB16,AG16,AL16,AQ16,AV16,BA16)-SUM(I16,N16,S16,X16,AC16,AH16,AM16)))</f>
        <v>0.0</v>
      </c>
      <c r="AS16" s="19">
        <f>ROUND(AO16+AP16-AQ16-AR16,2)</f>
        <v>0.0</v>
      </c>
      <c r="AT16" s="19">
        <f>AX15</f>
        <v>0.0</v>
      </c>
      <c r="AU16" s="19">
        <f>ROUND(AT16*$AU$5/12,2)</f>
        <v>0.0</v>
      </c>
      <c r="AV16" s="19">
        <f>MIN($AV$5,AT16+AU16)</f>
        <v>0.0</v>
      </c>
      <c r="AW16" s="19">
        <f>MAX(0,MIN(AT16+AU16-AV16,MonthlyPayment-SUM(H16,M16,R16,W16,AB16,AG16,AL16,AQ16,AV16,BA16)-SUM(I16,N16,S16,X16,AC16,AH16,AM16,AR16)))</f>
        <v>0.0</v>
      </c>
      <c r="AX16" s="19">
        <f>ROUND(AT16+AU16-AV16-AW16,2)</f>
        <v>0.0</v>
      </c>
      <c r="AY16" s="19">
        <f>BC15</f>
        <v>0.0</v>
      </c>
      <c r="AZ16" s="19">
        <f>ROUND(AY16*$AZ$5/12,2)</f>
        <v>0.0</v>
      </c>
      <c r="BA16" s="19">
        <f>MIN($BA$5,AY16+AZ16)</f>
        <v>0.0</v>
      </c>
      <c r="BB16" s="19">
        <f>MAX(0,MIN(AY16+AZ16-BA16,MonthlyPayment-SUM(H16,M16,R16,W16,AB16,AG16,AL16,AQ16,AV16,BA16)-SUM(I16,N16,S16,X16,AC16,AH16,AM16,AR16,AW16)))</f>
        <v>0.0</v>
      </c>
      <c r="BC16" s="19">
        <f>ROUND(AY16+AZ16-BA16-BB16,2)</f>
        <v>0.0</v>
      </c>
    </row>
    <row r="17" spans="1:55">
      <c r="A17" s="9">
        <v>11</v>
      </c>
      <c r="B17" s="15">
        <f>IF(FirstPayment="","",EDATE(FirstPayment,A17-1))</f>
        <v/>
      </c>
      <c r="C17" s="19">
        <f>SUM(H17,M17,R17,W17,AB17,AG17,AL17,AQ17,AV17,BA17,I17,N17,S17,X17,AC17,AH17,AM17,AR17,AW17,BB17)</f>
        <v>0.0</v>
      </c>
      <c r="D17" s="19">
        <f>SUM(J17,O17,T17,Y17,AD17,AI17,AN17,AS17,AX17,BC17)</f>
        <v>0.0</v>
      </c>
      <c r="E17" s="19">
        <f>SUM(G17,L17,Q17,V17,AA17,AF17,AK17,AP17,AU17,AZ17)</f>
        <v>0.0</v>
      </c>
      <c r="F17" s="19">
        <f>J16</f>
        <v>0.0</v>
      </c>
      <c r="G17" s="19">
        <f>ROUND(F17*$G$5/12,2)</f>
        <v>0.0</v>
      </c>
      <c r="H17" s="19">
        <f>MIN($H$5,F17+G17)</f>
        <v>0.0</v>
      </c>
      <c r="I17" s="19">
        <f>MAX(0,MIN(F17+G17-H17,MonthlyPayment-SUM(H17,M17,R17,W17,AB17,AG17,AL17,AQ17,AV17,BA17)))</f>
        <v>0.0</v>
      </c>
      <c r="J17" s="19">
        <f>ROUND(F17+G17-H17-I17,2)</f>
        <v>0.0</v>
      </c>
      <c r="K17" s="19">
        <f>O16</f>
        <v>0.0</v>
      </c>
      <c r="L17" s="19">
        <f>ROUND(K17*$L$5/12,2)</f>
        <v>0.0</v>
      </c>
      <c r="M17" s="19">
        <f>MIN($M$5,K17+L17)</f>
        <v>0.0</v>
      </c>
      <c r="N17" s="19">
        <f>MAX(0,MIN(K17+L17-M17,MonthlyPayment-SUM(H17,M17,R17,W17,AB17,AG17,AL17,AQ17,AV17,BA17)-SUM(I17)))</f>
        <v>0.0</v>
      </c>
      <c r="O17" s="19">
        <f>ROUND(K17+L17-M17-N17,2)</f>
        <v>0.0</v>
      </c>
      <c r="P17" s="19">
        <f>T16</f>
        <v>0.0</v>
      </c>
      <c r="Q17" s="19">
        <f>ROUND(P17*$Q$5/12,2)</f>
        <v>0.0</v>
      </c>
      <c r="R17" s="19">
        <f>MIN($R$5,P17+Q17)</f>
        <v>0.0</v>
      </c>
      <c r="S17" s="19">
        <f>MAX(0,MIN(P17+Q17-R17,MonthlyPayment-SUM(H17,M17,R17,W17,AB17,AG17,AL17,AQ17,AV17,BA17)-SUM(I17,N17)))</f>
        <v>0.0</v>
      </c>
      <c r="T17" s="19">
        <f>ROUND(P17+Q17-R17-S17,2)</f>
        <v>0.0</v>
      </c>
      <c r="U17" s="19">
        <f>Y16</f>
        <v>0.0</v>
      </c>
      <c r="V17" s="19">
        <f>ROUND(U17*$V$5/12,2)</f>
        <v>0.0</v>
      </c>
      <c r="W17" s="19">
        <f>MIN($W$5,U17+V17)</f>
        <v>0.0</v>
      </c>
      <c r="X17" s="19">
        <f>MAX(0,MIN(U17+V17-W17,MonthlyPayment-SUM(H17,M17,R17,W17,AB17,AG17,AL17,AQ17,AV17,BA17)-SUM(I17,N17,S17)))</f>
        <v>0.0</v>
      </c>
      <c r="Y17" s="19">
        <f>ROUND(U17+V17-W17-X17,2)</f>
        <v>0.0</v>
      </c>
      <c r="Z17" s="19">
        <f>AD16</f>
        <v>0.0</v>
      </c>
      <c r="AA17" s="19">
        <f>ROUND(Z17*$AA$5/12,2)</f>
        <v>0.0</v>
      </c>
      <c r="AB17" s="19">
        <f>MIN($AB$5,Z17+AA17)</f>
        <v>0.0</v>
      </c>
      <c r="AC17" s="19">
        <f>MAX(0,MIN(Z17+AA17-AB17,MonthlyPayment-SUM(H17,M17,R17,W17,AB17,AG17,AL17,AQ17,AV17,BA17)-SUM(I17,N17,S17,X17)))</f>
        <v>0.0</v>
      </c>
      <c r="AD17" s="19">
        <f>ROUND(Z17+AA17-AB17-AC17,2)</f>
        <v>0.0</v>
      </c>
      <c r="AE17" s="19">
        <f>AI16</f>
        <v>0.0</v>
      </c>
      <c r="AF17" s="19">
        <f>ROUND(AE17*$AF$5/12,2)</f>
        <v>0.0</v>
      </c>
      <c r="AG17" s="19">
        <f>MIN($AG$5,AE17+AF17)</f>
        <v>0.0</v>
      </c>
      <c r="AH17" s="19">
        <f>MAX(0,MIN(AE17+AF17-AG17,MonthlyPayment-SUM(H17,M17,R17,W17,AB17,AG17,AL17,AQ17,AV17,BA17)-SUM(I17,N17,S17,X17,AC17)))</f>
        <v>0.0</v>
      </c>
      <c r="AI17" s="19">
        <f>ROUND(AE17+AF17-AG17-AH17,2)</f>
        <v>0.0</v>
      </c>
      <c r="AJ17" s="19">
        <f>AN16</f>
        <v>0.0</v>
      </c>
      <c r="AK17" s="19">
        <f>ROUND(AJ17*$AK$5/12,2)</f>
        <v>0.0</v>
      </c>
      <c r="AL17" s="19">
        <f>MIN($AL$5,AJ17+AK17)</f>
        <v>0.0</v>
      </c>
      <c r="AM17" s="19">
        <f>MAX(0,MIN(AJ17+AK17-AL17,MonthlyPayment-SUM(H17,M17,R17,W17,AB17,AG17,AL17,AQ17,AV17,BA17)-SUM(I17,N17,S17,X17,AC17,AH17)))</f>
        <v>0.0</v>
      </c>
      <c r="AN17" s="19">
        <f>ROUND(AJ17+AK17-AL17-AM17,2)</f>
        <v>0.0</v>
      </c>
      <c r="AO17" s="19">
        <f>AS16</f>
        <v>0.0</v>
      </c>
      <c r="AP17" s="19">
        <f>ROUND(AO17*$AP$5/12,2)</f>
        <v>0.0</v>
      </c>
      <c r="AQ17" s="19">
        <f>MIN($AQ$5,AO17+AP17)</f>
        <v>0.0</v>
      </c>
      <c r="AR17" s="19">
        <f>MAX(0,MIN(AO17+AP17-AQ17,MonthlyPayment-SUM(H17,M17,R17,W17,AB17,AG17,AL17,AQ17,AV17,BA17)-SUM(I17,N17,S17,X17,AC17,AH17,AM17)))</f>
        <v>0.0</v>
      </c>
      <c r="AS17" s="19">
        <f>ROUND(AO17+AP17-AQ17-AR17,2)</f>
        <v>0.0</v>
      </c>
      <c r="AT17" s="19">
        <f>AX16</f>
        <v>0.0</v>
      </c>
      <c r="AU17" s="19">
        <f>ROUND(AT17*$AU$5/12,2)</f>
        <v>0.0</v>
      </c>
      <c r="AV17" s="19">
        <f>MIN($AV$5,AT17+AU17)</f>
        <v>0.0</v>
      </c>
      <c r="AW17" s="19">
        <f>MAX(0,MIN(AT17+AU17-AV17,MonthlyPayment-SUM(H17,M17,R17,W17,AB17,AG17,AL17,AQ17,AV17,BA17)-SUM(I17,N17,S17,X17,AC17,AH17,AM17,AR17)))</f>
        <v>0.0</v>
      </c>
      <c r="AX17" s="19">
        <f>ROUND(AT17+AU17-AV17-AW17,2)</f>
        <v>0.0</v>
      </c>
      <c r="AY17" s="19">
        <f>BC16</f>
        <v>0.0</v>
      </c>
      <c r="AZ17" s="19">
        <f>ROUND(AY17*$AZ$5/12,2)</f>
        <v>0.0</v>
      </c>
      <c r="BA17" s="19">
        <f>MIN($BA$5,AY17+AZ17)</f>
        <v>0.0</v>
      </c>
      <c r="BB17" s="19">
        <f>MAX(0,MIN(AY17+AZ17-BA17,MonthlyPayment-SUM(H17,M17,R17,W17,AB17,AG17,AL17,AQ17,AV17,BA17)-SUM(I17,N17,S17,X17,AC17,AH17,AM17,AR17,AW17)))</f>
        <v>0.0</v>
      </c>
      <c r="BC17" s="19">
        <f>ROUND(AY17+AZ17-BA17-BB17,2)</f>
        <v>0.0</v>
      </c>
    </row>
    <row r="18" spans="1:55">
      <c r="A18" s="9">
        <v>12</v>
      </c>
      <c r="B18" s="15">
        <f>IF(FirstPayment="","",EDATE(FirstPayment,A18-1))</f>
        <v/>
      </c>
      <c r="C18" s="19">
        <f>SUM(H18,M18,R18,W18,AB18,AG18,AL18,AQ18,AV18,BA18,I18,N18,S18,X18,AC18,AH18,AM18,AR18,AW18,BB18)</f>
        <v>0.0</v>
      </c>
      <c r="D18" s="19">
        <f>SUM(J18,O18,T18,Y18,AD18,AI18,AN18,AS18,AX18,BC18)</f>
        <v>0.0</v>
      </c>
      <c r="E18" s="19">
        <f>SUM(G18,L18,Q18,V18,AA18,AF18,AK18,AP18,AU18,AZ18)</f>
        <v>0.0</v>
      </c>
      <c r="F18" s="19">
        <f>J17</f>
        <v>0.0</v>
      </c>
      <c r="G18" s="19">
        <f>ROUND(F18*$G$5/12,2)</f>
        <v>0.0</v>
      </c>
      <c r="H18" s="19">
        <f>MIN($H$5,F18+G18)</f>
        <v>0.0</v>
      </c>
      <c r="I18" s="19">
        <f>MAX(0,MIN(F18+G18-H18,MonthlyPayment-SUM(H18,M18,R18,W18,AB18,AG18,AL18,AQ18,AV18,BA18)))</f>
        <v>0.0</v>
      </c>
      <c r="J18" s="19">
        <f>ROUND(F18+G18-H18-I18,2)</f>
        <v>0.0</v>
      </c>
      <c r="K18" s="19">
        <f>O17</f>
        <v>0.0</v>
      </c>
      <c r="L18" s="19">
        <f>ROUND(K18*$L$5/12,2)</f>
        <v>0.0</v>
      </c>
      <c r="M18" s="19">
        <f>MIN($M$5,K18+L18)</f>
        <v>0.0</v>
      </c>
      <c r="N18" s="19">
        <f>MAX(0,MIN(K18+L18-M18,MonthlyPayment-SUM(H18,M18,R18,W18,AB18,AG18,AL18,AQ18,AV18,BA18)-SUM(I18)))</f>
        <v>0.0</v>
      </c>
      <c r="O18" s="19">
        <f>ROUND(K18+L18-M18-N18,2)</f>
        <v>0.0</v>
      </c>
      <c r="P18" s="19">
        <f>T17</f>
        <v>0.0</v>
      </c>
      <c r="Q18" s="19">
        <f>ROUND(P18*$Q$5/12,2)</f>
        <v>0.0</v>
      </c>
      <c r="R18" s="19">
        <f>MIN($R$5,P18+Q18)</f>
        <v>0.0</v>
      </c>
      <c r="S18" s="19">
        <f>MAX(0,MIN(P18+Q18-R18,MonthlyPayment-SUM(H18,M18,R18,W18,AB18,AG18,AL18,AQ18,AV18,BA18)-SUM(I18,N18)))</f>
        <v>0.0</v>
      </c>
      <c r="T18" s="19">
        <f>ROUND(P18+Q18-R18-S18,2)</f>
        <v>0.0</v>
      </c>
      <c r="U18" s="19">
        <f>Y17</f>
        <v>0.0</v>
      </c>
      <c r="V18" s="19">
        <f>ROUND(U18*$V$5/12,2)</f>
        <v>0.0</v>
      </c>
      <c r="W18" s="19">
        <f>MIN($W$5,U18+V18)</f>
        <v>0.0</v>
      </c>
      <c r="X18" s="19">
        <f>MAX(0,MIN(U18+V18-W18,MonthlyPayment-SUM(H18,M18,R18,W18,AB18,AG18,AL18,AQ18,AV18,BA18)-SUM(I18,N18,S18)))</f>
        <v>0.0</v>
      </c>
      <c r="Y18" s="19">
        <f>ROUND(U18+V18-W18-X18,2)</f>
        <v>0.0</v>
      </c>
      <c r="Z18" s="19">
        <f>AD17</f>
        <v>0.0</v>
      </c>
      <c r="AA18" s="19">
        <f>ROUND(Z18*$AA$5/12,2)</f>
        <v>0.0</v>
      </c>
      <c r="AB18" s="19">
        <f>MIN($AB$5,Z18+AA18)</f>
        <v>0.0</v>
      </c>
      <c r="AC18" s="19">
        <f>MAX(0,MIN(Z18+AA18-AB18,MonthlyPayment-SUM(H18,M18,R18,W18,AB18,AG18,AL18,AQ18,AV18,BA18)-SUM(I18,N18,S18,X18)))</f>
        <v>0.0</v>
      </c>
      <c r="AD18" s="19">
        <f>ROUND(Z18+AA18-AB18-AC18,2)</f>
        <v>0.0</v>
      </c>
      <c r="AE18" s="19">
        <f>AI17</f>
        <v>0.0</v>
      </c>
      <c r="AF18" s="19">
        <f>ROUND(AE18*$AF$5/12,2)</f>
        <v>0.0</v>
      </c>
      <c r="AG18" s="19">
        <f>MIN($AG$5,AE18+AF18)</f>
        <v>0.0</v>
      </c>
      <c r="AH18" s="19">
        <f>MAX(0,MIN(AE18+AF18-AG18,MonthlyPayment-SUM(H18,M18,R18,W18,AB18,AG18,AL18,AQ18,AV18,BA18)-SUM(I18,N18,S18,X18,AC18)))</f>
        <v>0.0</v>
      </c>
      <c r="AI18" s="19">
        <f>ROUND(AE18+AF18-AG18-AH18,2)</f>
        <v>0.0</v>
      </c>
      <c r="AJ18" s="19">
        <f>AN17</f>
        <v>0.0</v>
      </c>
      <c r="AK18" s="19">
        <f>ROUND(AJ18*$AK$5/12,2)</f>
        <v>0.0</v>
      </c>
      <c r="AL18" s="19">
        <f>MIN($AL$5,AJ18+AK18)</f>
        <v>0.0</v>
      </c>
      <c r="AM18" s="19">
        <f>MAX(0,MIN(AJ18+AK18-AL18,MonthlyPayment-SUM(H18,M18,R18,W18,AB18,AG18,AL18,AQ18,AV18,BA18)-SUM(I18,N18,S18,X18,AC18,AH18)))</f>
        <v>0.0</v>
      </c>
      <c r="AN18" s="19">
        <f>ROUND(AJ18+AK18-AL18-AM18,2)</f>
        <v>0.0</v>
      </c>
      <c r="AO18" s="19">
        <f>AS17</f>
        <v>0.0</v>
      </c>
      <c r="AP18" s="19">
        <f>ROUND(AO18*$AP$5/12,2)</f>
        <v>0.0</v>
      </c>
      <c r="AQ18" s="19">
        <f>MIN($AQ$5,AO18+AP18)</f>
        <v>0.0</v>
      </c>
      <c r="AR18" s="19">
        <f>MAX(0,MIN(AO18+AP18-AQ18,MonthlyPayment-SUM(H18,M18,R18,W18,AB18,AG18,AL18,AQ18,AV18,BA18)-SUM(I18,N18,S18,X18,AC18,AH18,AM18)))</f>
        <v>0.0</v>
      </c>
      <c r="AS18" s="19">
        <f>ROUND(AO18+AP18-AQ18-AR18,2)</f>
        <v>0.0</v>
      </c>
      <c r="AT18" s="19">
        <f>AX17</f>
        <v>0.0</v>
      </c>
      <c r="AU18" s="19">
        <f>ROUND(AT18*$AU$5/12,2)</f>
        <v>0.0</v>
      </c>
      <c r="AV18" s="19">
        <f>MIN($AV$5,AT18+AU18)</f>
        <v>0.0</v>
      </c>
      <c r="AW18" s="19">
        <f>MAX(0,MIN(AT18+AU18-AV18,MonthlyPayment-SUM(H18,M18,R18,W18,AB18,AG18,AL18,AQ18,AV18,BA18)-SUM(I18,N18,S18,X18,AC18,AH18,AM18,AR18)))</f>
        <v>0.0</v>
      </c>
      <c r="AX18" s="19">
        <f>ROUND(AT18+AU18-AV18-AW18,2)</f>
        <v>0.0</v>
      </c>
      <c r="AY18" s="19">
        <f>BC17</f>
        <v>0.0</v>
      </c>
      <c r="AZ18" s="19">
        <f>ROUND(AY18*$AZ$5/12,2)</f>
        <v>0.0</v>
      </c>
      <c r="BA18" s="19">
        <f>MIN($BA$5,AY18+AZ18)</f>
        <v>0.0</v>
      </c>
      <c r="BB18" s="19">
        <f>MAX(0,MIN(AY18+AZ18-BA18,MonthlyPayment-SUM(H18,M18,R18,W18,AB18,AG18,AL18,AQ18,AV18,BA18)-SUM(I18,N18,S18,X18,AC18,AH18,AM18,AR18,AW18)))</f>
        <v>0.0</v>
      </c>
      <c r="BC18" s="19">
        <f>ROUND(AY18+AZ18-BA18-BB18,2)</f>
        <v>0.0</v>
      </c>
    </row>
    <row r="19" spans="1:55">
      <c r="A19" s="9">
        <v>13</v>
      </c>
      <c r="B19" s="15">
        <f>IF(FirstPayment="","",EDATE(FirstPayment,A19-1))</f>
        <v/>
      </c>
      <c r="C19" s="19">
        <f>SUM(H19,M19,R19,W19,AB19,AG19,AL19,AQ19,AV19,BA19,I19,N19,S19,X19,AC19,AH19,AM19,AR19,AW19,BB19)</f>
        <v>0.0</v>
      </c>
      <c r="D19" s="19">
        <f>SUM(J19,O19,T19,Y19,AD19,AI19,AN19,AS19,AX19,BC19)</f>
        <v>0.0</v>
      </c>
      <c r="E19" s="19">
        <f>SUM(G19,L19,Q19,V19,AA19,AF19,AK19,AP19,AU19,AZ19)</f>
        <v>0.0</v>
      </c>
      <c r="F19" s="19">
        <f>J18</f>
        <v>0.0</v>
      </c>
      <c r="G19" s="19">
        <f>ROUND(F19*$G$5/12,2)</f>
        <v>0.0</v>
      </c>
      <c r="H19" s="19">
        <f>MIN($H$5,F19+G19)</f>
        <v>0.0</v>
      </c>
      <c r="I19" s="19">
        <f>MAX(0,MIN(F19+G19-H19,MonthlyPayment-SUM(H19,M19,R19,W19,AB19,AG19,AL19,AQ19,AV19,BA19)))</f>
        <v>0.0</v>
      </c>
      <c r="J19" s="19">
        <f>ROUND(F19+G19-H19-I19,2)</f>
        <v>0.0</v>
      </c>
      <c r="K19" s="19">
        <f>O18</f>
        <v>0.0</v>
      </c>
      <c r="L19" s="19">
        <f>ROUND(K19*$L$5/12,2)</f>
        <v>0.0</v>
      </c>
      <c r="M19" s="19">
        <f>MIN($M$5,K19+L19)</f>
        <v>0.0</v>
      </c>
      <c r="N19" s="19">
        <f>MAX(0,MIN(K19+L19-M19,MonthlyPayment-SUM(H19,M19,R19,W19,AB19,AG19,AL19,AQ19,AV19,BA19)-SUM(I19)))</f>
        <v>0.0</v>
      </c>
      <c r="O19" s="19">
        <f>ROUND(K19+L19-M19-N19,2)</f>
        <v>0.0</v>
      </c>
      <c r="P19" s="19">
        <f>T18</f>
        <v>0.0</v>
      </c>
      <c r="Q19" s="19">
        <f>ROUND(P19*$Q$5/12,2)</f>
        <v>0.0</v>
      </c>
      <c r="R19" s="19">
        <f>MIN($R$5,P19+Q19)</f>
        <v>0.0</v>
      </c>
      <c r="S19" s="19">
        <f>MAX(0,MIN(P19+Q19-R19,MonthlyPayment-SUM(H19,M19,R19,W19,AB19,AG19,AL19,AQ19,AV19,BA19)-SUM(I19,N19)))</f>
        <v>0.0</v>
      </c>
      <c r="T19" s="19">
        <f>ROUND(P19+Q19-R19-S19,2)</f>
        <v>0.0</v>
      </c>
      <c r="U19" s="19">
        <f>Y18</f>
        <v>0.0</v>
      </c>
      <c r="V19" s="19">
        <f>ROUND(U19*$V$5/12,2)</f>
        <v>0.0</v>
      </c>
      <c r="W19" s="19">
        <f>MIN($W$5,U19+V19)</f>
        <v>0.0</v>
      </c>
      <c r="X19" s="19">
        <f>MAX(0,MIN(U19+V19-W19,MonthlyPayment-SUM(H19,M19,R19,W19,AB19,AG19,AL19,AQ19,AV19,BA19)-SUM(I19,N19,S19)))</f>
        <v>0.0</v>
      </c>
      <c r="Y19" s="19">
        <f>ROUND(U19+V19-W19-X19,2)</f>
        <v>0.0</v>
      </c>
      <c r="Z19" s="19">
        <f>AD18</f>
        <v>0.0</v>
      </c>
      <c r="AA19" s="19">
        <f>ROUND(Z19*$AA$5/12,2)</f>
        <v>0.0</v>
      </c>
      <c r="AB19" s="19">
        <f>MIN($AB$5,Z19+AA19)</f>
        <v>0.0</v>
      </c>
      <c r="AC19" s="19">
        <f>MAX(0,MIN(Z19+AA19-AB19,MonthlyPayment-SUM(H19,M19,R19,W19,AB19,AG19,AL19,AQ19,AV19,BA19)-SUM(I19,N19,S19,X19)))</f>
        <v>0.0</v>
      </c>
      <c r="AD19" s="19">
        <f>ROUND(Z19+AA19-AB19-AC19,2)</f>
        <v>0.0</v>
      </c>
      <c r="AE19" s="19">
        <f>AI18</f>
        <v>0.0</v>
      </c>
      <c r="AF19" s="19">
        <f>ROUND(AE19*$AF$5/12,2)</f>
        <v>0.0</v>
      </c>
      <c r="AG19" s="19">
        <f>MIN($AG$5,AE19+AF19)</f>
        <v>0.0</v>
      </c>
      <c r="AH19" s="19">
        <f>MAX(0,MIN(AE19+AF19-AG19,MonthlyPayment-SUM(H19,M19,R19,W19,AB19,AG19,AL19,AQ19,AV19,BA19)-SUM(I19,N19,S19,X19,AC19)))</f>
        <v>0.0</v>
      </c>
      <c r="AI19" s="19">
        <f>ROUND(AE19+AF19-AG19-AH19,2)</f>
        <v>0.0</v>
      </c>
      <c r="AJ19" s="19">
        <f>AN18</f>
        <v>0.0</v>
      </c>
      <c r="AK19" s="19">
        <f>ROUND(AJ19*$AK$5/12,2)</f>
        <v>0.0</v>
      </c>
      <c r="AL19" s="19">
        <f>MIN($AL$5,AJ19+AK19)</f>
        <v>0.0</v>
      </c>
      <c r="AM19" s="19">
        <f>MAX(0,MIN(AJ19+AK19-AL19,MonthlyPayment-SUM(H19,M19,R19,W19,AB19,AG19,AL19,AQ19,AV19,BA19)-SUM(I19,N19,S19,X19,AC19,AH19)))</f>
        <v>0.0</v>
      </c>
      <c r="AN19" s="19">
        <f>ROUND(AJ19+AK19-AL19-AM19,2)</f>
        <v>0.0</v>
      </c>
      <c r="AO19" s="19">
        <f>AS18</f>
        <v>0.0</v>
      </c>
      <c r="AP19" s="19">
        <f>ROUND(AO19*$AP$5/12,2)</f>
        <v>0.0</v>
      </c>
      <c r="AQ19" s="19">
        <f>MIN($AQ$5,AO19+AP19)</f>
        <v>0.0</v>
      </c>
      <c r="AR19" s="19">
        <f>MAX(0,MIN(AO19+AP19-AQ19,MonthlyPayment-SUM(H19,M19,R19,W19,AB19,AG19,AL19,AQ19,AV19,BA19)-SUM(I19,N19,S19,X19,AC19,AH19,AM19)))</f>
        <v>0.0</v>
      </c>
      <c r="AS19" s="19">
        <f>ROUND(AO19+AP19-AQ19-AR19,2)</f>
        <v>0.0</v>
      </c>
      <c r="AT19" s="19">
        <f>AX18</f>
        <v>0.0</v>
      </c>
      <c r="AU19" s="19">
        <f>ROUND(AT19*$AU$5/12,2)</f>
        <v>0.0</v>
      </c>
      <c r="AV19" s="19">
        <f>MIN($AV$5,AT19+AU19)</f>
        <v>0.0</v>
      </c>
      <c r="AW19" s="19">
        <f>MAX(0,MIN(AT19+AU19-AV19,MonthlyPayment-SUM(H19,M19,R19,W19,AB19,AG19,AL19,AQ19,AV19,BA19)-SUM(I19,N19,S19,X19,AC19,AH19,AM19,AR19)))</f>
        <v>0.0</v>
      </c>
      <c r="AX19" s="19">
        <f>ROUND(AT19+AU19-AV19-AW19,2)</f>
        <v>0.0</v>
      </c>
      <c r="AY19" s="19">
        <f>BC18</f>
        <v>0.0</v>
      </c>
      <c r="AZ19" s="19">
        <f>ROUND(AY19*$AZ$5/12,2)</f>
        <v>0.0</v>
      </c>
      <c r="BA19" s="19">
        <f>MIN($BA$5,AY19+AZ19)</f>
        <v>0.0</v>
      </c>
      <c r="BB19" s="19">
        <f>MAX(0,MIN(AY19+AZ19-BA19,MonthlyPayment-SUM(H19,M19,R19,W19,AB19,AG19,AL19,AQ19,AV19,BA19)-SUM(I19,N19,S19,X19,AC19,AH19,AM19,AR19,AW19)))</f>
        <v>0.0</v>
      </c>
      <c r="BC19" s="19">
        <f>ROUND(AY19+AZ19-BA19-BB19,2)</f>
        <v>0.0</v>
      </c>
    </row>
    <row r="20" spans="1:55">
      <c r="A20" s="9">
        <v>14</v>
      </c>
      <c r="B20" s="15">
        <f>IF(FirstPayment="","",EDATE(FirstPayment,A20-1))</f>
        <v/>
      </c>
      <c r="C20" s="19">
        <f>SUM(H20,M20,R20,W20,AB20,AG20,AL20,AQ20,AV20,BA20,I20,N20,S20,X20,AC20,AH20,AM20,AR20,AW20,BB20)</f>
        <v>0.0</v>
      </c>
      <c r="D20" s="19">
        <f>SUM(J20,O20,T20,Y20,AD20,AI20,AN20,AS20,AX20,BC20)</f>
        <v>0.0</v>
      </c>
      <c r="E20" s="19">
        <f>SUM(G20,L20,Q20,V20,AA20,AF20,AK20,AP20,AU20,AZ20)</f>
        <v>0.0</v>
      </c>
      <c r="F20" s="19">
        <f>J19</f>
        <v>0.0</v>
      </c>
      <c r="G20" s="19">
        <f>ROUND(F20*$G$5/12,2)</f>
        <v>0.0</v>
      </c>
      <c r="H20" s="19">
        <f>MIN($H$5,F20+G20)</f>
        <v>0.0</v>
      </c>
      <c r="I20" s="19">
        <f>MAX(0,MIN(F20+G20-H20,MonthlyPayment-SUM(H20,M20,R20,W20,AB20,AG20,AL20,AQ20,AV20,BA20)))</f>
        <v>0.0</v>
      </c>
      <c r="J20" s="19">
        <f>ROUND(F20+G20-H20-I20,2)</f>
        <v>0.0</v>
      </c>
      <c r="K20" s="19">
        <f>O19</f>
        <v>0.0</v>
      </c>
      <c r="L20" s="19">
        <f>ROUND(K20*$L$5/12,2)</f>
        <v>0.0</v>
      </c>
      <c r="M20" s="19">
        <f>MIN($M$5,K20+L20)</f>
        <v>0.0</v>
      </c>
      <c r="N20" s="19">
        <f>MAX(0,MIN(K20+L20-M20,MonthlyPayment-SUM(H20,M20,R20,W20,AB20,AG20,AL20,AQ20,AV20,BA20)-SUM(I20)))</f>
        <v>0.0</v>
      </c>
      <c r="O20" s="19">
        <f>ROUND(K20+L20-M20-N20,2)</f>
        <v>0.0</v>
      </c>
      <c r="P20" s="19">
        <f>T19</f>
        <v>0.0</v>
      </c>
      <c r="Q20" s="19">
        <f>ROUND(P20*$Q$5/12,2)</f>
        <v>0.0</v>
      </c>
      <c r="R20" s="19">
        <f>MIN($R$5,P20+Q20)</f>
        <v>0.0</v>
      </c>
      <c r="S20" s="19">
        <f>MAX(0,MIN(P20+Q20-R20,MonthlyPayment-SUM(H20,M20,R20,W20,AB20,AG20,AL20,AQ20,AV20,BA20)-SUM(I20,N20)))</f>
        <v>0.0</v>
      </c>
      <c r="T20" s="19">
        <f>ROUND(P20+Q20-R20-S20,2)</f>
        <v>0.0</v>
      </c>
      <c r="U20" s="19">
        <f>Y19</f>
        <v>0.0</v>
      </c>
      <c r="V20" s="19">
        <f>ROUND(U20*$V$5/12,2)</f>
        <v>0.0</v>
      </c>
      <c r="W20" s="19">
        <f>MIN($W$5,U20+V20)</f>
        <v>0.0</v>
      </c>
      <c r="X20" s="19">
        <f>MAX(0,MIN(U20+V20-W20,MonthlyPayment-SUM(H20,M20,R20,W20,AB20,AG20,AL20,AQ20,AV20,BA20)-SUM(I20,N20,S20)))</f>
        <v>0.0</v>
      </c>
      <c r="Y20" s="19">
        <f>ROUND(U20+V20-W20-X20,2)</f>
        <v>0.0</v>
      </c>
      <c r="Z20" s="19">
        <f>AD19</f>
        <v>0.0</v>
      </c>
      <c r="AA20" s="19">
        <f>ROUND(Z20*$AA$5/12,2)</f>
        <v>0.0</v>
      </c>
      <c r="AB20" s="19">
        <f>MIN($AB$5,Z20+AA20)</f>
        <v>0.0</v>
      </c>
      <c r="AC20" s="19">
        <f>MAX(0,MIN(Z20+AA20-AB20,MonthlyPayment-SUM(H20,M20,R20,W20,AB20,AG20,AL20,AQ20,AV20,BA20)-SUM(I20,N20,S20,X20)))</f>
        <v>0.0</v>
      </c>
      <c r="AD20" s="19">
        <f>ROUND(Z20+AA20-AB20-AC20,2)</f>
        <v>0.0</v>
      </c>
      <c r="AE20" s="19">
        <f>AI19</f>
        <v>0.0</v>
      </c>
      <c r="AF20" s="19">
        <f>ROUND(AE20*$AF$5/12,2)</f>
        <v>0.0</v>
      </c>
      <c r="AG20" s="19">
        <f>MIN($AG$5,AE20+AF20)</f>
        <v>0.0</v>
      </c>
      <c r="AH20" s="19">
        <f>MAX(0,MIN(AE20+AF20-AG20,MonthlyPayment-SUM(H20,M20,R20,W20,AB20,AG20,AL20,AQ20,AV20,BA20)-SUM(I20,N20,S20,X20,AC20)))</f>
        <v>0.0</v>
      </c>
      <c r="AI20" s="19">
        <f>ROUND(AE20+AF20-AG20-AH20,2)</f>
        <v>0.0</v>
      </c>
      <c r="AJ20" s="19">
        <f>AN19</f>
        <v>0.0</v>
      </c>
      <c r="AK20" s="19">
        <f>ROUND(AJ20*$AK$5/12,2)</f>
        <v>0.0</v>
      </c>
      <c r="AL20" s="19">
        <f>MIN($AL$5,AJ20+AK20)</f>
        <v>0.0</v>
      </c>
      <c r="AM20" s="19">
        <f>MAX(0,MIN(AJ20+AK20-AL20,MonthlyPayment-SUM(H20,M20,R20,W20,AB20,AG20,AL20,AQ20,AV20,BA20)-SUM(I20,N20,S20,X20,AC20,AH20)))</f>
        <v>0.0</v>
      </c>
      <c r="AN20" s="19">
        <f>ROUND(AJ20+AK20-AL20-AM20,2)</f>
        <v>0.0</v>
      </c>
      <c r="AO20" s="19">
        <f>AS19</f>
        <v>0.0</v>
      </c>
      <c r="AP20" s="19">
        <f>ROUND(AO20*$AP$5/12,2)</f>
        <v>0.0</v>
      </c>
      <c r="AQ20" s="19">
        <f>MIN($AQ$5,AO20+AP20)</f>
        <v>0.0</v>
      </c>
      <c r="AR20" s="19">
        <f>MAX(0,MIN(AO20+AP20-AQ20,MonthlyPayment-SUM(H20,M20,R20,W20,AB20,AG20,AL20,AQ20,AV20,BA20)-SUM(I20,N20,S20,X20,AC20,AH20,AM20)))</f>
        <v>0.0</v>
      </c>
      <c r="AS20" s="19">
        <f>ROUND(AO20+AP20-AQ20-AR20,2)</f>
        <v>0.0</v>
      </c>
      <c r="AT20" s="19">
        <f>AX19</f>
        <v>0.0</v>
      </c>
      <c r="AU20" s="19">
        <f>ROUND(AT20*$AU$5/12,2)</f>
        <v>0.0</v>
      </c>
      <c r="AV20" s="19">
        <f>MIN($AV$5,AT20+AU20)</f>
        <v>0.0</v>
      </c>
      <c r="AW20" s="19">
        <f>MAX(0,MIN(AT20+AU20-AV20,MonthlyPayment-SUM(H20,M20,R20,W20,AB20,AG20,AL20,AQ20,AV20,BA20)-SUM(I20,N20,S20,X20,AC20,AH20,AM20,AR20)))</f>
        <v>0.0</v>
      </c>
      <c r="AX20" s="19">
        <f>ROUND(AT20+AU20-AV20-AW20,2)</f>
        <v>0.0</v>
      </c>
      <c r="AY20" s="19">
        <f>BC19</f>
        <v>0.0</v>
      </c>
      <c r="AZ20" s="19">
        <f>ROUND(AY20*$AZ$5/12,2)</f>
        <v>0.0</v>
      </c>
      <c r="BA20" s="19">
        <f>MIN($BA$5,AY20+AZ20)</f>
        <v>0.0</v>
      </c>
      <c r="BB20" s="19">
        <f>MAX(0,MIN(AY20+AZ20-BA20,MonthlyPayment-SUM(H20,M20,R20,W20,AB20,AG20,AL20,AQ20,AV20,BA20)-SUM(I20,N20,S20,X20,AC20,AH20,AM20,AR20,AW20)))</f>
        <v>0.0</v>
      </c>
      <c r="BC20" s="19">
        <f>ROUND(AY20+AZ20-BA20-BB20,2)</f>
        <v>0.0</v>
      </c>
    </row>
    <row r="21" spans="1:55">
      <c r="A21" s="9">
        <v>15</v>
      </c>
      <c r="B21" s="15">
        <f>IF(FirstPayment="","",EDATE(FirstPayment,A21-1))</f>
        <v/>
      </c>
      <c r="C21" s="19">
        <f>SUM(H21,M21,R21,W21,AB21,AG21,AL21,AQ21,AV21,BA21,I21,N21,S21,X21,AC21,AH21,AM21,AR21,AW21,BB21)</f>
        <v>0.0</v>
      </c>
      <c r="D21" s="19">
        <f>SUM(J21,O21,T21,Y21,AD21,AI21,AN21,AS21,AX21,BC21)</f>
        <v>0.0</v>
      </c>
      <c r="E21" s="19">
        <f>SUM(G21,L21,Q21,V21,AA21,AF21,AK21,AP21,AU21,AZ21)</f>
        <v>0.0</v>
      </c>
      <c r="F21" s="19">
        <f>J20</f>
        <v>0.0</v>
      </c>
      <c r="G21" s="19">
        <f>ROUND(F21*$G$5/12,2)</f>
        <v>0.0</v>
      </c>
      <c r="H21" s="19">
        <f>MIN($H$5,F21+G21)</f>
        <v>0.0</v>
      </c>
      <c r="I21" s="19">
        <f>MAX(0,MIN(F21+G21-H21,MonthlyPayment-SUM(H21,M21,R21,W21,AB21,AG21,AL21,AQ21,AV21,BA21)))</f>
        <v>0.0</v>
      </c>
      <c r="J21" s="19">
        <f>ROUND(F21+G21-H21-I21,2)</f>
        <v>0.0</v>
      </c>
      <c r="K21" s="19">
        <f>O20</f>
        <v>0.0</v>
      </c>
      <c r="L21" s="19">
        <f>ROUND(K21*$L$5/12,2)</f>
        <v>0.0</v>
      </c>
      <c r="M21" s="19">
        <f>MIN($M$5,K21+L21)</f>
        <v>0.0</v>
      </c>
      <c r="N21" s="19">
        <f>MAX(0,MIN(K21+L21-M21,MonthlyPayment-SUM(H21,M21,R21,W21,AB21,AG21,AL21,AQ21,AV21,BA21)-SUM(I21)))</f>
        <v>0.0</v>
      </c>
      <c r="O21" s="19">
        <f>ROUND(K21+L21-M21-N21,2)</f>
        <v>0.0</v>
      </c>
      <c r="P21" s="19">
        <f>T20</f>
        <v>0.0</v>
      </c>
      <c r="Q21" s="19">
        <f>ROUND(P21*$Q$5/12,2)</f>
        <v>0.0</v>
      </c>
      <c r="R21" s="19">
        <f>MIN($R$5,P21+Q21)</f>
        <v>0.0</v>
      </c>
      <c r="S21" s="19">
        <f>MAX(0,MIN(P21+Q21-R21,MonthlyPayment-SUM(H21,M21,R21,W21,AB21,AG21,AL21,AQ21,AV21,BA21)-SUM(I21,N21)))</f>
        <v>0.0</v>
      </c>
      <c r="T21" s="19">
        <f>ROUND(P21+Q21-R21-S21,2)</f>
        <v>0.0</v>
      </c>
      <c r="U21" s="19">
        <f>Y20</f>
        <v>0.0</v>
      </c>
      <c r="V21" s="19">
        <f>ROUND(U21*$V$5/12,2)</f>
        <v>0.0</v>
      </c>
      <c r="W21" s="19">
        <f>MIN($W$5,U21+V21)</f>
        <v>0.0</v>
      </c>
      <c r="X21" s="19">
        <f>MAX(0,MIN(U21+V21-W21,MonthlyPayment-SUM(H21,M21,R21,W21,AB21,AG21,AL21,AQ21,AV21,BA21)-SUM(I21,N21,S21)))</f>
        <v>0.0</v>
      </c>
      <c r="Y21" s="19">
        <f>ROUND(U21+V21-W21-X21,2)</f>
        <v>0.0</v>
      </c>
      <c r="Z21" s="19">
        <f>AD20</f>
        <v>0.0</v>
      </c>
      <c r="AA21" s="19">
        <f>ROUND(Z21*$AA$5/12,2)</f>
        <v>0.0</v>
      </c>
      <c r="AB21" s="19">
        <f>MIN($AB$5,Z21+AA21)</f>
        <v>0.0</v>
      </c>
      <c r="AC21" s="19">
        <f>MAX(0,MIN(Z21+AA21-AB21,MonthlyPayment-SUM(H21,M21,R21,W21,AB21,AG21,AL21,AQ21,AV21,BA21)-SUM(I21,N21,S21,X21)))</f>
        <v>0.0</v>
      </c>
      <c r="AD21" s="19">
        <f>ROUND(Z21+AA21-AB21-AC21,2)</f>
        <v>0.0</v>
      </c>
      <c r="AE21" s="19">
        <f>AI20</f>
        <v>0.0</v>
      </c>
      <c r="AF21" s="19">
        <f>ROUND(AE21*$AF$5/12,2)</f>
        <v>0.0</v>
      </c>
      <c r="AG21" s="19">
        <f>MIN($AG$5,AE21+AF21)</f>
        <v>0.0</v>
      </c>
      <c r="AH21" s="19">
        <f>MAX(0,MIN(AE21+AF21-AG21,MonthlyPayment-SUM(H21,M21,R21,W21,AB21,AG21,AL21,AQ21,AV21,BA21)-SUM(I21,N21,S21,X21,AC21)))</f>
        <v>0.0</v>
      </c>
      <c r="AI21" s="19">
        <f>ROUND(AE21+AF21-AG21-AH21,2)</f>
        <v>0.0</v>
      </c>
      <c r="AJ21" s="19">
        <f>AN20</f>
        <v>0.0</v>
      </c>
      <c r="AK21" s="19">
        <f>ROUND(AJ21*$AK$5/12,2)</f>
        <v>0.0</v>
      </c>
      <c r="AL21" s="19">
        <f>MIN($AL$5,AJ21+AK21)</f>
        <v>0.0</v>
      </c>
      <c r="AM21" s="19">
        <f>MAX(0,MIN(AJ21+AK21-AL21,MonthlyPayment-SUM(H21,M21,R21,W21,AB21,AG21,AL21,AQ21,AV21,BA21)-SUM(I21,N21,S21,X21,AC21,AH21)))</f>
        <v>0.0</v>
      </c>
      <c r="AN21" s="19">
        <f>ROUND(AJ21+AK21-AL21-AM21,2)</f>
        <v>0.0</v>
      </c>
      <c r="AO21" s="19">
        <f>AS20</f>
        <v>0.0</v>
      </c>
      <c r="AP21" s="19">
        <f>ROUND(AO21*$AP$5/12,2)</f>
        <v>0.0</v>
      </c>
      <c r="AQ21" s="19">
        <f>MIN($AQ$5,AO21+AP21)</f>
        <v>0.0</v>
      </c>
      <c r="AR21" s="19">
        <f>MAX(0,MIN(AO21+AP21-AQ21,MonthlyPayment-SUM(H21,M21,R21,W21,AB21,AG21,AL21,AQ21,AV21,BA21)-SUM(I21,N21,S21,X21,AC21,AH21,AM21)))</f>
        <v>0.0</v>
      </c>
      <c r="AS21" s="19">
        <f>ROUND(AO21+AP21-AQ21-AR21,2)</f>
        <v>0.0</v>
      </c>
      <c r="AT21" s="19">
        <f>AX20</f>
        <v>0.0</v>
      </c>
      <c r="AU21" s="19">
        <f>ROUND(AT21*$AU$5/12,2)</f>
        <v>0.0</v>
      </c>
      <c r="AV21" s="19">
        <f>MIN($AV$5,AT21+AU21)</f>
        <v>0.0</v>
      </c>
      <c r="AW21" s="19">
        <f>MAX(0,MIN(AT21+AU21-AV21,MonthlyPayment-SUM(H21,M21,R21,W21,AB21,AG21,AL21,AQ21,AV21,BA21)-SUM(I21,N21,S21,X21,AC21,AH21,AM21,AR21)))</f>
        <v>0.0</v>
      </c>
      <c r="AX21" s="19">
        <f>ROUND(AT21+AU21-AV21-AW21,2)</f>
        <v>0.0</v>
      </c>
      <c r="AY21" s="19">
        <f>BC20</f>
        <v>0.0</v>
      </c>
      <c r="AZ21" s="19">
        <f>ROUND(AY21*$AZ$5/12,2)</f>
        <v>0.0</v>
      </c>
      <c r="BA21" s="19">
        <f>MIN($BA$5,AY21+AZ21)</f>
        <v>0.0</v>
      </c>
      <c r="BB21" s="19">
        <f>MAX(0,MIN(AY21+AZ21-BA21,MonthlyPayment-SUM(H21,M21,R21,W21,AB21,AG21,AL21,AQ21,AV21,BA21)-SUM(I21,N21,S21,X21,AC21,AH21,AM21,AR21,AW21)))</f>
        <v>0.0</v>
      </c>
      <c r="BC21" s="19">
        <f>ROUND(AY21+AZ21-BA21-BB21,2)</f>
        <v>0.0</v>
      </c>
    </row>
    <row r="22" spans="1:55">
      <c r="A22" s="9">
        <v>16</v>
      </c>
      <c r="B22" s="15">
        <f>IF(FirstPayment="","",EDATE(FirstPayment,A22-1))</f>
        <v/>
      </c>
      <c r="C22" s="19">
        <f>SUM(H22,M22,R22,W22,AB22,AG22,AL22,AQ22,AV22,BA22,I22,N22,S22,X22,AC22,AH22,AM22,AR22,AW22,BB22)</f>
        <v>0.0</v>
      </c>
      <c r="D22" s="19">
        <f>SUM(J22,O22,T22,Y22,AD22,AI22,AN22,AS22,AX22,BC22)</f>
        <v>0.0</v>
      </c>
      <c r="E22" s="19">
        <f>SUM(G22,L22,Q22,V22,AA22,AF22,AK22,AP22,AU22,AZ22)</f>
        <v>0.0</v>
      </c>
      <c r="F22" s="19">
        <f>J21</f>
        <v>0.0</v>
      </c>
      <c r="G22" s="19">
        <f>ROUND(F22*$G$5/12,2)</f>
        <v>0.0</v>
      </c>
      <c r="H22" s="19">
        <f>MIN($H$5,F22+G22)</f>
        <v>0.0</v>
      </c>
      <c r="I22" s="19">
        <f>MAX(0,MIN(F22+G22-H22,MonthlyPayment-SUM(H22,M22,R22,W22,AB22,AG22,AL22,AQ22,AV22,BA22)))</f>
        <v>0.0</v>
      </c>
      <c r="J22" s="19">
        <f>ROUND(F22+G22-H22-I22,2)</f>
        <v>0.0</v>
      </c>
      <c r="K22" s="19">
        <f>O21</f>
        <v>0.0</v>
      </c>
      <c r="L22" s="19">
        <f>ROUND(K22*$L$5/12,2)</f>
        <v>0.0</v>
      </c>
      <c r="M22" s="19">
        <f>MIN($M$5,K22+L22)</f>
        <v>0.0</v>
      </c>
      <c r="N22" s="19">
        <f>MAX(0,MIN(K22+L22-M22,MonthlyPayment-SUM(H22,M22,R22,W22,AB22,AG22,AL22,AQ22,AV22,BA22)-SUM(I22)))</f>
        <v>0.0</v>
      </c>
      <c r="O22" s="19">
        <f>ROUND(K22+L22-M22-N22,2)</f>
        <v>0.0</v>
      </c>
      <c r="P22" s="19">
        <f>T21</f>
        <v>0.0</v>
      </c>
      <c r="Q22" s="19">
        <f>ROUND(P22*$Q$5/12,2)</f>
        <v>0.0</v>
      </c>
      <c r="R22" s="19">
        <f>MIN($R$5,P22+Q22)</f>
        <v>0.0</v>
      </c>
      <c r="S22" s="19">
        <f>MAX(0,MIN(P22+Q22-R22,MonthlyPayment-SUM(H22,M22,R22,W22,AB22,AG22,AL22,AQ22,AV22,BA22)-SUM(I22,N22)))</f>
        <v>0.0</v>
      </c>
      <c r="T22" s="19">
        <f>ROUND(P22+Q22-R22-S22,2)</f>
        <v>0.0</v>
      </c>
      <c r="U22" s="19">
        <f>Y21</f>
        <v>0.0</v>
      </c>
      <c r="V22" s="19">
        <f>ROUND(U22*$V$5/12,2)</f>
        <v>0.0</v>
      </c>
      <c r="W22" s="19">
        <f>MIN($W$5,U22+V22)</f>
        <v>0.0</v>
      </c>
      <c r="X22" s="19">
        <f>MAX(0,MIN(U22+V22-W22,MonthlyPayment-SUM(H22,M22,R22,W22,AB22,AG22,AL22,AQ22,AV22,BA22)-SUM(I22,N22,S22)))</f>
        <v>0.0</v>
      </c>
      <c r="Y22" s="19">
        <f>ROUND(U22+V22-W22-X22,2)</f>
        <v>0.0</v>
      </c>
      <c r="Z22" s="19">
        <f>AD21</f>
        <v>0.0</v>
      </c>
      <c r="AA22" s="19">
        <f>ROUND(Z22*$AA$5/12,2)</f>
        <v>0.0</v>
      </c>
      <c r="AB22" s="19">
        <f>MIN($AB$5,Z22+AA22)</f>
        <v>0.0</v>
      </c>
      <c r="AC22" s="19">
        <f>MAX(0,MIN(Z22+AA22-AB22,MonthlyPayment-SUM(H22,M22,R22,W22,AB22,AG22,AL22,AQ22,AV22,BA22)-SUM(I22,N22,S22,X22)))</f>
        <v>0.0</v>
      </c>
      <c r="AD22" s="19">
        <f>ROUND(Z22+AA22-AB22-AC22,2)</f>
        <v>0.0</v>
      </c>
      <c r="AE22" s="19">
        <f>AI21</f>
        <v>0.0</v>
      </c>
      <c r="AF22" s="19">
        <f>ROUND(AE22*$AF$5/12,2)</f>
        <v>0.0</v>
      </c>
      <c r="AG22" s="19">
        <f>MIN($AG$5,AE22+AF22)</f>
        <v>0.0</v>
      </c>
      <c r="AH22" s="19">
        <f>MAX(0,MIN(AE22+AF22-AG22,MonthlyPayment-SUM(H22,M22,R22,W22,AB22,AG22,AL22,AQ22,AV22,BA22)-SUM(I22,N22,S22,X22,AC22)))</f>
        <v>0.0</v>
      </c>
      <c r="AI22" s="19">
        <f>ROUND(AE22+AF22-AG22-AH22,2)</f>
        <v>0.0</v>
      </c>
      <c r="AJ22" s="19">
        <f>AN21</f>
        <v>0.0</v>
      </c>
      <c r="AK22" s="19">
        <f>ROUND(AJ22*$AK$5/12,2)</f>
        <v>0.0</v>
      </c>
      <c r="AL22" s="19">
        <f>MIN($AL$5,AJ22+AK22)</f>
        <v>0.0</v>
      </c>
      <c r="AM22" s="19">
        <f>MAX(0,MIN(AJ22+AK22-AL22,MonthlyPayment-SUM(H22,M22,R22,W22,AB22,AG22,AL22,AQ22,AV22,BA22)-SUM(I22,N22,S22,X22,AC22,AH22)))</f>
        <v>0.0</v>
      </c>
      <c r="AN22" s="19">
        <f>ROUND(AJ22+AK22-AL22-AM22,2)</f>
        <v>0.0</v>
      </c>
      <c r="AO22" s="19">
        <f>AS21</f>
        <v>0.0</v>
      </c>
      <c r="AP22" s="19">
        <f>ROUND(AO22*$AP$5/12,2)</f>
        <v>0.0</v>
      </c>
      <c r="AQ22" s="19">
        <f>MIN($AQ$5,AO22+AP22)</f>
        <v>0.0</v>
      </c>
      <c r="AR22" s="19">
        <f>MAX(0,MIN(AO22+AP22-AQ22,MonthlyPayment-SUM(H22,M22,R22,W22,AB22,AG22,AL22,AQ22,AV22,BA22)-SUM(I22,N22,S22,X22,AC22,AH22,AM22)))</f>
        <v>0.0</v>
      </c>
      <c r="AS22" s="19">
        <f>ROUND(AO22+AP22-AQ22-AR22,2)</f>
        <v>0.0</v>
      </c>
      <c r="AT22" s="19">
        <f>AX21</f>
        <v>0.0</v>
      </c>
      <c r="AU22" s="19">
        <f>ROUND(AT22*$AU$5/12,2)</f>
        <v>0.0</v>
      </c>
      <c r="AV22" s="19">
        <f>MIN($AV$5,AT22+AU22)</f>
        <v>0.0</v>
      </c>
      <c r="AW22" s="19">
        <f>MAX(0,MIN(AT22+AU22-AV22,MonthlyPayment-SUM(H22,M22,R22,W22,AB22,AG22,AL22,AQ22,AV22,BA22)-SUM(I22,N22,S22,X22,AC22,AH22,AM22,AR22)))</f>
        <v>0.0</v>
      </c>
      <c r="AX22" s="19">
        <f>ROUND(AT22+AU22-AV22-AW22,2)</f>
        <v>0.0</v>
      </c>
      <c r="AY22" s="19">
        <f>BC21</f>
        <v>0.0</v>
      </c>
      <c r="AZ22" s="19">
        <f>ROUND(AY22*$AZ$5/12,2)</f>
        <v>0.0</v>
      </c>
      <c r="BA22" s="19">
        <f>MIN($BA$5,AY22+AZ22)</f>
        <v>0.0</v>
      </c>
      <c r="BB22" s="19">
        <f>MAX(0,MIN(AY22+AZ22-BA22,MonthlyPayment-SUM(H22,M22,R22,W22,AB22,AG22,AL22,AQ22,AV22,BA22)-SUM(I22,N22,S22,X22,AC22,AH22,AM22,AR22,AW22)))</f>
        <v>0.0</v>
      </c>
      <c r="BC22" s="19">
        <f>ROUND(AY22+AZ22-BA22-BB22,2)</f>
        <v>0.0</v>
      </c>
    </row>
    <row r="23" spans="1:55">
      <c r="A23" s="9">
        <v>17</v>
      </c>
      <c r="B23" s="15">
        <f>IF(FirstPayment="","",EDATE(FirstPayment,A23-1))</f>
        <v/>
      </c>
      <c r="C23" s="19">
        <f>SUM(H23,M23,R23,W23,AB23,AG23,AL23,AQ23,AV23,BA23,I23,N23,S23,X23,AC23,AH23,AM23,AR23,AW23,BB23)</f>
        <v>0.0</v>
      </c>
      <c r="D23" s="19">
        <f>SUM(J23,O23,T23,Y23,AD23,AI23,AN23,AS23,AX23,BC23)</f>
        <v>0.0</v>
      </c>
      <c r="E23" s="19">
        <f>SUM(G23,L23,Q23,V23,AA23,AF23,AK23,AP23,AU23,AZ23)</f>
        <v>0.0</v>
      </c>
      <c r="F23" s="19">
        <f>J22</f>
        <v>0.0</v>
      </c>
      <c r="G23" s="19">
        <f>ROUND(F23*$G$5/12,2)</f>
        <v>0.0</v>
      </c>
      <c r="H23" s="19">
        <f>MIN($H$5,F23+G23)</f>
        <v>0.0</v>
      </c>
      <c r="I23" s="19">
        <f>MAX(0,MIN(F23+G23-H23,MonthlyPayment-SUM(H23,M23,R23,W23,AB23,AG23,AL23,AQ23,AV23,BA23)))</f>
        <v>0.0</v>
      </c>
      <c r="J23" s="19">
        <f>ROUND(F23+G23-H23-I23,2)</f>
        <v>0.0</v>
      </c>
      <c r="K23" s="19">
        <f>O22</f>
        <v>0.0</v>
      </c>
      <c r="L23" s="19">
        <f>ROUND(K23*$L$5/12,2)</f>
        <v>0.0</v>
      </c>
      <c r="M23" s="19">
        <f>MIN($M$5,K23+L23)</f>
        <v>0.0</v>
      </c>
      <c r="N23" s="19">
        <f>MAX(0,MIN(K23+L23-M23,MonthlyPayment-SUM(H23,M23,R23,W23,AB23,AG23,AL23,AQ23,AV23,BA23)-SUM(I23)))</f>
        <v>0.0</v>
      </c>
      <c r="O23" s="19">
        <f>ROUND(K23+L23-M23-N23,2)</f>
        <v>0.0</v>
      </c>
      <c r="P23" s="19">
        <f>T22</f>
        <v>0.0</v>
      </c>
      <c r="Q23" s="19">
        <f>ROUND(P23*$Q$5/12,2)</f>
        <v>0.0</v>
      </c>
      <c r="R23" s="19">
        <f>MIN($R$5,P23+Q23)</f>
        <v>0.0</v>
      </c>
      <c r="S23" s="19">
        <f>MAX(0,MIN(P23+Q23-R23,MonthlyPayment-SUM(H23,M23,R23,W23,AB23,AG23,AL23,AQ23,AV23,BA23)-SUM(I23,N23)))</f>
        <v>0.0</v>
      </c>
      <c r="T23" s="19">
        <f>ROUND(P23+Q23-R23-S23,2)</f>
        <v>0.0</v>
      </c>
      <c r="U23" s="19">
        <f>Y22</f>
        <v>0.0</v>
      </c>
      <c r="V23" s="19">
        <f>ROUND(U23*$V$5/12,2)</f>
        <v>0.0</v>
      </c>
      <c r="W23" s="19">
        <f>MIN($W$5,U23+V23)</f>
        <v>0.0</v>
      </c>
      <c r="X23" s="19">
        <f>MAX(0,MIN(U23+V23-W23,MonthlyPayment-SUM(H23,M23,R23,W23,AB23,AG23,AL23,AQ23,AV23,BA23)-SUM(I23,N23,S23)))</f>
        <v>0.0</v>
      </c>
      <c r="Y23" s="19">
        <f>ROUND(U23+V23-W23-X23,2)</f>
        <v>0.0</v>
      </c>
      <c r="Z23" s="19">
        <f>AD22</f>
        <v>0.0</v>
      </c>
      <c r="AA23" s="19">
        <f>ROUND(Z23*$AA$5/12,2)</f>
        <v>0.0</v>
      </c>
      <c r="AB23" s="19">
        <f>MIN($AB$5,Z23+AA23)</f>
        <v>0.0</v>
      </c>
      <c r="AC23" s="19">
        <f>MAX(0,MIN(Z23+AA23-AB23,MonthlyPayment-SUM(H23,M23,R23,W23,AB23,AG23,AL23,AQ23,AV23,BA23)-SUM(I23,N23,S23,X23)))</f>
        <v>0.0</v>
      </c>
      <c r="AD23" s="19">
        <f>ROUND(Z23+AA23-AB23-AC23,2)</f>
        <v>0.0</v>
      </c>
      <c r="AE23" s="19">
        <f>AI22</f>
        <v>0.0</v>
      </c>
      <c r="AF23" s="19">
        <f>ROUND(AE23*$AF$5/12,2)</f>
        <v>0.0</v>
      </c>
      <c r="AG23" s="19">
        <f>MIN($AG$5,AE23+AF23)</f>
        <v>0.0</v>
      </c>
      <c r="AH23" s="19">
        <f>MAX(0,MIN(AE23+AF23-AG23,MonthlyPayment-SUM(H23,M23,R23,W23,AB23,AG23,AL23,AQ23,AV23,BA23)-SUM(I23,N23,S23,X23,AC23)))</f>
        <v>0.0</v>
      </c>
      <c r="AI23" s="19">
        <f>ROUND(AE23+AF23-AG23-AH23,2)</f>
        <v>0.0</v>
      </c>
      <c r="AJ23" s="19">
        <f>AN22</f>
        <v>0.0</v>
      </c>
      <c r="AK23" s="19">
        <f>ROUND(AJ23*$AK$5/12,2)</f>
        <v>0.0</v>
      </c>
      <c r="AL23" s="19">
        <f>MIN($AL$5,AJ23+AK23)</f>
        <v>0.0</v>
      </c>
      <c r="AM23" s="19">
        <f>MAX(0,MIN(AJ23+AK23-AL23,MonthlyPayment-SUM(H23,M23,R23,W23,AB23,AG23,AL23,AQ23,AV23,BA23)-SUM(I23,N23,S23,X23,AC23,AH23)))</f>
        <v>0.0</v>
      </c>
      <c r="AN23" s="19">
        <f>ROUND(AJ23+AK23-AL23-AM23,2)</f>
        <v>0.0</v>
      </c>
      <c r="AO23" s="19">
        <f>AS22</f>
        <v>0.0</v>
      </c>
      <c r="AP23" s="19">
        <f>ROUND(AO23*$AP$5/12,2)</f>
        <v>0.0</v>
      </c>
      <c r="AQ23" s="19">
        <f>MIN($AQ$5,AO23+AP23)</f>
        <v>0.0</v>
      </c>
      <c r="AR23" s="19">
        <f>MAX(0,MIN(AO23+AP23-AQ23,MonthlyPayment-SUM(H23,M23,R23,W23,AB23,AG23,AL23,AQ23,AV23,BA23)-SUM(I23,N23,S23,X23,AC23,AH23,AM23)))</f>
        <v>0.0</v>
      </c>
      <c r="AS23" s="19">
        <f>ROUND(AO23+AP23-AQ23-AR23,2)</f>
        <v>0.0</v>
      </c>
      <c r="AT23" s="19">
        <f>AX22</f>
        <v>0.0</v>
      </c>
      <c r="AU23" s="19">
        <f>ROUND(AT23*$AU$5/12,2)</f>
        <v>0.0</v>
      </c>
      <c r="AV23" s="19">
        <f>MIN($AV$5,AT23+AU23)</f>
        <v>0.0</v>
      </c>
      <c r="AW23" s="19">
        <f>MAX(0,MIN(AT23+AU23-AV23,MonthlyPayment-SUM(H23,M23,R23,W23,AB23,AG23,AL23,AQ23,AV23,BA23)-SUM(I23,N23,S23,X23,AC23,AH23,AM23,AR23)))</f>
        <v>0.0</v>
      </c>
      <c r="AX23" s="19">
        <f>ROUND(AT23+AU23-AV23-AW23,2)</f>
        <v>0.0</v>
      </c>
      <c r="AY23" s="19">
        <f>BC22</f>
        <v>0.0</v>
      </c>
      <c r="AZ23" s="19">
        <f>ROUND(AY23*$AZ$5/12,2)</f>
        <v>0.0</v>
      </c>
      <c r="BA23" s="19">
        <f>MIN($BA$5,AY23+AZ23)</f>
        <v>0.0</v>
      </c>
      <c r="BB23" s="19">
        <f>MAX(0,MIN(AY23+AZ23-BA23,MonthlyPayment-SUM(H23,M23,R23,W23,AB23,AG23,AL23,AQ23,AV23,BA23)-SUM(I23,N23,S23,X23,AC23,AH23,AM23,AR23,AW23)))</f>
        <v>0.0</v>
      </c>
      <c r="BC23" s="19">
        <f>ROUND(AY23+AZ23-BA23-BB23,2)</f>
        <v>0.0</v>
      </c>
    </row>
    <row r="24" spans="1:55">
      <c r="A24" s="9">
        <v>18</v>
      </c>
      <c r="B24" s="15">
        <f>IF(FirstPayment="","",EDATE(FirstPayment,A24-1))</f>
        <v/>
      </c>
      <c r="C24" s="19">
        <f>SUM(H24,M24,R24,W24,AB24,AG24,AL24,AQ24,AV24,BA24,I24,N24,S24,X24,AC24,AH24,AM24,AR24,AW24,BB24)</f>
        <v>0.0</v>
      </c>
      <c r="D24" s="19">
        <f>SUM(J24,O24,T24,Y24,AD24,AI24,AN24,AS24,AX24,BC24)</f>
        <v>0.0</v>
      </c>
      <c r="E24" s="19">
        <f>SUM(G24,L24,Q24,V24,AA24,AF24,AK24,AP24,AU24,AZ24)</f>
        <v>0.0</v>
      </c>
      <c r="F24" s="19">
        <f>J23</f>
        <v>0.0</v>
      </c>
      <c r="G24" s="19">
        <f>ROUND(F24*$G$5/12,2)</f>
        <v>0.0</v>
      </c>
      <c r="H24" s="19">
        <f>MIN($H$5,F24+G24)</f>
        <v>0.0</v>
      </c>
      <c r="I24" s="19">
        <f>MAX(0,MIN(F24+G24-H24,MonthlyPayment-SUM(H24,M24,R24,W24,AB24,AG24,AL24,AQ24,AV24,BA24)))</f>
        <v>0.0</v>
      </c>
      <c r="J24" s="19">
        <f>ROUND(F24+G24-H24-I24,2)</f>
        <v>0.0</v>
      </c>
      <c r="K24" s="19">
        <f>O23</f>
        <v>0.0</v>
      </c>
      <c r="L24" s="19">
        <f>ROUND(K24*$L$5/12,2)</f>
        <v>0.0</v>
      </c>
      <c r="M24" s="19">
        <f>MIN($M$5,K24+L24)</f>
        <v>0.0</v>
      </c>
      <c r="N24" s="19">
        <f>MAX(0,MIN(K24+L24-M24,MonthlyPayment-SUM(H24,M24,R24,W24,AB24,AG24,AL24,AQ24,AV24,BA24)-SUM(I24)))</f>
        <v>0.0</v>
      </c>
      <c r="O24" s="19">
        <f>ROUND(K24+L24-M24-N24,2)</f>
        <v>0.0</v>
      </c>
      <c r="P24" s="19">
        <f>T23</f>
        <v>0.0</v>
      </c>
      <c r="Q24" s="19">
        <f>ROUND(P24*$Q$5/12,2)</f>
        <v>0.0</v>
      </c>
      <c r="R24" s="19">
        <f>MIN($R$5,P24+Q24)</f>
        <v>0.0</v>
      </c>
      <c r="S24" s="19">
        <f>MAX(0,MIN(P24+Q24-R24,MonthlyPayment-SUM(H24,M24,R24,W24,AB24,AG24,AL24,AQ24,AV24,BA24)-SUM(I24,N24)))</f>
        <v>0.0</v>
      </c>
      <c r="T24" s="19">
        <f>ROUND(P24+Q24-R24-S24,2)</f>
        <v>0.0</v>
      </c>
      <c r="U24" s="19">
        <f>Y23</f>
        <v>0.0</v>
      </c>
      <c r="V24" s="19">
        <f>ROUND(U24*$V$5/12,2)</f>
        <v>0.0</v>
      </c>
      <c r="W24" s="19">
        <f>MIN($W$5,U24+V24)</f>
        <v>0.0</v>
      </c>
      <c r="X24" s="19">
        <f>MAX(0,MIN(U24+V24-W24,MonthlyPayment-SUM(H24,M24,R24,W24,AB24,AG24,AL24,AQ24,AV24,BA24)-SUM(I24,N24,S24)))</f>
        <v>0.0</v>
      </c>
      <c r="Y24" s="19">
        <f>ROUND(U24+V24-W24-X24,2)</f>
        <v>0.0</v>
      </c>
      <c r="Z24" s="19">
        <f>AD23</f>
        <v>0.0</v>
      </c>
      <c r="AA24" s="19">
        <f>ROUND(Z24*$AA$5/12,2)</f>
        <v>0.0</v>
      </c>
      <c r="AB24" s="19">
        <f>MIN($AB$5,Z24+AA24)</f>
        <v>0.0</v>
      </c>
      <c r="AC24" s="19">
        <f>MAX(0,MIN(Z24+AA24-AB24,MonthlyPayment-SUM(H24,M24,R24,W24,AB24,AG24,AL24,AQ24,AV24,BA24)-SUM(I24,N24,S24,X24)))</f>
        <v>0.0</v>
      </c>
      <c r="AD24" s="19">
        <f>ROUND(Z24+AA24-AB24-AC24,2)</f>
        <v>0.0</v>
      </c>
      <c r="AE24" s="19">
        <f>AI23</f>
        <v>0.0</v>
      </c>
      <c r="AF24" s="19">
        <f>ROUND(AE24*$AF$5/12,2)</f>
        <v>0.0</v>
      </c>
      <c r="AG24" s="19">
        <f>MIN($AG$5,AE24+AF24)</f>
        <v>0.0</v>
      </c>
      <c r="AH24" s="19">
        <f>MAX(0,MIN(AE24+AF24-AG24,MonthlyPayment-SUM(H24,M24,R24,W24,AB24,AG24,AL24,AQ24,AV24,BA24)-SUM(I24,N24,S24,X24,AC24)))</f>
        <v>0.0</v>
      </c>
      <c r="AI24" s="19">
        <f>ROUND(AE24+AF24-AG24-AH24,2)</f>
        <v>0.0</v>
      </c>
      <c r="AJ24" s="19">
        <f>AN23</f>
        <v>0.0</v>
      </c>
      <c r="AK24" s="19">
        <f>ROUND(AJ24*$AK$5/12,2)</f>
        <v>0.0</v>
      </c>
      <c r="AL24" s="19">
        <f>MIN($AL$5,AJ24+AK24)</f>
        <v>0.0</v>
      </c>
      <c r="AM24" s="19">
        <f>MAX(0,MIN(AJ24+AK24-AL24,MonthlyPayment-SUM(H24,M24,R24,W24,AB24,AG24,AL24,AQ24,AV24,BA24)-SUM(I24,N24,S24,X24,AC24,AH24)))</f>
        <v>0.0</v>
      </c>
      <c r="AN24" s="19">
        <f>ROUND(AJ24+AK24-AL24-AM24,2)</f>
        <v>0.0</v>
      </c>
      <c r="AO24" s="19">
        <f>AS23</f>
        <v>0.0</v>
      </c>
      <c r="AP24" s="19">
        <f>ROUND(AO24*$AP$5/12,2)</f>
        <v>0.0</v>
      </c>
      <c r="AQ24" s="19">
        <f>MIN($AQ$5,AO24+AP24)</f>
        <v>0.0</v>
      </c>
      <c r="AR24" s="19">
        <f>MAX(0,MIN(AO24+AP24-AQ24,MonthlyPayment-SUM(H24,M24,R24,W24,AB24,AG24,AL24,AQ24,AV24,BA24)-SUM(I24,N24,S24,X24,AC24,AH24,AM24)))</f>
        <v>0.0</v>
      </c>
      <c r="AS24" s="19">
        <f>ROUND(AO24+AP24-AQ24-AR24,2)</f>
        <v>0.0</v>
      </c>
      <c r="AT24" s="19">
        <f>AX23</f>
        <v>0.0</v>
      </c>
      <c r="AU24" s="19">
        <f>ROUND(AT24*$AU$5/12,2)</f>
        <v>0.0</v>
      </c>
      <c r="AV24" s="19">
        <f>MIN($AV$5,AT24+AU24)</f>
        <v>0.0</v>
      </c>
      <c r="AW24" s="19">
        <f>MAX(0,MIN(AT24+AU24-AV24,MonthlyPayment-SUM(H24,M24,R24,W24,AB24,AG24,AL24,AQ24,AV24,BA24)-SUM(I24,N24,S24,X24,AC24,AH24,AM24,AR24)))</f>
        <v>0.0</v>
      </c>
      <c r="AX24" s="19">
        <f>ROUND(AT24+AU24-AV24-AW24,2)</f>
        <v>0.0</v>
      </c>
      <c r="AY24" s="19">
        <f>BC23</f>
        <v>0.0</v>
      </c>
      <c r="AZ24" s="19">
        <f>ROUND(AY24*$AZ$5/12,2)</f>
        <v>0.0</v>
      </c>
      <c r="BA24" s="19">
        <f>MIN($BA$5,AY24+AZ24)</f>
        <v>0.0</v>
      </c>
      <c r="BB24" s="19">
        <f>MAX(0,MIN(AY24+AZ24-BA24,MonthlyPayment-SUM(H24,M24,R24,W24,AB24,AG24,AL24,AQ24,AV24,BA24)-SUM(I24,N24,S24,X24,AC24,AH24,AM24,AR24,AW24)))</f>
        <v>0.0</v>
      </c>
      <c r="BC24" s="19">
        <f>ROUND(AY24+AZ24-BA24-BB24,2)</f>
        <v>0.0</v>
      </c>
    </row>
    <row r="25" spans="1:55">
      <c r="A25" s="9">
        <v>19</v>
      </c>
      <c r="B25" s="15">
        <f>IF(FirstPayment="","",EDATE(FirstPayment,A25-1))</f>
        <v/>
      </c>
      <c r="C25" s="19">
        <f>SUM(H25,M25,R25,W25,AB25,AG25,AL25,AQ25,AV25,BA25,I25,N25,S25,X25,AC25,AH25,AM25,AR25,AW25,BB25)</f>
        <v>0.0</v>
      </c>
      <c r="D25" s="19">
        <f>SUM(J25,O25,T25,Y25,AD25,AI25,AN25,AS25,AX25,BC25)</f>
        <v>0.0</v>
      </c>
      <c r="E25" s="19">
        <f>SUM(G25,L25,Q25,V25,AA25,AF25,AK25,AP25,AU25,AZ25)</f>
        <v>0.0</v>
      </c>
      <c r="F25" s="19">
        <f>J24</f>
        <v>0.0</v>
      </c>
      <c r="G25" s="19">
        <f>ROUND(F25*$G$5/12,2)</f>
        <v>0.0</v>
      </c>
      <c r="H25" s="19">
        <f>MIN($H$5,F25+G25)</f>
        <v>0.0</v>
      </c>
      <c r="I25" s="19">
        <f>MAX(0,MIN(F25+G25-H25,MonthlyPayment-SUM(H25,M25,R25,W25,AB25,AG25,AL25,AQ25,AV25,BA25)))</f>
        <v>0.0</v>
      </c>
      <c r="J25" s="19">
        <f>ROUND(F25+G25-H25-I25,2)</f>
        <v>0.0</v>
      </c>
      <c r="K25" s="19">
        <f>O24</f>
        <v>0.0</v>
      </c>
      <c r="L25" s="19">
        <f>ROUND(K25*$L$5/12,2)</f>
        <v>0.0</v>
      </c>
      <c r="M25" s="19">
        <f>MIN($M$5,K25+L25)</f>
        <v>0.0</v>
      </c>
      <c r="N25" s="19">
        <f>MAX(0,MIN(K25+L25-M25,MonthlyPayment-SUM(H25,M25,R25,W25,AB25,AG25,AL25,AQ25,AV25,BA25)-SUM(I25)))</f>
        <v>0.0</v>
      </c>
      <c r="O25" s="19">
        <f>ROUND(K25+L25-M25-N25,2)</f>
        <v>0.0</v>
      </c>
      <c r="P25" s="19">
        <f>T24</f>
        <v>0.0</v>
      </c>
      <c r="Q25" s="19">
        <f>ROUND(P25*$Q$5/12,2)</f>
        <v>0.0</v>
      </c>
      <c r="R25" s="19">
        <f>MIN($R$5,P25+Q25)</f>
        <v>0.0</v>
      </c>
      <c r="S25" s="19">
        <f>MAX(0,MIN(P25+Q25-R25,MonthlyPayment-SUM(H25,M25,R25,W25,AB25,AG25,AL25,AQ25,AV25,BA25)-SUM(I25,N25)))</f>
        <v>0.0</v>
      </c>
      <c r="T25" s="19">
        <f>ROUND(P25+Q25-R25-S25,2)</f>
        <v>0.0</v>
      </c>
      <c r="U25" s="19">
        <f>Y24</f>
        <v>0.0</v>
      </c>
      <c r="V25" s="19">
        <f>ROUND(U25*$V$5/12,2)</f>
        <v>0.0</v>
      </c>
      <c r="W25" s="19">
        <f>MIN($W$5,U25+V25)</f>
        <v>0.0</v>
      </c>
      <c r="X25" s="19">
        <f>MAX(0,MIN(U25+V25-W25,MonthlyPayment-SUM(H25,M25,R25,W25,AB25,AG25,AL25,AQ25,AV25,BA25)-SUM(I25,N25,S25)))</f>
        <v>0.0</v>
      </c>
      <c r="Y25" s="19">
        <f>ROUND(U25+V25-W25-X25,2)</f>
        <v>0.0</v>
      </c>
      <c r="Z25" s="19">
        <f>AD24</f>
        <v>0.0</v>
      </c>
      <c r="AA25" s="19">
        <f>ROUND(Z25*$AA$5/12,2)</f>
        <v>0.0</v>
      </c>
      <c r="AB25" s="19">
        <f>MIN($AB$5,Z25+AA25)</f>
        <v>0.0</v>
      </c>
      <c r="AC25" s="19">
        <f>MAX(0,MIN(Z25+AA25-AB25,MonthlyPayment-SUM(H25,M25,R25,W25,AB25,AG25,AL25,AQ25,AV25,BA25)-SUM(I25,N25,S25,X25)))</f>
        <v>0.0</v>
      </c>
      <c r="AD25" s="19">
        <f>ROUND(Z25+AA25-AB25-AC25,2)</f>
        <v>0.0</v>
      </c>
      <c r="AE25" s="19">
        <f>AI24</f>
        <v>0.0</v>
      </c>
      <c r="AF25" s="19">
        <f>ROUND(AE25*$AF$5/12,2)</f>
        <v>0.0</v>
      </c>
      <c r="AG25" s="19">
        <f>MIN($AG$5,AE25+AF25)</f>
        <v>0.0</v>
      </c>
      <c r="AH25" s="19">
        <f>MAX(0,MIN(AE25+AF25-AG25,MonthlyPayment-SUM(H25,M25,R25,W25,AB25,AG25,AL25,AQ25,AV25,BA25)-SUM(I25,N25,S25,X25,AC25)))</f>
        <v>0.0</v>
      </c>
      <c r="AI25" s="19">
        <f>ROUND(AE25+AF25-AG25-AH25,2)</f>
        <v>0.0</v>
      </c>
      <c r="AJ25" s="19">
        <f>AN24</f>
        <v>0.0</v>
      </c>
      <c r="AK25" s="19">
        <f>ROUND(AJ25*$AK$5/12,2)</f>
        <v>0.0</v>
      </c>
      <c r="AL25" s="19">
        <f>MIN($AL$5,AJ25+AK25)</f>
        <v>0.0</v>
      </c>
      <c r="AM25" s="19">
        <f>MAX(0,MIN(AJ25+AK25-AL25,MonthlyPayment-SUM(H25,M25,R25,W25,AB25,AG25,AL25,AQ25,AV25,BA25)-SUM(I25,N25,S25,X25,AC25,AH25)))</f>
        <v>0.0</v>
      </c>
      <c r="AN25" s="19">
        <f>ROUND(AJ25+AK25-AL25-AM25,2)</f>
        <v>0.0</v>
      </c>
      <c r="AO25" s="19">
        <f>AS24</f>
        <v>0.0</v>
      </c>
      <c r="AP25" s="19">
        <f>ROUND(AO25*$AP$5/12,2)</f>
        <v>0.0</v>
      </c>
      <c r="AQ25" s="19">
        <f>MIN($AQ$5,AO25+AP25)</f>
        <v>0.0</v>
      </c>
      <c r="AR25" s="19">
        <f>MAX(0,MIN(AO25+AP25-AQ25,MonthlyPayment-SUM(H25,M25,R25,W25,AB25,AG25,AL25,AQ25,AV25,BA25)-SUM(I25,N25,S25,X25,AC25,AH25,AM25)))</f>
        <v>0.0</v>
      </c>
      <c r="AS25" s="19">
        <f>ROUND(AO25+AP25-AQ25-AR25,2)</f>
        <v>0.0</v>
      </c>
      <c r="AT25" s="19">
        <f>AX24</f>
        <v>0.0</v>
      </c>
      <c r="AU25" s="19">
        <f>ROUND(AT25*$AU$5/12,2)</f>
        <v>0.0</v>
      </c>
      <c r="AV25" s="19">
        <f>MIN($AV$5,AT25+AU25)</f>
        <v>0.0</v>
      </c>
      <c r="AW25" s="19">
        <f>MAX(0,MIN(AT25+AU25-AV25,MonthlyPayment-SUM(H25,M25,R25,W25,AB25,AG25,AL25,AQ25,AV25,BA25)-SUM(I25,N25,S25,X25,AC25,AH25,AM25,AR25)))</f>
        <v>0.0</v>
      </c>
      <c r="AX25" s="19">
        <f>ROUND(AT25+AU25-AV25-AW25,2)</f>
        <v>0.0</v>
      </c>
      <c r="AY25" s="19">
        <f>BC24</f>
        <v>0.0</v>
      </c>
      <c r="AZ25" s="19">
        <f>ROUND(AY25*$AZ$5/12,2)</f>
        <v>0.0</v>
      </c>
      <c r="BA25" s="19">
        <f>MIN($BA$5,AY25+AZ25)</f>
        <v>0.0</v>
      </c>
      <c r="BB25" s="19">
        <f>MAX(0,MIN(AY25+AZ25-BA25,MonthlyPayment-SUM(H25,M25,R25,W25,AB25,AG25,AL25,AQ25,AV25,BA25)-SUM(I25,N25,S25,X25,AC25,AH25,AM25,AR25,AW25)))</f>
        <v>0.0</v>
      </c>
      <c r="BC25" s="19">
        <f>ROUND(AY25+AZ25-BA25-BB25,2)</f>
        <v>0.0</v>
      </c>
    </row>
    <row r="26" spans="1:55">
      <c r="A26" s="9">
        <v>20</v>
      </c>
      <c r="B26" s="15">
        <f>IF(FirstPayment="","",EDATE(FirstPayment,A26-1))</f>
        <v/>
      </c>
      <c r="C26" s="19">
        <f>SUM(H26,M26,R26,W26,AB26,AG26,AL26,AQ26,AV26,BA26,I26,N26,S26,X26,AC26,AH26,AM26,AR26,AW26,BB26)</f>
        <v>0.0</v>
      </c>
      <c r="D26" s="19">
        <f>SUM(J26,O26,T26,Y26,AD26,AI26,AN26,AS26,AX26,BC26)</f>
        <v>0.0</v>
      </c>
      <c r="E26" s="19">
        <f>SUM(G26,L26,Q26,V26,AA26,AF26,AK26,AP26,AU26,AZ26)</f>
        <v>0.0</v>
      </c>
      <c r="F26" s="19">
        <f>J25</f>
        <v>0.0</v>
      </c>
      <c r="G26" s="19">
        <f>ROUND(F26*$G$5/12,2)</f>
        <v>0.0</v>
      </c>
      <c r="H26" s="19">
        <f>MIN($H$5,F26+G26)</f>
        <v>0.0</v>
      </c>
      <c r="I26" s="19">
        <f>MAX(0,MIN(F26+G26-H26,MonthlyPayment-SUM(H26,M26,R26,W26,AB26,AG26,AL26,AQ26,AV26,BA26)))</f>
        <v>0.0</v>
      </c>
      <c r="J26" s="19">
        <f>ROUND(F26+G26-H26-I26,2)</f>
        <v>0.0</v>
      </c>
      <c r="K26" s="19">
        <f>O25</f>
        <v>0.0</v>
      </c>
      <c r="L26" s="19">
        <f>ROUND(K26*$L$5/12,2)</f>
        <v>0.0</v>
      </c>
      <c r="M26" s="19">
        <f>MIN($M$5,K26+L26)</f>
        <v>0.0</v>
      </c>
      <c r="N26" s="19">
        <f>MAX(0,MIN(K26+L26-M26,MonthlyPayment-SUM(H26,M26,R26,W26,AB26,AG26,AL26,AQ26,AV26,BA26)-SUM(I26)))</f>
        <v>0.0</v>
      </c>
      <c r="O26" s="19">
        <f>ROUND(K26+L26-M26-N26,2)</f>
        <v>0.0</v>
      </c>
      <c r="P26" s="19">
        <f>T25</f>
        <v>0.0</v>
      </c>
      <c r="Q26" s="19">
        <f>ROUND(P26*$Q$5/12,2)</f>
        <v>0.0</v>
      </c>
      <c r="R26" s="19">
        <f>MIN($R$5,P26+Q26)</f>
        <v>0.0</v>
      </c>
      <c r="S26" s="19">
        <f>MAX(0,MIN(P26+Q26-R26,MonthlyPayment-SUM(H26,M26,R26,W26,AB26,AG26,AL26,AQ26,AV26,BA26)-SUM(I26,N26)))</f>
        <v>0.0</v>
      </c>
      <c r="T26" s="19">
        <f>ROUND(P26+Q26-R26-S26,2)</f>
        <v>0.0</v>
      </c>
      <c r="U26" s="19">
        <f>Y25</f>
        <v>0.0</v>
      </c>
      <c r="V26" s="19">
        <f>ROUND(U26*$V$5/12,2)</f>
        <v>0.0</v>
      </c>
      <c r="W26" s="19">
        <f>MIN($W$5,U26+V26)</f>
        <v>0.0</v>
      </c>
      <c r="X26" s="19">
        <f>MAX(0,MIN(U26+V26-W26,MonthlyPayment-SUM(H26,M26,R26,W26,AB26,AG26,AL26,AQ26,AV26,BA26)-SUM(I26,N26,S26)))</f>
        <v>0.0</v>
      </c>
      <c r="Y26" s="19">
        <f>ROUND(U26+V26-W26-X26,2)</f>
        <v>0.0</v>
      </c>
      <c r="Z26" s="19">
        <f>AD25</f>
        <v>0.0</v>
      </c>
      <c r="AA26" s="19">
        <f>ROUND(Z26*$AA$5/12,2)</f>
        <v>0.0</v>
      </c>
      <c r="AB26" s="19">
        <f>MIN($AB$5,Z26+AA26)</f>
        <v>0.0</v>
      </c>
      <c r="AC26" s="19">
        <f>MAX(0,MIN(Z26+AA26-AB26,MonthlyPayment-SUM(H26,M26,R26,W26,AB26,AG26,AL26,AQ26,AV26,BA26)-SUM(I26,N26,S26,X26)))</f>
        <v>0.0</v>
      </c>
      <c r="AD26" s="19">
        <f>ROUND(Z26+AA26-AB26-AC26,2)</f>
        <v>0.0</v>
      </c>
      <c r="AE26" s="19">
        <f>AI25</f>
        <v>0.0</v>
      </c>
      <c r="AF26" s="19">
        <f>ROUND(AE26*$AF$5/12,2)</f>
        <v>0.0</v>
      </c>
      <c r="AG26" s="19">
        <f>MIN($AG$5,AE26+AF26)</f>
        <v>0.0</v>
      </c>
      <c r="AH26" s="19">
        <f>MAX(0,MIN(AE26+AF26-AG26,MonthlyPayment-SUM(H26,M26,R26,W26,AB26,AG26,AL26,AQ26,AV26,BA26)-SUM(I26,N26,S26,X26,AC26)))</f>
        <v>0.0</v>
      </c>
      <c r="AI26" s="19">
        <f>ROUND(AE26+AF26-AG26-AH26,2)</f>
        <v>0.0</v>
      </c>
      <c r="AJ26" s="19">
        <f>AN25</f>
        <v>0.0</v>
      </c>
      <c r="AK26" s="19">
        <f>ROUND(AJ26*$AK$5/12,2)</f>
        <v>0.0</v>
      </c>
      <c r="AL26" s="19">
        <f>MIN($AL$5,AJ26+AK26)</f>
        <v>0.0</v>
      </c>
      <c r="AM26" s="19">
        <f>MAX(0,MIN(AJ26+AK26-AL26,MonthlyPayment-SUM(H26,M26,R26,W26,AB26,AG26,AL26,AQ26,AV26,BA26)-SUM(I26,N26,S26,X26,AC26,AH26)))</f>
        <v>0.0</v>
      </c>
      <c r="AN26" s="19">
        <f>ROUND(AJ26+AK26-AL26-AM26,2)</f>
        <v>0.0</v>
      </c>
      <c r="AO26" s="19">
        <f>AS25</f>
        <v>0.0</v>
      </c>
      <c r="AP26" s="19">
        <f>ROUND(AO26*$AP$5/12,2)</f>
        <v>0.0</v>
      </c>
      <c r="AQ26" s="19">
        <f>MIN($AQ$5,AO26+AP26)</f>
        <v>0.0</v>
      </c>
      <c r="AR26" s="19">
        <f>MAX(0,MIN(AO26+AP26-AQ26,MonthlyPayment-SUM(H26,M26,R26,W26,AB26,AG26,AL26,AQ26,AV26,BA26)-SUM(I26,N26,S26,X26,AC26,AH26,AM26)))</f>
        <v>0.0</v>
      </c>
      <c r="AS26" s="19">
        <f>ROUND(AO26+AP26-AQ26-AR26,2)</f>
        <v>0.0</v>
      </c>
      <c r="AT26" s="19">
        <f>AX25</f>
        <v>0.0</v>
      </c>
      <c r="AU26" s="19">
        <f>ROUND(AT26*$AU$5/12,2)</f>
        <v>0.0</v>
      </c>
      <c r="AV26" s="19">
        <f>MIN($AV$5,AT26+AU26)</f>
        <v>0.0</v>
      </c>
      <c r="AW26" s="19">
        <f>MAX(0,MIN(AT26+AU26-AV26,MonthlyPayment-SUM(H26,M26,R26,W26,AB26,AG26,AL26,AQ26,AV26,BA26)-SUM(I26,N26,S26,X26,AC26,AH26,AM26,AR26)))</f>
        <v>0.0</v>
      </c>
      <c r="AX26" s="19">
        <f>ROUND(AT26+AU26-AV26-AW26,2)</f>
        <v>0.0</v>
      </c>
      <c r="AY26" s="19">
        <f>BC25</f>
        <v>0.0</v>
      </c>
      <c r="AZ26" s="19">
        <f>ROUND(AY26*$AZ$5/12,2)</f>
        <v>0.0</v>
      </c>
      <c r="BA26" s="19">
        <f>MIN($BA$5,AY26+AZ26)</f>
        <v>0.0</v>
      </c>
      <c r="BB26" s="19">
        <f>MAX(0,MIN(AY26+AZ26-BA26,MonthlyPayment-SUM(H26,M26,R26,W26,AB26,AG26,AL26,AQ26,AV26,BA26)-SUM(I26,N26,S26,X26,AC26,AH26,AM26,AR26,AW26)))</f>
        <v>0.0</v>
      </c>
      <c r="BC26" s="19">
        <f>ROUND(AY26+AZ26-BA26-BB26,2)</f>
        <v>0.0</v>
      </c>
    </row>
    <row r="27" spans="1:55">
      <c r="A27" s="9">
        <v>21</v>
      </c>
      <c r="B27" s="15">
        <f>IF(FirstPayment="","",EDATE(FirstPayment,A27-1))</f>
        <v/>
      </c>
      <c r="C27" s="19">
        <f>SUM(H27,M27,R27,W27,AB27,AG27,AL27,AQ27,AV27,BA27,I27,N27,S27,X27,AC27,AH27,AM27,AR27,AW27,BB27)</f>
        <v>0.0</v>
      </c>
      <c r="D27" s="19">
        <f>SUM(J27,O27,T27,Y27,AD27,AI27,AN27,AS27,AX27,BC27)</f>
        <v>0.0</v>
      </c>
      <c r="E27" s="19">
        <f>SUM(G27,L27,Q27,V27,AA27,AF27,AK27,AP27,AU27,AZ27)</f>
        <v>0.0</v>
      </c>
      <c r="F27" s="19">
        <f>J26</f>
        <v>0.0</v>
      </c>
      <c r="G27" s="19">
        <f>ROUND(F27*$G$5/12,2)</f>
        <v>0.0</v>
      </c>
      <c r="H27" s="19">
        <f>MIN($H$5,F27+G27)</f>
        <v>0.0</v>
      </c>
      <c r="I27" s="19">
        <f>MAX(0,MIN(F27+G27-H27,MonthlyPayment-SUM(H27,M27,R27,W27,AB27,AG27,AL27,AQ27,AV27,BA27)))</f>
        <v>0.0</v>
      </c>
      <c r="J27" s="19">
        <f>ROUND(F27+G27-H27-I27,2)</f>
        <v>0.0</v>
      </c>
      <c r="K27" s="19">
        <f>O26</f>
        <v>0.0</v>
      </c>
      <c r="L27" s="19">
        <f>ROUND(K27*$L$5/12,2)</f>
        <v>0.0</v>
      </c>
      <c r="M27" s="19">
        <f>MIN($M$5,K27+L27)</f>
        <v>0.0</v>
      </c>
      <c r="N27" s="19">
        <f>MAX(0,MIN(K27+L27-M27,MonthlyPayment-SUM(H27,M27,R27,W27,AB27,AG27,AL27,AQ27,AV27,BA27)-SUM(I27)))</f>
        <v>0.0</v>
      </c>
      <c r="O27" s="19">
        <f>ROUND(K27+L27-M27-N27,2)</f>
        <v>0.0</v>
      </c>
      <c r="P27" s="19">
        <f>T26</f>
        <v>0.0</v>
      </c>
      <c r="Q27" s="19">
        <f>ROUND(P27*$Q$5/12,2)</f>
        <v>0.0</v>
      </c>
      <c r="R27" s="19">
        <f>MIN($R$5,P27+Q27)</f>
        <v>0.0</v>
      </c>
      <c r="S27" s="19">
        <f>MAX(0,MIN(P27+Q27-R27,MonthlyPayment-SUM(H27,M27,R27,W27,AB27,AG27,AL27,AQ27,AV27,BA27)-SUM(I27,N27)))</f>
        <v>0.0</v>
      </c>
      <c r="T27" s="19">
        <f>ROUND(P27+Q27-R27-S27,2)</f>
        <v>0.0</v>
      </c>
      <c r="U27" s="19">
        <f>Y26</f>
        <v>0.0</v>
      </c>
      <c r="V27" s="19">
        <f>ROUND(U27*$V$5/12,2)</f>
        <v>0.0</v>
      </c>
      <c r="W27" s="19">
        <f>MIN($W$5,U27+V27)</f>
        <v>0.0</v>
      </c>
      <c r="X27" s="19">
        <f>MAX(0,MIN(U27+V27-W27,MonthlyPayment-SUM(H27,M27,R27,W27,AB27,AG27,AL27,AQ27,AV27,BA27)-SUM(I27,N27,S27)))</f>
        <v>0.0</v>
      </c>
      <c r="Y27" s="19">
        <f>ROUND(U27+V27-W27-X27,2)</f>
        <v>0.0</v>
      </c>
      <c r="Z27" s="19">
        <f>AD26</f>
        <v>0.0</v>
      </c>
      <c r="AA27" s="19">
        <f>ROUND(Z27*$AA$5/12,2)</f>
        <v>0.0</v>
      </c>
      <c r="AB27" s="19">
        <f>MIN($AB$5,Z27+AA27)</f>
        <v>0.0</v>
      </c>
      <c r="AC27" s="19">
        <f>MAX(0,MIN(Z27+AA27-AB27,MonthlyPayment-SUM(H27,M27,R27,W27,AB27,AG27,AL27,AQ27,AV27,BA27)-SUM(I27,N27,S27,X27)))</f>
        <v>0.0</v>
      </c>
      <c r="AD27" s="19">
        <f>ROUND(Z27+AA27-AB27-AC27,2)</f>
        <v>0.0</v>
      </c>
      <c r="AE27" s="19">
        <f>AI26</f>
        <v>0.0</v>
      </c>
      <c r="AF27" s="19">
        <f>ROUND(AE27*$AF$5/12,2)</f>
        <v>0.0</v>
      </c>
      <c r="AG27" s="19">
        <f>MIN($AG$5,AE27+AF27)</f>
        <v>0.0</v>
      </c>
      <c r="AH27" s="19">
        <f>MAX(0,MIN(AE27+AF27-AG27,MonthlyPayment-SUM(H27,M27,R27,W27,AB27,AG27,AL27,AQ27,AV27,BA27)-SUM(I27,N27,S27,X27,AC27)))</f>
        <v>0.0</v>
      </c>
      <c r="AI27" s="19">
        <f>ROUND(AE27+AF27-AG27-AH27,2)</f>
        <v>0.0</v>
      </c>
      <c r="AJ27" s="19">
        <f>AN26</f>
        <v>0.0</v>
      </c>
      <c r="AK27" s="19">
        <f>ROUND(AJ27*$AK$5/12,2)</f>
        <v>0.0</v>
      </c>
      <c r="AL27" s="19">
        <f>MIN($AL$5,AJ27+AK27)</f>
        <v>0.0</v>
      </c>
      <c r="AM27" s="19">
        <f>MAX(0,MIN(AJ27+AK27-AL27,MonthlyPayment-SUM(H27,M27,R27,W27,AB27,AG27,AL27,AQ27,AV27,BA27)-SUM(I27,N27,S27,X27,AC27,AH27)))</f>
        <v>0.0</v>
      </c>
      <c r="AN27" s="19">
        <f>ROUND(AJ27+AK27-AL27-AM27,2)</f>
        <v>0.0</v>
      </c>
      <c r="AO27" s="19">
        <f>AS26</f>
        <v>0.0</v>
      </c>
      <c r="AP27" s="19">
        <f>ROUND(AO27*$AP$5/12,2)</f>
        <v>0.0</v>
      </c>
      <c r="AQ27" s="19">
        <f>MIN($AQ$5,AO27+AP27)</f>
        <v>0.0</v>
      </c>
      <c r="AR27" s="19">
        <f>MAX(0,MIN(AO27+AP27-AQ27,MonthlyPayment-SUM(H27,M27,R27,W27,AB27,AG27,AL27,AQ27,AV27,BA27)-SUM(I27,N27,S27,X27,AC27,AH27,AM27)))</f>
        <v>0.0</v>
      </c>
      <c r="AS27" s="19">
        <f>ROUND(AO27+AP27-AQ27-AR27,2)</f>
        <v>0.0</v>
      </c>
      <c r="AT27" s="19">
        <f>AX26</f>
        <v>0.0</v>
      </c>
      <c r="AU27" s="19">
        <f>ROUND(AT27*$AU$5/12,2)</f>
        <v>0.0</v>
      </c>
      <c r="AV27" s="19">
        <f>MIN($AV$5,AT27+AU27)</f>
        <v>0.0</v>
      </c>
      <c r="AW27" s="19">
        <f>MAX(0,MIN(AT27+AU27-AV27,MonthlyPayment-SUM(H27,M27,R27,W27,AB27,AG27,AL27,AQ27,AV27,BA27)-SUM(I27,N27,S27,X27,AC27,AH27,AM27,AR27)))</f>
        <v>0.0</v>
      </c>
      <c r="AX27" s="19">
        <f>ROUND(AT27+AU27-AV27-AW27,2)</f>
        <v>0.0</v>
      </c>
      <c r="AY27" s="19">
        <f>BC26</f>
        <v>0.0</v>
      </c>
      <c r="AZ27" s="19">
        <f>ROUND(AY27*$AZ$5/12,2)</f>
        <v>0.0</v>
      </c>
      <c r="BA27" s="19">
        <f>MIN($BA$5,AY27+AZ27)</f>
        <v>0.0</v>
      </c>
      <c r="BB27" s="19">
        <f>MAX(0,MIN(AY27+AZ27-BA27,MonthlyPayment-SUM(H27,M27,R27,W27,AB27,AG27,AL27,AQ27,AV27,BA27)-SUM(I27,N27,S27,X27,AC27,AH27,AM27,AR27,AW27)))</f>
        <v>0.0</v>
      </c>
      <c r="BC27" s="19">
        <f>ROUND(AY27+AZ27-BA27-BB27,2)</f>
        <v>0.0</v>
      </c>
    </row>
    <row r="28" spans="1:55">
      <c r="A28" s="9">
        <v>22</v>
      </c>
      <c r="B28" s="15">
        <f>IF(FirstPayment="","",EDATE(FirstPayment,A28-1))</f>
        <v/>
      </c>
      <c r="C28" s="19">
        <f>SUM(H28,M28,R28,W28,AB28,AG28,AL28,AQ28,AV28,BA28,I28,N28,S28,X28,AC28,AH28,AM28,AR28,AW28,BB28)</f>
        <v>0.0</v>
      </c>
      <c r="D28" s="19">
        <f>SUM(J28,O28,T28,Y28,AD28,AI28,AN28,AS28,AX28,BC28)</f>
        <v>0.0</v>
      </c>
      <c r="E28" s="19">
        <f>SUM(G28,L28,Q28,V28,AA28,AF28,AK28,AP28,AU28,AZ28)</f>
        <v>0.0</v>
      </c>
      <c r="F28" s="19">
        <f>J27</f>
        <v>0.0</v>
      </c>
      <c r="G28" s="19">
        <f>ROUND(F28*$G$5/12,2)</f>
        <v>0.0</v>
      </c>
      <c r="H28" s="19">
        <f>MIN($H$5,F28+G28)</f>
        <v>0.0</v>
      </c>
      <c r="I28" s="19">
        <f>MAX(0,MIN(F28+G28-H28,MonthlyPayment-SUM(H28,M28,R28,W28,AB28,AG28,AL28,AQ28,AV28,BA28)))</f>
        <v>0.0</v>
      </c>
      <c r="J28" s="19">
        <f>ROUND(F28+G28-H28-I28,2)</f>
        <v>0.0</v>
      </c>
      <c r="K28" s="19">
        <f>O27</f>
        <v>0.0</v>
      </c>
      <c r="L28" s="19">
        <f>ROUND(K28*$L$5/12,2)</f>
        <v>0.0</v>
      </c>
      <c r="M28" s="19">
        <f>MIN($M$5,K28+L28)</f>
        <v>0.0</v>
      </c>
      <c r="N28" s="19">
        <f>MAX(0,MIN(K28+L28-M28,MonthlyPayment-SUM(H28,M28,R28,W28,AB28,AG28,AL28,AQ28,AV28,BA28)-SUM(I28)))</f>
        <v>0.0</v>
      </c>
      <c r="O28" s="19">
        <f>ROUND(K28+L28-M28-N28,2)</f>
        <v>0.0</v>
      </c>
      <c r="P28" s="19">
        <f>T27</f>
        <v>0.0</v>
      </c>
      <c r="Q28" s="19">
        <f>ROUND(P28*$Q$5/12,2)</f>
        <v>0.0</v>
      </c>
      <c r="R28" s="19">
        <f>MIN($R$5,P28+Q28)</f>
        <v>0.0</v>
      </c>
      <c r="S28" s="19">
        <f>MAX(0,MIN(P28+Q28-R28,MonthlyPayment-SUM(H28,M28,R28,W28,AB28,AG28,AL28,AQ28,AV28,BA28)-SUM(I28,N28)))</f>
        <v>0.0</v>
      </c>
      <c r="T28" s="19">
        <f>ROUND(P28+Q28-R28-S28,2)</f>
        <v>0.0</v>
      </c>
      <c r="U28" s="19">
        <f>Y27</f>
        <v>0.0</v>
      </c>
      <c r="V28" s="19">
        <f>ROUND(U28*$V$5/12,2)</f>
        <v>0.0</v>
      </c>
      <c r="W28" s="19">
        <f>MIN($W$5,U28+V28)</f>
        <v>0.0</v>
      </c>
      <c r="X28" s="19">
        <f>MAX(0,MIN(U28+V28-W28,MonthlyPayment-SUM(H28,M28,R28,W28,AB28,AG28,AL28,AQ28,AV28,BA28)-SUM(I28,N28,S28)))</f>
        <v>0.0</v>
      </c>
      <c r="Y28" s="19">
        <f>ROUND(U28+V28-W28-X28,2)</f>
        <v>0.0</v>
      </c>
      <c r="Z28" s="19">
        <f>AD27</f>
        <v>0.0</v>
      </c>
      <c r="AA28" s="19">
        <f>ROUND(Z28*$AA$5/12,2)</f>
        <v>0.0</v>
      </c>
      <c r="AB28" s="19">
        <f>MIN($AB$5,Z28+AA28)</f>
        <v>0.0</v>
      </c>
      <c r="AC28" s="19">
        <f>MAX(0,MIN(Z28+AA28-AB28,MonthlyPayment-SUM(H28,M28,R28,W28,AB28,AG28,AL28,AQ28,AV28,BA28)-SUM(I28,N28,S28,X28)))</f>
        <v>0.0</v>
      </c>
      <c r="AD28" s="19">
        <f>ROUND(Z28+AA28-AB28-AC28,2)</f>
        <v>0.0</v>
      </c>
      <c r="AE28" s="19">
        <f>AI27</f>
        <v>0.0</v>
      </c>
      <c r="AF28" s="19">
        <f>ROUND(AE28*$AF$5/12,2)</f>
        <v>0.0</v>
      </c>
      <c r="AG28" s="19">
        <f>MIN($AG$5,AE28+AF28)</f>
        <v>0.0</v>
      </c>
      <c r="AH28" s="19">
        <f>MAX(0,MIN(AE28+AF28-AG28,MonthlyPayment-SUM(H28,M28,R28,W28,AB28,AG28,AL28,AQ28,AV28,BA28)-SUM(I28,N28,S28,X28,AC28)))</f>
        <v>0.0</v>
      </c>
      <c r="AI28" s="19">
        <f>ROUND(AE28+AF28-AG28-AH28,2)</f>
        <v>0.0</v>
      </c>
      <c r="AJ28" s="19">
        <f>AN27</f>
        <v>0.0</v>
      </c>
      <c r="AK28" s="19">
        <f>ROUND(AJ28*$AK$5/12,2)</f>
        <v>0.0</v>
      </c>
      <c r="AL28" s="19">
        <f>MIN($AL$5,AJ28+AK28)</f>
        <v>0.0</v>
      </c>
      <c r="AM28" s="19">
        <f>MAX(0,MIN(AJ28+AK28-AL28,MonthlyPayment-SUM(H28,M28,R28,W28,AB28,AG28,AL28,AQ28,AV28,BA28)-SUM(I28,N28,S28,X28,AC28,AH28)))</f>
        <v>0.0</v>
      </c>
      <c r="AN28" s="19">
        <f>ROUND(AJ28+AK28-AL28-AM28,2)</f>
        <v>0.0</v>
      </c>
      <c r="AO28" s="19">
        <f>AS27</f>
        <v>0.0</v>
      </c>
      <c r="AP28" s="19">
        <f>ROUND(AO28*$AP$5/12,2)</f>
        <v>0.0</v>
      </c>
      <c r="AQ28" s="19">
        <f>MIN($AQ$5,AO28+AP28)</f>
        <v>0.0</v>
      </c>
      <c r="AR28" s="19">
        <f>MAX(0,MIN(AO28+AP28-AQ28,MonthlyPayment-SUM(H28,M28,R28,W28,AB28,AG28,AL28,AQ28,AV28,BA28)-SUM(I28,N28,S28,X28,AC28,AH28,AM28)))</f>
        <v>0.0</v>
      </c>
      <c r="AS28" s="19">
        <f>ROUND(AO28+AP28-AQ28-AR28,2)</f>
        <v>0.0</v>
      </c>
      <c r="AT28" s="19">
        <f>AX27</f>
        <v>0.0</v>
      </c>
      <c r="AU28" s="19">
        <f>ROUND(AT28*$AU$5/12,2)</f>
        <v>0.0</v>
      </c>
      <c r="AV28" s="19">
        <f>MIN($AV$5,AT28+AU28)</f>
        <v>0.0</v>
      </c>
      <c r="AW28" s="19">
        <f>MAX(0,MIN(AT28+AU28-AV28,MonthlyPayment-SUM(H28,M28,R28,W28,AB28,AG28,AL28,AQ28,AV28,BA28)-SUM(I28,N28,S28,X28,AC28,AH28,AM28,AR28)))</f>
        <v>0.0</v>
      </c>
      <c r="AX28" s="19">
        <f>ROUND(AT28+AU28-AV28-AW28,2)</f>
        <v>0.0</v>
      </c>
      <c r="AY28" s="19">
        <f>BC27</f>
        <v>0.0</v>
      </c>
      <c r="AZ28" s="19">
        <f>ROUND(AY28*$AZ$5/12,2)</f>
        <v>0.0</v>
      </c>
      <c r="BA28" s="19">
        <f>MIN($BA$5,AY28+AZ28)</f>
        <v>0.0</v>
      </c>
      <c r="BB28" s="19">
        <f>MAX(0,MIN(AY28+AZ28-BA28,MonthlyPayment-SUM(H28,M28,R28,W28,AB28,AG28,AL28,AQ28,AV28,BA28)-SUM(I28,N28,S28,X28,AC28,AH28,AM28,AR28,AW28)))</f>
        <v>0.0</v>
      </c>
      <c r="BC28" s="19">
        <f>ROUND(AY28+AZ28-BA28-BB28,2)</f>
        <v>0.0</v>
      </c>
    </row>
    <row r="29" spans="1:55">
      <c r="A29" s="9">
        <v>23</v>
      </c>
      <c r="B29" s="15">
        <f>IF(FirstPayment="","",EDATE(FirstPayment,A29-1))</f>
        <v/>
      </c>
      <c r="C29" s="19">
        <f>SUM(H29,M29,R29,W29,AB29,AG29,AL29,AQ29,AV29,BA29,I29,N29,S29,X29,AC29,AH29,AM29,AR29,AW29,BB29)</f>
        <v>0.0</v>
      </c>
      <c r="D29" s="19">
        <f>SUM(J29,O29,T29,Y29,AD29,AI29,AN29,AS29,AX29,BC29)</f>
        <v>0.0</v>
      </c>
      <c r="E29" s="19">
        <f>SUM(G29,L29,Q29,V29,AA29,AF29,AK29,AP29,AU29,AZ29)</f>
        <v>0.0</v>
      </c>
      <c r="F29" s="19">
        <f>J28</f>
        <v>0.0</v>
      </c>
      <c r="G29" s="19">
        <f>ROUND(F29*$G$5/12,2)</f>
        <v>0.0</v>
      </c>
      <c r="H29" s="19">
        <f>MIN($H$5,F29+G29)</f>
        <v>0.0</v>
      </c>
      <c r="I29" s="19">
        <f>MAX(0,MIN(F29+G29-H29,MonthlyPayment-SUM(H29,M29,R29,W29,AB29,AG29,AL29,AQ29,AV29,BA29)))</f>
        <v>0.0</v>
      </c>
      <c r="J29" s="19">
        <f>ROUND(F29+G29-H29-I29,2)</f>
        <v>0.0</v>
      </c>
      <c r="K29" s="19">
        <f>O28</f>
        <v>0.0</v>
      </c>
      <c r="L29" s="19">
        <f>ROUND(K29*$L$5/12,2)</f>
        <v>0.0</v>
      </c>
      <c r="M29" s="19">
        <f>MIN($M$5,K29+L29)</f>
        <v>0.0</v>
      </c>
      <c r="N29" s="19">
        <f>MAX(0,MIN(K29+L29-M29,MonthlyPayment-SUM(H29,M29,R29,W29,AB29,AG29,AL29,AQ29,AV29,BA29)-SUM(I29)))</f>
        <v>0.0</v>
      </c>
      <c r="O29" s="19">
        <f>ROUND(K29+L29-M29-N29,2)</f>
        <v>0.0</v>
      </c>
      <c r="P29" s="19">
        <f>T28</f>
        <v>0.0</v>
      </c>
      <c r="Q29" s="19">
        <f>ROUND(P29*$Q$5/12,2)</f>
        <v>0.0</v>
      </c>
      <c r="R29" s="19">
        <f>MIN($R$5,P29+Q29)</f>
        <v>0.0</v>
      </c>
      <c r="S29" s="19">
        <f>MAX(0,MIN(P29+Q29-R29,MonthlyPayment-SUM(H29,M29,R29,W29,AB29,AG29,AL29,AQ29,AV29,BA29)-SUM(I29,N29)))</f>
        <v>0.0</v>
      </c>
      <c r="T29" s="19">
        <f>ROUND(P29+Q29-R29-S29,2)</f>
        <v>0.0</v>
      </c>
      <c r="U29" s="19">
        <f>Y28</f>
        <v>0.0</v>
      </c>
      <c r="V29" s="19">
        <f>ROUND(U29*$V$5/12,2)</f>
        <v>0.0</v>
      </c>
      <c r="W29" s="19">
        <f>MIN($W$5,U29+V29)</f>
        <v>0.0</v>
      </c>
      <c r="X29" s="19">
        <f>MAX(0,MIN(U29+V29-W29,MonthlyPayment-SUM(H29,M29,R29,W29,AB29,AG29,AL29,AQ29,AV29,BA29)-SUM(I29,N29,S29)))</f>
        <v>0.0</v>
      </c>
      <c r="Y29" s="19">
        <f>ROUND(U29+V29-W29-X29,2)</f>
        <v>0.0</v>
      </c>
      <c r="Z29" s="19">
        <f>AD28</f>
        <v>0.0</v>
      </c>
      <c r="AA29" s="19">
        <f>ROUND(Z29*$AA$5/12,2)</f>
        <v>0.0</v>
      </c>
      <c r="AB29" s="19">
        <f>MIN($AB$5,Z29+AA29)</f>
        <v>0.0</v>
      </c>
      <c r="AC29" s="19">
        <f>MAX(0,MIN(Z29+AA29-AB29,MonthlyPayment-SUM(H29,M29,R29,W29,AB29,AG29,AL29,AQ29,AV29,BA29)-SUM(I29,N29,S29,X29)))</f>
        <v>0.0</v>
      </c>
      <c r="AD29" s="19">
        <f>ROUND(Z29+AA29-AB29-AC29,2)</f>
        <v>0.0</v>
      </c>
      <c r="AE29" s="19">
        <f>AI28</f>
        <v>0.0</v>
      </c>
      <c r="AF29" s="19">
        <f>ROUND(AE29*$AF$5/12,2)</f>
        <v>0.0</v>
      </c>
      <c r="AG29" s="19">
        <f>MIN($AG$5,AE29+AF29)</f>
        <v>0.0</v>
      </c>
      <c r="AH29" s="19">
        <f>MAX(0,MIN(AE29+AF29-AG29,MonthlyPayment-SUM(H29,M29,R29,W29,AB29,AG29,AL29,AQ29,AV29,BA29)-SUM(I29,N29,S29,X29,AC29)))</f>
        <v>0.0</v>
      </c>
      <c r="AI29" s="19">
        <f>ROUND(AE29+AF29-AG29-AH29,2)</f>
        <v>0.0</v>
      </c>
      <c r="AJ29" s="19">
        <f>AN28</f>
        <v>0.0</v>
      </c>
      <c r="AK29" s="19">
        <f>ROUND(AJ29*$AK$5/12,2)</f>
        <v>0.0</v>
      </c>
      <c r="AL29" s="19">
        <f>MIN($AL$5,AJ29+AK29)</f>
        <v>0.0</v>
      </c>
      <c r="AM29" s="19">
        <f>MAX(0,MIN(AJ29+AK29-AL29,MonthlyPayment-SUM(H29,M29,R29,W29,AB29,AG29,AL29,AQ29,AV29,BA29)-SUM(I29,N29,S29,X29,AC29,AH29)))</f>
        <v>0.0</v>
      </c>
      <c r="AN29" s="19">
        <f>ROUND(AJ29+AK29-AL29-AM29,2)</f>
        <v>0.0</v>
      </c>
      <c r="AO29" s="19">
        <f>AS28</f>
        <v>0.0</v>
      </c>
      <c r="AP29" s="19">
        <f>ROUND(AO29*$AP$5/12,2)</f>
        <v>0.0</v>
      </c>
      <c r="AQ29" s="19">
        <f>MIN($AQ$5,AO29+AP29)</f>
        <v>0.0</v>
      </c>
      <c r="AR29" s="19">
        <f>MAX(0,MIN(AO29+AP29-AQ29,MonthlyPayment-SUM(H29,M29,R29,W29,AB29,AG29,AL29,AQ29,AV29,BA29)-SUM(I29,N29,S29,X29,AC29,AH29,AM29)))</f>
        <v>0.0</v>
      </c>
      <c r="AS29" s="19">
        <f>ROUND(AO29+AP29-AQ29-AR29,2)</f>
        <v>0.0</v>
      </c>
      <c r="AT29" s="19">
        <f>AX28</f>
        <v>0.0</v>
      </c>
      <c r="AU29" s="19">
        <f>ROUND(AT29*$AU$5/12,2)</f>
        <v>0.0</v>
      </c>
      <c r="AV29" s="19">
        <f>MIN($AV$5,AT29+AU29)</f>
        <v>0.0</v>
      </c>
      <c r="AW29" s="19">
        <f>MAX(0,MIN(AT29+AU29-AV29,MonthlyPayment-SUM(H29,M29,R29,W29,AB29,AG29,AL29,AQ29,AV29,BA29)-SUM(I29,N29,S29,X29,AC29,AH29,AM29,AR29)))</f>
        <v>0.0</v>
      </c>
      <c r="AX29" s="19">
        <f>ROUND(AT29+AU29-AV29-AW29,2)</f>
        <v>0.0</v>
      </c>
      <c r="AY29" s="19">
        <f>BC28</f>
        <v>0.0</v>
      </c>
      <c r="AZ29" s="19">
        <f>ROUND(AY29*$AZ$5/12,2)</f>
        <v>0.0</v>
      </c>
      <c r="BA29" s="19">
        <f>MIN($BA$5,AY29+AZ29)</f>
        <v>0.0</v>
      </c>
      <c r="BB29" s="19">
        <f>MAX(0,MIN(AY29+AZ29-BA29,MonthlyPayment-SUM(H29,M29,R29,W29,AB29,AG29,AL29,AQ29,AV29,BA29)-SUM(I29,N29,S29,X29,AC29,AH29,AM29,AR29,AW29)))</f>
        <v>0.0</v>
      </c>
      <c r="BC29" s="19">
        <f>ROUND(AY29+AZ29-BA29-BB29,2)</f>
        <v>0.0</v>
      </c>
    </row>
    <row r="30" spans="1:55">
      <c r="A30" s="9">
        <v>24</v>
      </c>
      <c r="B30" s="15">
        <f>IF(FirstPayment="","",EDATE(FirstPayment,A30-1))</f>
        <v/>
      </c>
      <c r="C30" s="19">
        <f>SUM(H30,M30,R30,W30,AB30,AG30,AL30,AQ30,AV30,BA30,I30,N30,S30,X30,AC30,AH30,AM30,AR30,AW30,BB30)</f>
        <v>0.0</v>
      </c>
      <c r="D30" s="19">
        <f>SUM(J30,O30,T30,Y30,AD30,AI30,AN30,AS30,AX30,BC30)</f>
        <v>0.0</v>
      </c>
      <c r="E30" s="19">
        <f>SUM(G30,L30,Q30,V30,AA30,AF30,AK30,AP30,AU30,AZ30)</f>
        <v>0.0</v>
      </c>
      <c r="F30" s="19">
        <f>J29</f>
        <v>0.0</v>
      </c>
      <c r="G30" s="19">
        <f>ROUND(F30*$G$5/12,2)</f>
        <v>0.0</v>
      </c>
      <c r="H30" s="19">
        <f>MIN($H$5,F30+G30)</f>
        <v>0.0</v>
      </c>
      <c r="I30" s="19">
        <f>MAX(0,MIN(F30+G30-H30,MonthlyPayment-SUM(H30,M30,R30,W30,AB30,AG30,AL30,AQ30,AV30,BA30)))</f>
        <v>0.0</v>
      </c>
      <c r="J30" s="19">
        <f>ROUND(F30+G30-H30-I30,2)</f>
        <v>0.0</v>
      </c>
      <c r="K30" s="19">
        <f>O29</f>
        <v>0.0</v>
      </c>
      <c r="L30" s="19">
        <f>ROUND(K30*$L$5/12,2)</f>
        <v>0.0</v>
      </c>
      <c r="M30" s="19">
        <f>MIN($M$5,K30+L30)</f>
        <v>0.0</v>
      </c>
      <c r="N30" s="19">
        <f>MAX(0,MIN(K30+L30-M30,MonthlyPayment-SUM(H30,M30,R30,W30,AB30,AG30,AL30,AQ30,AV30,BA30)-SUM(I30)))</f>
        <v>0.0</v>
      </c>
      <c r="O30" s="19">
        <f>ROUND(K30+L30-M30-N30,2)</f>
        <v>0.0</v>
      </c>
      <c r="P30" s="19">
        <f>T29</f>
        <v>0.0</v>
      </c>
      <c r="Q30" s="19">
        <f>ROUND(P30*$Q$5/12,2)</f>
        <v>0.0</v>
      </c>
      <c r="R30" s="19">
        <f>MIN($R$5,P30+Q30)</f>
        <v>0.0</v>
      </c>
      <c r="S30" s="19">
        <f>MAX(0,MIN(P30+Q30-R30,MonthlyPayment-SUM(H30,M30,R30,W30,AB30,AG30,AL30,AQ30,AV30,BA30)-SUM(I30,N30)))</f>
        <v>0.0</v>
      </c>
      <c r="T30" s="19">
        <f>ROUND(P30+Q30-R30-S30,2)</f>
        <v>0.0</v>
      </c>
      <c r="U30" s="19">
        <f>Y29</f>
        <v>0.0</v>
      </c>
      <c r="V30" s="19">
        <f>ROUND(U30*$V$5/12,2)</f>
        <v>0.0</v>
      </c>
      <c r="W30" s="19">
        <f>MIN($W$5,U30+V30)</f>
        <v>0.0</v>
      </c>
      <c r="X30" s="19">
        <f>MAX(0,MIN(U30+V30-W30,MonthlyPayment-SUM(H30,M30,R30,W30,AB30,AG30,AL30,AQ30,AV30,BA30)-SUM(I30,N30,S30)))</f>
        <v>0.0</v>
      </c>
      <c r="Y30" s="19">
        <f>ROUND(U30+V30-W30-X30,2)</f>
        <v>0.0</v>
      </c>
      <c r="Z30" s="19">
        <f>AD29</f>
        <v>0.0</v>
      </c>
      <c r="AA30" s="19">
        <f>ROUND(Z30*$AA$5/12,2)</f>
        <v>0.0</v>
      </c>
      <c r="AB30" s="19">
        <f>MIN($AB$5,Z30+AA30)</f>
        <v>0.0</v>
      </c>
      <c r="AC30" s="19">
        <f>MAX(0,MIN(Z30+AA30-AB30,MonthlyPayment-SUM(H30,M30,R30,W30,AB30,AG30,AL30,AQ30,AV30,BA30)-SUM(I30,N30,S30,X30)))</f>
        <v>0.0</v>
      </c>
      <c r="AD30" s="19">
        <f>ROUND(Z30+AA30-AB30-AC30,2)</f>
        <v>0.0</v>
      </c>
      <c r="AE30" s="19">
        <f>AI29</f>
        <v>0.0</v>
      </c>
      <c r="AF30" s="19">
        <f>ROUND(AE30*$AF$5/12,2)</f>
        <v>0.0</v>
      </c>
      <c r="AG30" s="19">
        <f>MIN($AG$5,AE30+AF30)</f>
        <v>0.0</v>
      </c>
      <c r="AH30" s="19">
        <f>MAX(0,MIN(AE30+AF30-AG30,MonthlyPayment-SUM(H30,M30,R30,W30,AB30,AG30,AL30,AQ30,AV30,BA30)-SUM(I30,N30,S30,X30,AC30)))</f>
        <v>0.0</v>
      </c>
      <c r="AI30" s="19">
        <f>ROUND(AE30+AF30-AG30-AH30,2)</f>
        <v>0.0</v>
      </c>
      <c r="AJ30" s="19">
        <f>AN29</f>
        <v>0.0</v>
      </c>
      <c r="AK30" s="19">
        <f>ROUND(AJ30*$AK$5/12,2)</f>
        <v>0.0</v>
      </c>
      <c r="AL30" s="19">
        <f>MIN($AL$5,AJ30+AK30)</f>
        <v>0.0</v>
      </c>
      <c r="AM30" s="19">
        <f>MAX(0,MIN(AJ30+AK30-AL30,MonthlyPayment-SUM(H30,M30,R30,W30,AB30,AG30,AL30,AQ30,AV30,BA30)-SUM(I30,N30,S30,X30,AC30,AH30)))</f>
        <v>0.0</v>
      </c>
      <c r="AN30" s="19">
        <f>ROUND(AJ30+AK30-AL30-AM30,2)</f>
        <v>0.0</v>
      </c>
      <c r="AO30" s="19">
        <f>AS29</f>
        <v>0.0</v>
      </c>
      <c r="AP30" s="19">
        <f>ROUND(AO30*$AP$5/12,2)</f>
        <v>0.0</v>
      </c>
      <c r="AQ30" s="19">
        <f>MIN($AQ$5,AO30+AP30)</f>
        <v>0.0</v>
      </c>
      <c r="AR30" s="19">
        <f>MAX(0,MIN(AO30+AP30-AQ30,MonthlyPayment-SUM(H30,M30,R30,W30,AB30,AG30,AL30,AQ30,AV30,BA30)-SUM(I30,N30,S30,X30,AC30,AH30,AM30)))</f>
        <v>0.0</v>
      </c>
      <c r="AS30" s="19">
        <f>ROUND(AO30+AP30-AQ30-AR30,2)</f>
        <v>0.0</v>
      </c>
      <c r="AT30" s="19">
        <f>AX29</f>
        <v>0.0</v>
      </c>
      <c r="AU30" s="19">
        <f>ROUND(AT30*$AU$5/12,2)</f>
        <v>0.0</v>
      </c>
      <c r="AV30" s="19">
        <f>MIN($AV$5,AT30+AU30)</f>
        <v>0.0</v>
      </c>
      <c r="AW30" s="19">
        <f>MAX(0,MIN(AT30+AU30-AV30,MonthlyPayment-SUM(H30,M30,R30,W30,AB30,AG30,AL30,AQ30,AV30,BA30)-SUM(I30,N30,S30,X30,AC30,AH30,AM30,AR30)))</f>
        <v>0.0</v>
      </c>
      <c r="AX30" s="19">
        <f>ROUND(AT30+AU30-AV30-AW30,2)</f>
        <v>0.0</v>
      </c>
      <c r="AY30" s="19">
        <f>BC29</f>
        <v>0.0</v>
      </c>
      <c r="AZ30" s="19">
        <f>ROUND(AY30*$AZ$5/12,2)</f>
        <v>0.0</v>
      </c>
      <c r="BA30" s="19">
        <f>MIN($BA$5,AY30+AZ30)</f>
        <v>0.0</v>
      </c>
      <c r="BB30" s="19">
        <f>MAX(0,MIN(AY30+AZ30-BA30,MonthlyPayment-SUM(H30,M30,R30,W30,AB30,AG30,AL30,AQ30,AV30,BA30)-SUM(I30,N30,S30,X30,AC30,AH30,AM30,AR30,AW30)))</f>
        <v>0.0</v>
      </c>
      <c r="BC30" s="19">
        <f>ROUND(AY30+AZ30-BA30-BB30,2)</f>
        <v>0.0</v>
      </c>
    </row>
    <row r="31" spans="1:55">
      <c r="A31" s="9">
        <v>25</v>
      </c>
      <c r="B31" s="15">
        <f>IF(FirstPayment="","",EDATE(FirstPayment,A31-1))</f>
        <v/>
      </c>
      <c r="C31" s="19">
        <f>SUM(H31,M31,R31,W31,AB31,AG31,AL31,AQ31,AV31,BA31,I31,N31,S31,X31,AC31,AH31,AM31,AR31,AW31,BB31)</f>
        <v>0.0</v>
      </c>
      <c r="D31" s="19">
        <f>SUM(J31,O31,T31,Y31,AD31,AI31,AN31,AS31,AX31,BC31)</f>
        <v>0.0</v>
      </c>
      <c r="E31" s="19">
        <f>SUM(G31,L31,Q31,V31,AA31,AF31,AK31,AP31,AU31,AZ31)</f>
        <v>0.0</v>
      </c>
      <c r="F31" s="19">
        <f>J30</f>
        <v>0.0</v>
      </c>
      <c r="G31" s="19">
        <f>ROUND(F31*$G$5/12,2)</f>
        <v>0.0</v>
      </c>
      <c r="H31" s="19">
        <f>MIN($H$5,F31+G31)</f>
        <v>0.0</v>
      </c>
      <c r="I31" s="19">
        <f>MAX(0,MIN(F31+G31-H31,MonthlyPayment-SUM(H31,M31,R31,W31,AB31,AG31,AL31,AQ31,AV31,BA31)))</f>
        <v>0.0</v>
      </c>
      <c r="J31" s="19">
        <f>ROUND(F31+G31-H31-I31,2)</f>
        <v>0.0</v>
      </c>
      <c r="K31" s="19">
        <f>O30</f>
        <v>0.0</v>
      </c>
      <c r="L31" s="19">
        <f>ROUND(K31*$L$5/12,2)</f>
        <v>0.0</v>
      </c>
      <c r="M31" s="19">
        <f>MIN($M$5,K31+L31)</f>
        <v>0.0</v>
      </c>
      <c r="N31" s="19">
        <f>MAX(0,MIN(K31+L31-M31,MonthlyPayment-SUM(H31,M31,R31,W31,AB31,AG31,AL31,AQ31,AV31,BA31)-SUM(I31)))</f>
        <v>0.0</v>
      </c>
      <c r="O31" s="19">
        <f>ROUND(K31+L31-M31-N31,2)</f>
        <v>0.0</v>
      </c>
      <c r="P31" s="19">
        <f>T30</f>
        <v>0.0</v>
      </c>
      <c r="Q31" s="19">
        <f>ROUND(P31*$Q$5/12,2)</f>
        <v>0.0</v>
      </c>
      <c r="R31" s="19">
        <f>MIN($R$5,P31+Q31)</f>
        <v>0.0</v>
      </c>
      <c r="S31" s="19">
        <f>MAX(0,MIN(P31+Q31-R31,MonthlyPayment-SUM(H31,M31,R31,W31,AB31,AG31,AL31,AQ31,AV31,BA31)-SUM(I31,N31)))</f>
        <v>0.0</v>
      </c>
      <c r="T31" s="19">
        <f>ROUND(P31+Q31-R31-S31,2)</f>
        <v>0.0</v>
      </c>
      <c r="U31" s="19">
        <f>Y30</f>
        <v>0.0</v>
      </c>
      <c r="V31" s="19">
        <f>ROUND(U31*$V$5/12,2)</f>
        <v>0.0</v>
      </c>
      <c r="W31" s="19">
        <f>MIN($W$5,U31+V31)</f>
        <v>0.0</v>
      </c>
      <c r="X31" s="19">
        <f>MAX(0,MIN(U31+V31-W31,MonthlyPayment-SUM(H31,M31,R31,W31,AB31,AG31,AL31,AQ31,AV31,BA31)-SUM(I31,N31,S31)))</f>
        <v>0.0</v>
      </c>
      <c r="Y31" s="19">
        <f>ROUND(U31+V31-W31-X31,2)</f>
        <v>0.0</v>
      </c>
      <c r="Z31" s="19">
        <f>AD30</f>
        <v>0.0</v>
      </c>
      <c r="AA31" s="19">
        <f>ROUND(Z31*$AA$5/12,2)</f>
        <v>0.0</v>
      </c>
      <c r="AB31" s="19">
        <f>MIN($AB$5,Z31+AA31)</f>
        <v>0.0</v>
      </c>
      <c r="AC31" s="19">
        <f>MAX(0,MIN(Z31+AA31-AB31,MonthlyPayment-SUM(H31,M31,R31,W31,AB31,AG31,AL31,AQ31,AV31,BA31)-SUM(I31,N31,S31,X31)))</f>
        <v>0.0</v>
      </c>
      <c r="AD31" s="19">
        <f>ROUND(Z31+AA31-AB31-AC31,2)</f>
        <v>0.0</v>
      </c>
      <c r="AE31" s="19">
        <f>AI30</f>
        <v>0.0</v>
      </c>
      <c r="AF31" s="19">
        <f>ROUND(AE31*$AF$5/12,2)</f>
        <v>0.0</v>
      </c>
      <c r="AG31" s="19">
        <f>MIN($AG$5,AE31+AF31)</f>
        <v>0.0</v>
      </c>
      <c r="AH31" s="19">
        <f>MAX(0,MIN(AE31+AF31-AG31,MonthlyPayment-SUM(H31,M31,R31,W31,AB31,AG31,AL31,AQ31,AV31,BA31)-SUM(I31,N31,S31,X31,AC31)))</f>
        <v>0.0</v>
      </c>
      <c r="AI31" s="19">
        <f>ROUND(AE31+AF31-AG31-AH31,2)</f>
        <v>0.0</v>
      </c>
      <c r="AJ31" s="19">
        <f>AN30</f>
        <v>0.0</v>
      </c>
      <c r="AK31" s="19">
        <f>ROUND(AJ31*$AK$5/12,2)</f>
        <v>0.0</v>
      </c>
      <c r="AL31" s="19">
        <f>MIN($AL$5,AJ31+AK31)</f>
        <v>0.0</v>
      </c>
      <c r="AM31" s="19">
        <f>MAX(0,MIN(AJ31+AK31-AL31,MonthlyPayment-SUM(H31,M31,R31,W31,AB31,AG31,AL31,AQ31,AV31,BA31)-SUM(I31,N31,S31,X31,AC31,AH31)))</f>
        <v>0.0</v>
      </c>
      <c r="AN31" s="19">
        <f>ROUND(AJ31+AK31-AL31-AM31,2)</f>
        <v>0.0</v>
      </c>
      <c r="AO31" s="19">
        <f>AS30</f>
        <v>0.0</v>
      </c>
      <c r="AP31" s="19">
        <f>ROUND(AO31*$AP$5/12,2)</f>
        <v>0.0</v>
      </c>
      <c r="AQ31" s="19">
        <f>MIN($AQ$5,AO31+AP31)</f>
        <v>0.0</v>
      </c>
      <c r="AR31" s="19">
        <f>MAX(0,MIN(AO31+AP31-AQ31,MonthlyPayment-SUM(H31,M31,R31,W31,AB31,AG31,AL31,AQ31,AV31,BA31)-SUM(I31,N31,S31,X31,AC31,AH31,AM31)))</f>
        <v>0.0</v>
      </c>
      <c r="AS31" s="19">
        <f>ROUND(AO31+AP31-AQ31-AR31,2)</f>
        <v>0.0</v>
      </c>
      <c r="AT31" s="19">
        <f>AX30</f>
        <v>0.0</v>
      </c>
      <c r="AU31" s="19">
        <f>ROUND(AT31*$AU$5/12,2)</f>
        <v>0.0</v>
      </c>
      <c r="AV31" s="19">
        <f>MIN($AV$5,AT31+AU31)</f>
        <v>0.0</v>
      </c>
      <c r="AW31" s="19">
        <f>MAX(0,MIN(AT31+AU31-AV31,MonthlyPayment-SUM(H31,M31,R31,W31,AB31,AG31,AL31,AQ31,AV31,BA31)-SUM(I31,N31,S31,X31,AC31,AH31,AM31,AR31)))</f>
        <v>0.0</v>
      </c>
      <c r="AX31" s="19">
        <f>ROUND(AT31+AU31-AV31-AW31,2)</f>
        <v>0.0</v>
      </c>
      <c r="AY31" s="19">
        <f>BC30</f>
        <v>0.0</v>
      </c>
      <c r="AZ31" s="19">
        <f>ROUND(AY31*$AZ$5/12,2)</f>
        <v>0.0</v>
      </c>
      <c r="BA31" s="19">
        <f>MIN($BA$5,AY31+AZ31)</f>
        <v>0.0</v>
      </c>
      <c r="BB31" s="19">
        <f>MAX(0,MIN(AY31+AZ31-BA31,MonthlyPayment-SUM(H31,M31,R31,W31,AB31,AG31,AL31,AQ31,AV31,BA31)-SUM(I31,N31,S31,X31,AC31,AH31,AM31,AR31,AW31)))</f>
        <v>0.0</v>
      </c>
      <c r="BC31" s="19">
        <f>ROUND(AY31+AZ31-BA31-BB31,2)</f>
        <v>0.0</v>
      </c>
    </row>
    <row r="32" spans="1:55">
      <c r="A32" s="9">
        <v>26</v>
      </c>
      <c r="B32" s="15">
        <f>IF(FirstPayment="","",EDATE(FirstPayment,A32-1))</f>
        <v/>
      </c>
      <c r="C32" s="19">
        <f>SUM(H32,M32,R32,W32,AB32,AG32,AL32,AQ32,AV32,BA32,I32,N32,S32,X32,AC32,AH32,AM32,AR32,AW32,BB32)</f>
        <v>0.0</v>
      </c>
      <c r="D32" s="19">
        <f>SUM(J32,O32,T32,Y32,AD32,AI32,AN32,AS32,AX32,BC32)</f>
        <v>0.0</v>
      </c>
      <c r="E32" s="19">
        <f>SUM(G32,L32,Q32,V32,AA32,AF32,AK32,AP32,AU32,AZ32)</f>
        <v>0.0</v>
      </c>
      <c r="F32" s="19">
        <f>J31</f>
        <v>0.0</v>
      </c>
      <c r="G32" s="19">
        <f>ROUND(F32*$G$5/12,2)</f>
        <v>0.0</v>
      </c>
      <c r="H32" s="19">
        <f>MIN($H$5,F32+G32)</f>
        <v>0.0</v>
      </c>
      <c r="I32" s="19">
        <f>MAX(0,MIN(F32+G32-H32,MonthlyPayment-SUM(H32,M32,R32,W32,AB32,AG32,AL32,AQ32,AV32,BA32)))</f>
        <v>0.0</v>
      </c>
      <c r="J32" s="19">
        <f>ROUND(F32+G32-H32-I32,2)</f>
        <v>0.0</v>
      </c>
      <c r="K32" s="19">
        <f>O31</f>
        <v>0.0</v>
      </c>
      <c r="L32" s="19">
        <f>ROUND(K32*$L$5/12,2)</f>
        <v>0.0</v>
      </c>
      <c r="M32" s="19">
        <f>MIN($M$5,K32+L32)</f>
        <v>0.0</v>
      </c>
      <c r="N32" s="19">
        <f>MAX(0,MIN(K32+L32-M32,MonthlyPayment-SUM(H32,M32,R32,W32,AB32,AG32,AL32,AQ32,AV32,BA32)-SUM(I32)))</f>
        <v>0.0</v>
      </c>
      <c r="O32" s="19">
        <f>ROUND(K32+L32-M32-N32,2)</f>
        <v>0.0</v>
      </c>
      <c r="P32" s="19">
        <f>T31</f>
        <v>0.0</v>
      </c>
      <c r="Q32" s="19">
        <f>ROUND(P32*$Q$5/12,2)</f>
        <v>0.0</v>
      </c>
      <c r="R32" s="19">
        <f>MIN($R$5,P32+Q32)</f>
        <v>0.0</v>
      </c>
      <c r="S32" s="19">
        <f>MAX(0,MIN(P32+Q32-R32,MonthlyPayment-SUM(H32,M32,R32,W32,AB32,AG32,AL32,AQ32,AV32,BA32)-SUM(I32,N32)))</f>
        <v>0.0</v>
      </c>
      <c r="T32" s="19">
        <f>ROUND(P32+Q32-R32-S32,2)</f>
        <v>0.0</v>
      </c>
      <c r="U32" s="19">
        <f>Y31</f>
        <v>0.0</v>
      </c>
      <c r="V32" s="19">
        <f>ROUND(U32*$V$5/12,2)</f>
        <v>0.0</v>
      </c>
      <c r="W32" s="19">
        <f>MIN($W$5,U32+V32)</f>
        <v>0.0</v>
      </c>
      <c r="X32" s="19">
        <f>MAX(0,MIN(U32+V32-W32,MonthlyPayment-SUM(H32,M32,R32,W32,AB32,AG32,AL32,AQ32,AV32,BA32)-SUM(I32,N32,S32)))</f>
        <v>0.0</v>
      </c>
      <c r="Y32" s="19">
        <f>ROUND(U32+V32-W32-X32,2)</f>
        <v>0.0</v>
      </c>
      <c r="Z32" s="19">
        <f>AD31</f>
        <v>0.0</v>
      </c>
      <c r="AA32" s="19">
        <f>ROUND(Z32*$AA$5/12,2)</f>
        <v>0.0</v>
      </c>
      <c r="AB32" s="19">
        <f>MIN($AB$5,Z32+AA32)</f>
        <v>0.0</v>
      </c>
      <c r="AC32" s="19">
        <f>MAX(0,MIN(Z32+AA32-AB32,MonthlyPayment-SUM(H32,M32,R32,W32,AB32,AG32,AL32,AQ32,AV32,BA32)-SUM(I32,N32,S32,X32)))</f>
        <v>0.0</v>
      </c>
      <c r="AD32" s="19">
        <f>ROUND(Z32+AA32-AB32-AC32,2)</f>
        <v>0.0</v>
      </c>
      <c r="AE32" s="19">
        <f>AI31</f>
        <v>0.0</v>
      </c>
      <c r="AF32" s="19">
        <f>ROUND(AE32*$AF$5/12,2)</f>
        <v>0.0</v>
      </c>
      <c r="AG32" s="19">
        <f>MIN($AG$5,AE32+AF32)</f>
        <v>0.0</v>
      </c>
      <c r="AH32" s="19">
        <f>MAX(0,MIN(AE32+AF32-AG32,MonthlyPayment-SUM(H32,M32,R32,W32,AB32,AG32,AL32,AQ32,AV32,BA32)-SUM(I32,N32,S32,X32,AC32)))</f>
        <v>0.0</v>
      </c>
      <c r="AI32" s="19">
        <f>ROUND(AE32+AF32-AG32-AH32,2)</f>
        <v>0.0</v>
      </c>
      <c r="AJ32" s="19">
        <f>AN31</f>
        <v>0.0</v>
      </c>
      <c r="AK32" s="19">
        <f>ROUND(AJ32*$AK$5/12,2)</f>
        <v>0.0</v>
      </c>
      <c r="AL32" s="19">
        <f>MIN($AL$5,AJ32+AK32)</f>
        <v>0.0</v>
      </c>
      <c r="AM32" s="19">
        <f>MAX(0,MIN(AJ32+AK32-AL32,MonthlyPayment-SUM(H32,M32,R32,W32,AB32,AG32,AL32,AQ32,AV32,BA32)-SUM(I32,N32,S32,X32,AC32,AH32)))</f>
        <v>0.0</v>
      </c>
      <c r="AN32" s="19">
        <f>ROUND(AJ32+AK32-AL32-AM32,2)</f>
        <v>0.0</v>
      </c>
      <c r="AO32" s="19">
        <f>AS31</f>
        <v>0.0</v>
      </c>
      <c r="AP32" s="19">
        <f>ROUND(AO32*$AP$5/12,2)</f>
        <v>0.0</v>
      </c>
      <c r="AQ32" s="19">
        <f>MIN($AQ$5,AO32+AP32)</f>
        <v>0.0</v>
      </c>
      <c r="AR32" s="19">
        <f>MAX(0,MIN(AO32+AP32-AQ32,MonthlyPayment-SUM(H32,M32,R32,W32,AB32,AG32,AL32,AQ32,AV32,BA32)-SUM(I32,N32,S32,X32,AC32,AH32,AM32)))</f>
        <v>0.0</v>
      </c>
      <c r="AS32" s="19">
        <f>ROUND(AO32+AP32-AQ32-AR32,2)</f>
        <v>0.0</v>
      </c>
      <c r="AT32" s="19">
        <f>AX31</f>
        <v>0.0</v>
      </c>
      <c r="AU32" s="19">
        <f>ROUND(AT32*$AU$5/12,2)</f>
        <v>0.0</v>
      </c>
      <c r="AV32" s="19">
        <f>MIN($AV$5,AT32+AU32)</f>
        <v>0.0</v>
      </c>
      <c r="AW32" s="19">
        <f>MAX(0,MIN(AT32+AU32-AV32,MonthlyPayment-SUM(H32,M32,R32,W32,AB32,AG32,AL32,AQ32,AV32,BA32)-SUM(I32,N32,S32,X32,AC32,AH32,AM32,AR32)))</f>
        <v>0.0</v>
      </c>
      <c r="AX32" s="19">
        <f>ROUND(AT32+AU32-AV32-AW32,2)</f>
        <v>0.0</v>
      </c>
      <c r="AY32" s="19">
        <f>BC31</f>
        <v>0.0</v>
      </c>
      <c r="AZ32" s="19">
        <f>ROUND(AY32*$AZ$5/12,2)</f>
        <v>0.0</v>
      </c>
      <c r="BA32" s="19">
        <f>MIN($BA$5,AY32+AZ32)</f>
        <v>0.0</v>
      </c>
      <c r="BB32" s="19">
        <f>MAX(0,MIN(AY32+AZ32-BA32,MonthlyPayment-SUM(H32,M32,R32,W32,AB32,AG32,AL32,AQ32,AV32,BA32)-SUM(I32,N32,S32,X32,AC32,AH32,AM32,AR32,AW32)))</f>
        <v>0.0</v>
      </c>
      <c r="BC32" s="19">
        <f>ROUND(AY32+AZ32-BA32-BB32,2)</f>
        <v>0.0</v>
      </c>
    </row>
    <row r="33" spans="1:55">
      <c r="A33" s="9">
        <v>27</v>
      </c>
      <c r="B33" s="15">
        <f>IF(FirstPayment="","",EDATE(FirstPayment,A33-1))</f>
        <v/>
      </c>
      <c r="C33" s="19">
        <f>SUM(H33,M33,R33,W33,AB33,AG33,AL33,AQ33,AV33,BA33,I33,N33,S33,X33,AC33,AH33,AM33,AR33,AW33,BB33)</f>
        <v>0.0</v>
      </c>
      <c r="D33" s="19">
        <f>SUM(J33,O33,T33,Y33,AD33,AI33,AN33,AS33,AX33,BC33)</f>
        <v>0.0</v>
      </c>
      <c r="E33" s="19">
        <f>SUM(G33,L33,Q33,V33,AA33,AF33,AK33,AP33,AU33,AZ33)</f>
        <v>0.0</v>
      </c>
      <c r="F33" s="19">
        <f>J32</f>
        <v>0.0</v>
      </c>
      <c r="G33" s="19">
        <f>ROUND(F33*$G$5/12,2)</f>
        <v>0.0</v>
      </c>
      <c r="H33" s="19">
        <f>MIN($H$5,F33+G33)</f>
        <v>0.0</v>
      </c>
      <c r="I33" s="19">
        <f>MAX(0,MIN(F33+G33-H33,MonthlyPayment-SUM(H33,M33,R33,W33,AB33,AG33,AL33,AQ33,AV33,BA33)))</f>
        <v>0.0</v>
      </c>
      <c r="J33" s="19">
        <f>ROUND(F33+G33-H33-I33,2)</f>
        <v>0.0</v>
      </c>
      <c r="K33" s="19">
        <f>O32</f>
        <v>0.0</v>
      </c>
      <c r="L33" s="19">
        <f>ROUND(K33*$L$5/12,2)</f>
        <v>0.0</v>
      </c>
      <c r="M33" s="19">
        <f>MIN($M$5,K33+L33)</f>
        <v>0.0</v>
      </c>
      <c r="N33" s="19">
        <f>MAX(0,MIN(K33+L33-M33,MonthlyPayment-SUM(H33,M33,R33,W33,AB33,AG33,AL33,AQ33,AV33,BA33)-SUM(I33)))</f>
        <v>0.0</v>
      </c>
      <c r="O33" s="19">
        <f>ROUND(K33+L33-M33-N33,2)</f>
        <v>0.0</v>
      </c>
      <c r="P33" s="19">
        <f>T32</f>
        <v>0.0</v>
      </c>
      <c r="Q33" s="19">
        <f>ROUND(P33*$Q$5/12,2)</f>
        <v>0.0</v>
      </c>
      <c r="R33" s="19">
        <f>MIN($R$5,P33+Q33)</f>
        <v>0.0</v>
      </c>
      <c r="S33" s="19">
        <f>MAX(0,MIN(P33+Q33-R33,MonthlyPayment-SUM(H33,M33,R33,W33,AB33,AG33,AL33,AQ33,AV33,BA33)-SUM(I33,N33)))</f>
        <v>0.0</v>
      </c>
      <c r="T33" s="19">
        <f>ROUND(P33+Q33-R33-S33,2)</f>
        <v>0.0</v>
      </c>
      <c r="U33" s="19">
        <f>Y32</f>
        <v>0.0</v>
      </c>
      <c r="V33" s="19">
        <f>ROUND(U33*$V$5/12,2)</f>
        <v>0.0</v>
      </c>
      <c r="W33" s="19">
        <f>MIN($W$5,U33+V33)</f>
        <v>0.0</v>
      </c>
      <c r="X33" s="19">
        <f>MAX(0,MIN(U33+V33-W33,MonthlyPayment-SUM(H33,M33,R33,W33,AB33,AG33,AL33,AQ33,AV33,BA33)-SUM(I33,N33,S33)))</f>
        <v>0.0</v>
      </c>
      <c r="Y33" s="19">
        <f>ROUND(U33+V33-W33-X33,2)</f>
        <v>0.0</v>
      </c>
      <c r="Z33" s="19">
        <f>AD32</f>
        <v>0.0</v>
      </c>
      <c r="AA33" s="19">
        <f>ROUND(Z33*$AA$5/12,2)</f>
        <v>0.0</v>
      </c>
      <c r="AB33" s="19">
        <f>MIN($AB$5,Z33+AA33)</f>
        <v>0.0</v>
      </c>
      <c r="AC33" s="19">
        <f>MAX(0,MIN(Z33+AA33-AB33,MonthlyPayment-SUM(H33,M33,R33,W33,AB33,AG33,AL33,AQ33,AV33,BA33)-SUM(I33,N33,S33,X33)))</f>
        <v>0.0</v>
      </c>
      <c r="AD33" s="19">
        <f>ROUND(Z33+AA33-AB33-AC33,2)</f>
        <v>0.0</v>
      </c>
      <c r="AE33" s="19">
        <f>AI32</f>
        <v>0.0</v>
      </c>
      <c r="AF33" s="19">
        <f>ROUND(AE33*$AF$5/12,2)</f>
        <v>0.0</v>
      </c>
      <c r="AG33" s="19">
        <f>MIN($AG$5,AE33+AF33)</f>
        <v>0.0</v>
      </c>
      <c r="AH33" s="19">
        <f>MAX(0,MIN(AE33+AF33-AG33,MonthlyPayment-SUM(H33,M33,R33,W33,AB33,AG33,AL33,AQ33,AV33,BA33)-SUM(I33,N33,S33,X33,AC33)))</f>
        <v>0.0</v>
      </c>
      <c r="AI33" s="19">
        <f>ROUND(AE33+AF33-AG33-AH33,2)</f>
        <v>0.0</v>
      </c>
      <c r="AJ33" s="19">
        <f>AN32</f>
        <v>0.0</v>
      </c>
      <c r="AK33" s="19">
        <f>ROUND(AJ33*$AK$5/12,2)</f>
        <v>0.0</v>
      </c>
      <c r="AL33" s="19">
        <f>MIN($AL$5,AJ33+AK33)</f>
        <v>0.0</v>
      </c>
      <c r="AM33" s="19">
        <f>MAX(0,MIN(AJ33+AK33-AL33,MonthlyPayment-SUM(H33,M33,R33,W33,AB33,AG33,AL33,AQ33,AV33,BA33)-SUM(I33,N33,S33,X33,AC33,AH33)))</f>
        <v>0.0</v>
      </c>
      <c r="AN33" s="19">
        <f>ROUND(AJ33+AK33-AL33-AM33,2)</f>
        <v>0.0</v>
      </c>
      <c r="AO33" s="19">
        <f>AS32</f>
        <v>0.0</v>
      </c>
      <c r="AP33" s="19">
        <f>ROUND(AO33*$AP$5/12,2)</f>
        <v>0.0</v>
      </c>
      <c r="AQ33" s="19">
        <f>MIN($AQ$5,AO33+AP33)</f>
        <v>0.0</v>
      </c>
      <c r="AR33" s="19">
        <f>MAX(0,MIN(AO33+AP33-AQ33,MonthlyPayment-SUM(H33,M33,R33,W33,AB33,AG33,AL33,AQ33,AV33,BA33)-SUM(I33,N33,S33,X33,AC33,AH33,AM33)))</f>
        <v>0.0</v>
      </c>
      <c r="AS33" s="19">
        <f>ROUND(AO33+AP33-AQ33-AR33,2)</f>
        <v>0.0</v>
      </c>
      <c r="AT33" s="19">
        <f>AX32</f>
        <v>0.0</v>
      </c>
      <c r="AU33" s="19">
        <f>ROUND(AT33*$AU$5/12,2)</f>
        <v>0.0</v>
      </c>
      <c r="AV33" s="19">
        <f>MIN($AV$5,AT33+AU33)</f>
        <v>0.0</v>
      </c>
      <c r="AW33" s="19">
        <f>MAX(0,MIN(AT33+AU33-AV33,MonthlyPayment-SUM(H33,M33,R33,W33,AB33,AG33,AL33,AQ33,AV33,BA33)-SUM(I33,N33,S33,X33,AC33,AH33,AM33,AR33)))</f>
        <v>0.0</v>
      </c>
      <c r="AX33" s="19">
        <f>ROUND(AT33+AU33-AV33-AW33,2)</f>
        <v>0.0</v>
      </c>
      <c r="AY33" s="19">
        <f>BC32</f>
        <v>0.0</v>
      </c>
      <c r="AZ33" s="19">
        <f>ROUND(AY33*$AZ$5/12,2)</f>
        <v>0.0</v>
      </c>
      <c r="BA33" s="19">
        <f>MIN($BA$5,AY33+AZ33)</f>
        <v>0.0</v>
      </c>
      <c r="BB33" s="19">
        <f>MAX(0,MIN(AY33+AZ33-BA33,MonthlyPayment-SUM(H33,M33,R33,W33,AB33,AG33,AL33,AQ33,AV33,BA33)-SUM(I33,N33,S33,X33,AC33,AH33,AM33,AR33,AW33)))</f>
        <v>0.0</v>
      </c>
      <c r="BC33" s="19">
        <f>ROUND(AY33+AZ33-BA33-BB33,2)</f>
        <v>0.0</v>
      </c>
    </row>
    <row r="34" spans="1:55">
      <c r="A34" s="9">
        <v>28</v>
      </c>
      <c r="B34" s="15">
        <f>IF(FirstPayment="","",EDATE(FirstPayment,A34-1))</f>
        <v/>
      </c>
      <c r="C34" s="19">
        <f>SUM(H34,M34,R34,W34,AB34,AG34,AL34,AQ34,AV34,BA34,I34,N34,S34,X34,AC34,AH34,AM34,AR34,AW34,BB34)</f>
        <v>0.0</v>
      </c>
      <c r="D34" s="19">
        <f>SUM(J34,O34,T34,Y34,AD34,AI34,AN34,AS34,AX34,BC34)</f>
        <v>0.0</v>
      </c>
      <c r="E34" s="19">
        <f>SUM(G34,L34,Q34,V34,AA34,AF34,AK34,AP34,AU34,AZ34)</f>
        <v>0.0</v>
      </c>
      <c r="F34" s="19">
        <f>J33</f>
        <v>0.0</v>
      </c>
      <c r="G34" s="19">
        <f>ROUND(F34*$G$5/12,2)</f>
        <v>0.0</v>
      </c>
      <c r="H34" s="19">
        <f>MIN($H$5,F34+G34)</f>
        <v>0.0</v>
      </c>
      <c r="I34" s="19">
        <f>MAX(0,MIN(F34+G34-H34,MonthlyPayment-SUM(H34,M34,R34,W34,AB34,AG34,AL34,AQ34,AV34,BA34)))</f>
        <v>0.0</v>
      </c>
      <c r="J34" s="19">
        <f>ROUND(F34+G34-H34-I34,2)</f>
        <v>0.0</v>
      </c>
      <c r="K34" s="19">
        <f>O33</f>
        <v>0.0</v>
      </c>
      <c r="L34" s="19">
        <f>ROUND(K34*$L$5/12,2)</f>
        <v>0.0</v>
      </c>
      <c r="M34" s="19">
        <f>MIN($M$5,K34+L34)</f>
        <v>0.0</v>
      </c>
      <c r="N34" s="19">
        <f>MAX(0,MIN(K34+L34-M34,MonthlyPayment-SUM(H34,M34,R34,W34,AB34,AG34,AL34,AQ34,AV34,BA34)-SUM(I34)))</f>
        <v>0.0</v>
      </c>
      <c r="O34" s="19">
        <f>ROUND(K34+L34-M34-N34,2)</f>
        <v>0.0</v>
      </c>
      <c r="P34" s="19">
        <f>T33</f>
        <v>0.0</v>
      </c>
      <c r="Q34" s="19">
        <f>ROUND(P34*$Q$5/12,2)</f>
        <v>0.0</v>
      </c>
      <c r="R34" s="19">
        <f>MIN($R$5,P34+Q34)</f>
        <v>0.0</v>
      </c>
      <c r="S34" s="19">
        <f>MAX(0,MIN(P34+Q34-R34,MonthlyPayment-SUM(H34,M34,R34,W34,AB34,AG34,AL34,AQ34,AV34,BA34)-SUM(I34,N34)))</f>
        <v>0.0</v>
      </c>
      <c r="T34" s="19">
        <f>ROUND(P34+Q34-R34-S34,2)</f>
        <v>0.0</v>
      </c>
      <c r="U34" s="19">
        <f>Y33</f>
        <v>0.0</v>
      </c>
      <c r="V34" s="19">
        <f>ROUND(U34*$V$5/12,2)</f>
        <v>0.0</v>
      </c>
      <c r="W34" s="19">
        <f>MIN($W$5,U34+V34)</f>
        <v>0.0</v>
      </c>
      <c r="X34" s="19">
        <f>MAX(0,MIN(U34+V34-W34,MonthlyPayment-SUM(H34,M34,R34,W34,AB34,AG34,AL34,AQ34,AV34,BA34)-SUM(I34,N34,S34)))</f>
        <v>0.0</v>
      </c>
      <c r="Y34" s="19">
        <f>ROUND(U34+V34-W34-X34,2)</f>
        <v>0.0</v>
      </c>
      <c r="Z34" s="19">
        <f>AD33</f>
        <v>0.0</v>
      </c>
      <c r="AA34" s="19">
        <f>ROUND(Z34*$AA$5/12,2)</f>
        <v>0.0</v>
      </c>
      <c r="AB34" s="19">
        <f>MIN($AB$5,Z34+AA34)</f>
        <v>0.0</v>
      </c>
      <c r="AC34" s="19">
        <f>MAX(0,MIN(Z34+AA34-AB34,MonthlyPayment-SUM(H34,M34,R34,W34,AB34,AG34,AL34,AQ34,AV34,BA34)-SUM(I34,N34,S34,X34)))</f>
        <v>0.0</v>
      </c>
      <c r="AD34" s="19">
        <f>ROUND(Z34+AA34-AB34-AC34,2)</f>
        <v>0.0</v>
      </c>
      <c r="AE34" s="19">
        <f>AI33</f>
        <v>0.0</v>
      </c>
      <c r="AF34" s="19">
        <f>ROUND(AE34*$AF$5/12,2)</f>
        <v>0.0</v>
      </c>
      <c r="AG34" s="19">
        <f>MIN($AG$5,AE34+AF34)</f>
        <v>0.0</v>
      </c>
      <c r="AH34" s="19">
        <f>MAX(0,MIN(AE34+AF34-AG34,MonthlyPayment-SUM(H34,M34,R34,W34,AB34,AG34,AL34,AQ34,AV34,BA34)-SUM(I34,N34,S34,X34,AC34)))</f>
        <v>0.0</v>
      </c>
      <c r="AI34" s="19">
        <f>ROUND(AE34+AF34-AG34-AH34,2)</f>
        <v>0.0</v>
      </c>
      <c r="AJ34" s="19">
        <f>AN33</f>
        <v>0.0</v>
      </c>
      <c r="AK34" s="19">
        <f>ROUND(AJ34*$AK$5/12,2)</f>
        <v>0.0</v>
      </c>
      <c r="AL34" s="19">
        <f>MIN($AL$5,AJ34+AK34)</f>
        <v>0.0</v>
      </c>
      <c r="AM34" s="19">
        <f>MAX(0,MIN(AJ34+AK34-AL34,MonthlyPayment-SUM(H34,M34,R34,W34,AB34,AG34,AL34,AQ34,AV34,BA34)-SUM(I34,N34,S34,X34,AC34,AH34)))</f>
        <v>0.0</v>
      </c>
      <c r="AN34" s="19">
        <f>ROUND(AJ34+AK34-AL34-AM34,2)</f>
        <v>0.0</v>
      </c>
      <c r="AO34" s="19">
        <f>AS33</f>
        <v>0.0</v>
      </c>
      <c r="AP34" s="19">
        <f>ROUND(AO34*$AP$5/12,2)</f>
        <v>0.0</v>
      </c>
      <c r="AQ34" s="19">
        <f>MIN($AQ$5,AO34+AP34)</f>
        <v>0.0</v>
      </c>
      <c r="AR34" s="19">
        <f>MAX(0,MIN(AO34+AP34-AQ34,MonthlyPayment-SUM(H34,M34,R34,W34,AB34,AG34,AL34,AQ34,AV34,BA34)-SUM(I34,N34,S34,X34,AC34,AH34,AM34)))</f>
        <v>0.0</v>
      </c>
      <c r="AS34" s="19">
        <f>ROUND(AO34+AP34-AQ34-AR34,2)</f>
        <v>0.0</v>
      </c>
      <c r="AT34" s="19">
        <f>AX33</f>
        <v>0.0</v>
      </c>
      <c r="AU34" s="19">
        <f>ROUND(AT34*$AU$5/12,2)</f>
        <v>0.0</v>
      </c>
      <c r="AV34" s="19">
        <f>MIN($AV$5,AT34+AU34)</f>
        <v>0.0</v>
      </c>
      <c r="AW34" s="19">
        <f>MAX(0,MIN(AT34+AU34-AV34,MonthlyPayment-SUM(H34,M34,R34,W34,AB34,AG34,AL34,AQ34,AV34,BA34)-SUM(I34,N34,S34,X34,AC34,AH34,AM34,AR34)))</f>
        <v>0.0</v>
      </c>
      <c r="AX34" s="19">
        <f>ROUND(AT34+AU34-AV34-AW34,2)</f>
        <v>0.0</v>
      </c>
      <c r="AY34" s="19">
        <f>BC33</f>
        <v>0.0</v>
      </c>
      <c r="AZ34" s="19">
        <f>ROUND(AY34*$AZ$5/12,2)</f>
        <v>0.0</v>
      </c>
      <c r="BA34" s="19">
        <f>MIN($BA$5,AY34+AZ34)</f>
        <v>0.0</v>
      </c>
      <c r="BB34" s="19">
        <f>MAX(0,MIN(AY34+AZ34-BA34,MonthlyPayment-SUM(H34,M34,R34,W34,AB34,AG34,AL34,AQ34,AV34,BA34)-SUM(I34,N34,S34,X34,AC34,AH34,AM34,AR34,AW34)))</f>
        <v>0.0</v>
      </c>
      <c r="BC34" s="19">
        <f>ROUND(AY34+AZ34-BA34-BB34,2)</f>
        <v>0.0</v>
      </c>
    </row>
    <row r="35" spans="1:55">
      <c r="A35" s="9">
        <v>29</v>
      </c>
      <c r="B35" s="15">
        <f>IF(FirstPayment="","",EDATE(FirstPayment,A35-1))</f>
        <v/>
      </c>
      <c r="C35" s="19">
        <f>SUM(H35,M35,R35,W35,AB35,AG35,AL35,AQ35,AV35,BA35,I35,N35,S35,X35,AC35,AH35,AM35,AR35,AW35,BB35)</f>
        <v>0.0</v>
      </c>
      <c r="D35" s="19">
        <f>SUM(J35,O35,T35,Y35,AD35,AI35,AN35,AS35,AX35,BC35)</f>
        <v>0.0</v>
      </c>
      <c r="E35" s="19">
        <f>SUM(G35,L35,Q35,V35,AA35,AF35,AK35,AP35,AU35,AZ35)</f>
        <v>0.0</v>
      </c>
      <c r="F35" s="19">
        <f>J34</f>
        <v>0.0</v>
      </c>
      <c r="G35" s="19">
        <f>ROUND(F35*$G$5/12,2)</f>
        <v>0.0</v>
      </c>
      <c r="H35" s="19">
        <f>MIN($H$5,F35+G35)</f>
        <v>0.0</v>
      </c>
      <c r="I35" s="19">
        <f>MAX(0,MIN(F35+G35-H35,MonthlyPayment-SUM(H35,M35,R35,W35,AB35,AG35,AL35,AQ35,AV35,BA35)))</f>
        <v>0.0</v>
      </c>
      <c r="J35" s="19">
        <f>ROUND(F35+G35-H35-I35,2)</f>
        <v>0.0</v>
      </c>
      <c r="K35" s="19">
        <f>O34</f>
        <v>0.0</v>
      </c>
      <c r="L35" s="19">
        <f>ROUND(K35*$L$5/12,2)</f>
        <v>0.0</v>
      </c>
      <c r="M35" s="19">
        <f>MIN($M$5,K35+L35)</f>
        <v>0.0</v>
      </c>
      <c r="N35" s="19">
        <f>MAX(0,MIN(K35+L35-M35,MonthlyPayment-SUM(H35,M35,R35,W35,AB35,AG35,AL35,AQ35,AV35,BA35)-SUM(I35)))</f>
        <v>0.0</v>
      </c>
      <c r="O35" s="19">
        <f>ROUND(K35+L35-M35-N35,2)</f>
        <v>0.0</v>
      </c>
      <c r="P35" s="19">
        <f>T34</f>
        <v>0.0</v>
      </c>
      <c r="Q35" s="19">
        <f>ROUND(P35*$Q$5/12,2)</f>
        <v>0.0</v>
      </c>
      <c r="R35" s="19">
        <f>MIN($R$5,P35+Q35)</f>
        <v>0.0</v>
      </c>
      <c r="S35" s="19">
        <f>MAX(0,MIN(P35+Q35-R35,MonthlyPayment-SUM(H35,M35,R35,W35,AB35,AG35,AL35,AQ35,AV35,BA35)-SUM(I35,N35)))</f>
        <v>0.0</v>
      </c>
      <c r="T35" s="19">
        <f>ROUND(P35+Q35-R35-S35,2)</f>
        <v>0.0</v>
      </c>
      <c r="U35" s="19">
        <f>Y34</f>
        <v>0.0</v>
      </c>
      <c r="V35" s="19">
        <f>ROUND(U35*$V$5/12,2)</f>
        <v>0.0</v>
      </c>
      <c r="W35" s="19">
        <f>MIN($W$5,U35+V35)</f>
        <v>0.0</v>
      </c>
      <c r="X35" s="19">
        <f>MAX(0,MIN(U35+V35-W35,MonthlyPayment-SUM(H35,M35,R35,W35,AB35,AG35,AL35,AQ35,AV35,BA35)-SUM(I35,N35,S35)))</f>
        <v>0.0</v>
      </c>
      <c r="Y35" s="19">
        <f>ROUND(U35+V35-W35-X35,2)</f>
        <v>0.0</v>
      </c>
      <c r="Z35" s="19">
        <f>AD34</f>
        <v>0.0</v>
      </c>
      <c r="AA35" s="19">
        <f>ROUND(Z35*$AA$5/12,2)</f>
        <v>0.0</v>
      </c>
      <c r="AB35" s="19">
        <f>MIN($AB$5,Z35+AA35)</f>
        <v>0.0</v>
      </c>
      <c r="AC35" s="19">
        <f>MAX(0,MIN(Z35+AA35-AB35,MonthlyPayment-SUM(H35,M35,R35,W35,AB35,AG35,AL35,AQ35,AV35,BA35)-SUM(I35,N35,S35,X35)))</f>
        <v>0.0</v>
      </c>
      <c r="AD35" s="19">
        <f>ROUND(Z35+AA35-AB35-AC35,2)</f>
        <v>0.0</v>
      </c>
      <c r="AE35" s="19">
        <f>AI34</f>
        <v>0.0</v>
      </c>
      <c r="AF35" s="19">
        <f>ROUND(AE35*$AF$5/12,2)</f>
        <v>0.0</v>
      </c>
      <c r="AG35" s="19">
        <f>MIN($AG$5,AE35+AF35)</f>
        <v>0.0</v>
      </c>
      <c r="AH35" s="19">
        <f>MAX(0,MIN(AE35+AF35-AG35,MonthlyPayment-SUM(H35,M35,R35,W35,AB35,AG35,AL35,AQ35,AV35,BA35)-SUM(I35,N35,S35,X35,AC35)))</f>
        <v>0.0</v>
      </c>
      <c r="AI35" s="19">
        <f>ROUND(AE35+AF35-AG35-AH35,2)</f>
        <v>0.0</v>
      </c>
      <c r="AJ35" s="19">
        <f>AN34</f>
        <v>0.0</v>
      </c>
      <c r="AK35" s="19">
        <f>ROUND(AJ35*$AK$5/12,2)</f>
        <v>0.0</v>
      </c>
      <c r="AL35" s="19">
        <f>MIN($AL$5,AJ35+AK35)</f>
        <v>0.0</v>
      </c>
      <c r="AM35" s="19">
        <f>MAX(0,MIN(AJ35+AK35-AL35,MonthlyPayment-SUM(H35,M35,R35,W35,AB35,AG35,AL35,AQ35,AV35,BA35)-SUM(I35,N35,S35,X35,AC35,AH35)))</f>
        <v>0.0</v>
      </c>
      <c r="AN35" s="19">
        <f>ROUND(AJ35+AK35-AL35-AM35,2)</f>
        <v>0.0</v>
      </c>
      <c r="AO35" s="19">
        <f>AS34</f>
        <v>0.0</v>
      </c>
      <c r="AP35" s="19">
        <f>ROUND(AO35*$AP$5/12,2)</f>
        <v>0.0</v>
      </c>
      <c r="AQ35" s="19">
        <f>MIN($AQ$5,AO35+AP35)</f>
        <v>0.0</v>
      </c>
      <c r="AR35" s="19">
        <f>MAX(0,MIN(AO35+AP35-AQ35,MonthlyPayment-SUM(H35,M35,R35,W35,AB35,AG35,AL35,AQ35,AV35,BA35)-SUM(I35,N35,S35,X35,AC35,AH35,AM35)))</f>
        <v>0.0</v>
      </c>
      <c r="AS35" s="19">
        <f>ROUND(AO35+AP35-AQ35-AR35,2)</f>
        <v>0.0</v>
      </c>
      <c r="AT35" s="19">
        <f>AX34</f>
        <v>0.0</v>
      </c>
      <c r="AU35" s="19">
        <f>ROUND(AT35*$AU$5/12,2)</f>
        <v>0.0</v>
      </c>
      <c r="AV35" s="19">
        <f>MIN($AV$5,AT35+AU35)</f>
        <v>0.0</v>
      </c>
      <c r="AW35" s="19">
        <f>MAX(0,MIN(AT35+AU35-AV35,MonthlyPayment-SUM(H35,M35,R35,W35,AB35,AG35,AL35,AQ35,AV35,BA35)-SUM(I35,N35,S35,X35,AC35,AH35,AM35,AR35)))</f>
        <v>0.0</v>
      </c>
      <c r="AX35" s="19">
        <f>ROUND(AT35+AU35-AV35-AW35,2)</f>
        <v>0.0</v>
      </c>
      <c r="AY35" s="19">
        <f>BC34</f>
        <v>0.0</v>
      </c>
      <c r="AZ35" s="19">
        <f>ROUND(AY35*$AZ$5/12,2)</f>
        <v>0.0</v>
      </c>
      <c r="BA35" s="19">
        <f>MIN($BA$5,AY35+AZ35)</f>
        <v>0.0</v>
      </c>
      <c r="BB35" s="19">
        <f>MAX(0,MIN(AY35+AZ35-BA35,MonthlyPayment-SUM(H35,M35,R35,W35,AB35,AG35,AL35,AQ35,AV35,BA35)-SUM(I35,N35,S35,X35,AC35,AH35,AM35,AR35,AW35)))</f>
        <v>0.0</v>
      </c>
      <c r="BC35" s="19">
        <f>ROUND(AY35+AZ35-BA35-BB35,2)</f>
        <v>0.0</v>
      </c>
    </row>
    <row r="36" spans="1:55">
      <c r="A36" s="9">
        <v>30</v>
      </c>
      <c r="B36" s="15">
        <f>IF(FirstPayment="","",EDATE(FirstPayment,A36-1))</f>
        <v/>
      </c>
      <c r="C36" s="19">
        <f>SUM(H36,M36,R36,W36,AB36,AG36,AL36,AQ36,AV36,BA36,I36,N36,S36,X36,AC36,AH36,AM36,AR36,AW36,BB36)</f>
        <v>0.0</v>
      </c>
      <c r="D36" s="19">
        <f>SUM(J36,O36,T36,Y36,AD36,AI36,AN36,AS36,AX36,BC36)</f>
        <v>0.0</v>
      </c>
      <c r="E36" s="19">
        <f>SUM(G36,L36,Q36,V36,AA36,AF36,AK36,AP36,AU36,AZ36)</f>
        <v>0.0</v>
      </c>
      <c r="F36" s="19">
        <f>J35</f>
        <v>0.0</v>
      </c>
      <c r="G36" s="19">
        <f>ROUND(F36*$G$5/12,2)</f>
        <v>0.0</v>
      </c>
      <c r="H36" s="19">
        <f>MIN($H$5,F36+G36)</f>
        <v>0.0</v>
      </c>
      <c r="I36" s="19">
        <f>MAX(0,MIN(F36+G36-H36,MonthlyPayment-SUM(H36,M36,R36,W36,AB36,AG36,AL36,AQ36,AV36,BA36)))</f>
        <v>0.0</v>
      </c>
      <c r="J36" s="19">
        <f>ROUND(F36+G36-H36-I36,2)</f>
        <v>0.0</v>
      </c>
      <c r="K36" s="19">
        <f>O35</f>
        <v>0.0</v>
      </c>
      <c r="L36" s="19">
        <f>ROUND(K36*$L$5/12,2)</f>
        <v>0.0</v>
      </c>
      <c r="M36" s="19">
        <f>MIN($M$5,K36+L36)</f>
        <v>0.0</v>
      </c>
      <c r="N36" s="19">
        <f>MAX(0,MIN(K36+L36-M36,MonthlyPayment-SUM(H36,M36,R36,W36,AB36,AG36,AL36,AQ36,AV36,BA36)-SUM(I36)))</f>
        <v>0.0</v>
      </c>
      <c r="O36" s="19">
        <f>ROUND(K36+L36-M36-N36,2)</f>
        <v>0.0</v>
      </c>
      <c r="P36" s="19">
        <f>T35</f>
        <v>0.0</v>
      </c>
      <c r="Q36" s="19">
        <f>ROUND(P36*$Q$5/12,2)</f>
        <v>0.0</v>
      </c>
      <c r="R36" s="19">
        <f>MIN($R$5,P36+Q36)</f>
        <v>0.0</v>
      </c>
      <c r="S36" s="19">
        <f>MAX(0,MIN(P36+Q36-R36,MonthlyPayment-SUM(H36,M36,R36,W36,AB36,AG36,AL36,AQ36,AV36,BA36)-SUM(I36,N36)))</f>
        <v>0.0</v>
      </c>
      <c r="T36" s="19">
        <f>ROUND(P36+Q36-R36-S36,2)</f>
        <v>0.0</v>
      </c>
      <c r="U36" s="19">
        <f>Y35</f>
        <v>0.0</v>
      </c>
      <c r="V36" s="19">
        <f>ROUND(U36*$V$5/12,2)</f>
        <v>0.0</v>
      </c>
      <c r="W36" s="19">
        <f>MIN($W$5,U36+V36)</f>
        <v>0.0</v>
      </c>
      <c r="X36" s="19">
        <f>MAX(0,MIN(U36+V36-W36,MonthlyPayment-SUM(H36,M36,R36,W36,AB36,AG36,AL36,AQ36,AV36,BA36)-SUM(I36,N36,S36)))</f>
        <v>0.0</v>
      </c>
      <c r="Y36" s="19">
        <f>ROUND(U36+V36-W36-X36,2)</f>
        <v>0.0</v>
      </c>
      <c r="Z36" s="19">
        <f>AD35</f>
        <v>0.0</v>
      </c>
      <c r="AA36" s="19">
        <f>ROUND(Z36*$AA$5/12,2)</f>
        <v>0.0</v>
      </c>
      <c r="AB36" s="19">
        <f>MIN($AB$5,Z36+AA36)</f>
        <v>0.0</v>
      </c>
      <c r="AC36" s="19">
        <f>MAX(0,MIN(Z36+AA36-AB36,MonthlyPayment-SUM(H36,M36,R36,W36,AB36,AG36,AL36,AQ36,AV36,BA36)-SUM(I36,N36,S36,X36)))</f>
        <v>0.0</v>
      </c>
      <c r="AD36" s="19">
        <f>ROUND(Z36+AA36-AB36-AC36,2)</f>
        <v>0.0</v>
      </c>
      <c r="AE36" s="19">
        <f>AI35</f>
        <v>0.0</v>
      </c>
      <c r="AF36" s="19">
        <f>ROUND(AE36*$AF$5/12,2)</f>
        <v>0.0</v>
      </c>
      <c r="AG36" s="19">
        <f>MIN($AG$5,AE36+AF36)</f>
        <v>0.0</v>
      </c>
      <c r="AH36" s="19">
        <f>MAX(0,MIN(AE36+AF36-AG36,MonthlyPayment-SUM(H36,M36,R36,W36,AB36,AG36,AL36,AQ36,AV36,BA36)-SUM(I36,N36,S36,X36,AC36)))</f>
        <v>0.0</v>
      </c>
      <c r="AI36" s="19">
        <f>ROUND(AE36+AF36-AG36-AH36,2)</f>
        <v>0.0</v>
      </c>
      <c r="AJ36" s="19">
        <f>AN35</f>
        <v>0.0</v>
      </c>
      <c r="AK36" s="19">
        <f>ROUND(AJ36*$AK$5/12,2)</f>
        <v>0.0</v>
      </c>
      <c r="AL36" s="19">
        <f>MIN($AL$5,AJ36+AK36)</f>
        <v>0.0</v>
      </c>
      <c r="AM36" s="19">
        <f>MAX(0,MIN(AJ36+AK36-AL36,MonthlyPayment-SUM(H36,M36,R36,W36,AB36,AG36,AL36,AQ36,AV36,BA36)-SUM(I36,N36,S36,X36,AC36,AH36)))</f>
        <v>0.0</v>
      </c>
      <c r="AN36" s="19">
        <f>ROUND(AJ36+AK36-AL36-AM36,2)</f>
        <v>0.0</v>
      </c>
      <c r="AO36" s="19">
        <f>AS35</f>
        <v>0.0</v>
      </c>
      <c r="AP36" s="19">
        <f>ROUND(AO36*$AP$5/12,2)</f>
        <v>0.0</v>
      </c>
      <c r="AQ36" s="19">
        <f>MIN($AQ$5,AO36+AP36)</f>
        <v>0.0</v>
      </c>
      <c r="AR36" s="19">
        <f>MAX(0,MIN(AO36+AP36-AQ36,MonthlyPayment-SUM(H36,M36,R36,W36,AB36,AG36,AL36,AQ36,AV36,BA36)-SUM(I36,N36,S36,X36,AC36,AH36,AM36)))</f>
        <v>0.0</v>
      </c>
      <c r="AS36" s="19">
        <f>ROUND(AO36+AP36-AQ36-AR36,2)</f>
        <v>0.0</v>
      </c>
      <c r="AT36" s="19">
        <f>AX35</f>
        <v>0.0</v>
      </c>
      <c r="AU36" s="19">
        <f>ROUND(AT36*$AU$5/12,2)</f>
        <v>0.0</v>
      </c>
      <c r="AV36" s="19">
        <f>MIN($AV$5,AT36+AU36)</f>
        <v>0.0</v>
      </c>
      <c r="AW36" s="19">
        <f>MAX(0,MIN(AT36+AU36-AV36,MonthlyPayment-SUM(H36,M36,R36,W36,AB36,AG36,AL36,AQ36,AV36,BA36)-SUM(I36,N36,S36,X36,AC36,AH36,AM36,AR36)))</f>
        <v>0.0</v>
      </c>
      <c r="AX36" s="19">
        <f>ROUND(AT36+AU36-AV36-AW36,2)</f>
        <v>0.0</v>
      </c>
      <c r="AY36" s="19">
        <f>BC35</f>
        <v>0.0</v>
      </c>
      <c r="AZ36" s="19">
        <f>ROUND(AY36*$AZ$5/12,2)</f>
        <v>0.0</v>
      </c>
      <c r="BA36" s="19">
        <f>MIN($BA$5,AY36+AZ36)</f>
        <v>0.0</v>
      </c>
      <c r="BB36" s="19">
        <f>MAX(0,MIN(AY36+AZ36-BA36,MonthlyPayment-SUM(H36,M36,R36,W36,AB36,AG36,AL36,AQ36,AV36,BA36)-SUM(I36,N36,S36,X36,AC36,AH36,AM36,AR36,AW36)))</f>
        <v>0.0</v>
      </c>
      <c r="BC36" s="19">
        <f>ROUND(AY36+AZ36-BA36-BB36,2)</f>
        <v>0.0</v>
      </c>
    </row>
    <row r="37" spans="1:55">
      <c r="A37" s="9">
        <v>31</v>
      </c>
      <c r="B37" s="15">
        <f>IF(FirstPayment="","",EDATE(FirstPayment,A37-1))</f>
        <v/>
      </c>
      <c r="C37" s="19">
        <f>SUM(H37,M37,R37,W37,AB37,AG37,AL37,AQ37,AV37,BA37,I37,N37,S37,X37,AC37,AH37,AM37,AR37,AW37,BB37)</f>
        <v>0.0</v>
      </c>
      <c r="D37" s="19">
        <f>SUM(J37,O37,T37,Y37,AD37,AI37,AN37,AS37,AX37,BC37)</f>
        <v>0.0</v>
      </c>
      <c r="E37" s="19">
        <f>SUM(G37,L37,Q37,V37,AA37,AF37,AK37,AP37,AU37,AZ37)</f>
        <v>0.0</v>
      </c>
      <c r="F37" s="19">
        <f>J36</f>
        <v>0.0</v>
      </c>
      <c r="G37" s="19">
        <f>ROUND(F37*$G$5/12,2)</f>
        <v>0.0</v>
      </c>
      <c r="H37" s="19">
        <f>MIN($H$5,F37+G37)</f>
        <v>0.0</v>
      </c>
      <c r="I37" s="19">
        <f>MAX(0,MIN(F37+G37-H37,MonthlyPayment-SUM(H37,M37,R37,W37,AB37,AG37,AL37,AQ37,AV37,BA37)))</f>
        <v>0.0</v>
      </c>
      <c r="J37" s="19">
        <f>ROUND(F37+G37-H37-I37,2)</f>
        <v>0.0</v>
      </c>
      <c r="K37" s="19">
        <f>O36</f>
        <v>0.0</v>
      </c>
      <c r="L37" s="19">
        <f>ROUND(K37*$L$5/12,2)</f>
        <v>0.0</v>
      </c>
      <c r="M37" s="19">
        <f>MIN($M$5,K37+L37)</f>
        <v>0.0</v>
      </c>
      <c r="N37" s="19">
        <f>MAX(0,MIN(K37+L37-M37,MonthlyPayment-SUM(H37,M37,R37,W37,AB37,AG37,AL37,AQ37,AV37,BA37)-SUM(I37)))</f>
        <v>0.0</v>
      </c>
      <c r="O37" s="19">
        <f>ROUND(K37+L37-M37-N37,2)</f>
        <v>0.0</v>
      </c>
      <c r="P37" s="19">
        <f>T36</f>
        <v>0.0</v>
      </c>
      <c r="Q37" s="19">
        <f>ROUND(P37*$Q$5/12,2)</f>
        <v>0.0</v>
      </c>
      <c r="R37" s="19">
        <f>MIN($R$5,P37+Q37)</f>
        <v>0.0</v>
      </c>
      <c r="S37" s="19">
        <f>MAX(0,MIN(P37+Q37-R37,MonthlyPayment-SUM(H37,M37,R37,W37,AB37,AG37,AL37,AQ37,AV37,BA37)-SUM(I37,N37)))</f>
        <v>0.0</v>
      </c>
      <c r="T37" s="19">
        <f>ROUND(P37+Q37-R37-S37,2)</f>
        <v>0.0</v>
      </c>
      <c r="U37" s="19">
        <f>Y36</f>
        <v>0.0</v>
      </c>
      <c r="V37" s="19">
        <f>ROUND(U37*$V$5/12,2)</f>
        <v>0.0</v>
      </c>
      <c r="W37" s="19">
        <f>MIN($W$5,U37+V37)</f>
        <v>0.0</v>
      </c>
      <c r="X37" s="19">
        <f>MAX(0,MIN(U37+V37-W37,MonthlyPayment-SUM(H37,M37,R37,W37,AB37,AG37,AL37,AQ37,AV37,BA37)-SUM(I37,N37,S37)))</f>
        <v>0.0</v>
      </c>
      <c r="Y37" s="19">
        <f>ROUND(U37+V37-W37-X37,2)</f>
        <v>0.0</v>
      </c>
      <c r="Z37" s="19">
        <f>AD36</f>
        <v>0.0</v>
      </c>
      <c r="AA37" s="19">
        <f>ROUND(Z37*$AA$5/12,2)</f>
        <v>0.0</v>
      </c>
      <c r="AB37" s="19">
        <f>MIN($AB$5,Z37+AA37)</f>
        <v>0.0</v>
      </c>
      <c r="AC37" s="19">
        <f>MAX(0,MIN(Z37+AA37-AB37,MonthlyPayment-SUM(H37,M37,R37,W37,AB37,AG37,AL37,AQ37,AV37,BA37)-SUM(I37,N37,S37,X37)))</f>
        <v>0.0</v>
      </c>
      <c r="AD37" s="19">
        <f>ROUND(Z37+AA37-AB37-AC37,2)</f>
        <v>0.0</v>
      </c>
      <c r="AE37" s="19">
        <f>AI36</f>
        <v>0.0</v>
      </c>
      <c r="AF37" s="19">
        <f>ROUND(AE37*$AF$5/12,2)</f>
        <v>0.0</v>
      </c>
      <c r="AG37" s="19">
        <f>MIN($AG$5,AE37+AF37)</f>
        <v>0.0</v>
      </c>
      <c r="AH37" s="19">
        <f>MAX(0,MIN(AE37+AF37-AG37,MonthlyPayment-SUM(H37,M37,R37,W37,AB37,AG37,AL37,AQ37,AV37,BA37)-SUM(I37,N37,S37,X37,AC37)))</f>
        <v>0.0</v>
      </c>
      <c r="AI37" s="19">
        <f>ROUND(AE37+AF37-AG37-AH37,2)</f>
        <v>0.0</v>
      </c>
      <c r="AJ37" s="19">
        <f>AN36</f>
        <v>0.0</v>
      </c>
      <c r="AK37" s="19">
        <f>ROUND(AJ37*$AK$5/12,2)</f>
        <v>0.0</v>
      </c>
      <c r="AL37" s="19">
        <f>MIN($AL$5,AJ37+AK37)</f>
        <v>0.0</v>
      </c>
      <c r="AM37" s="19">
        <f>MAX(0,MIN(AJ37+AK37-AL37,MonthlyPayment-SUM(H37,M37,R37,W37,AB37,AG37,AL37,AQ37,AV37,BA37)-SUM(I37,N37,S37,X37,AC37,AH37)))</f>
        <v>0.0</v>
      </c>
      <c r="AN37" s="19">
        <f>ROUND(AJ37+AK37-AL37-AM37,2)</f>
        <v>0.0</v>
      </c>
      <c r="AO37" s="19">
        <f>AS36</f>
        <v>0.0</v>
      </c>
      <c r="AP37" s="19">
        <f>ROUND(AO37*$AP$5/12,2)</f>
        <v>0.0</v>
      </c>
      <c r="AQ37" s="19">
        <f>MIN($AQ$5,AO37+AP37)</f>
        <v>0.0</v>
      </c>
      <c r="AR37" s="19">
        <f>MAX(0,MIN(AO37+AP37-AQ37,MonthlyPayment-SUM(H37,M37,R37,W37,AB37,AG37,AL37,AQ37,AV37,BA37)-SUM(I37,N37,S37,X37,AC37,AH37,AM37)))</f>
        <v>0.0</v>
      </c>
      <c r="AS37" s="19">
        <f>ROUND(AO37+AP37-AQ37-AR37,2)</f>
        <v>0.0</v>
      </c>
      <c r="AT37" s="19">
        <f>AX36</f>
        <v>0.0</v>
      </c>
      <c r="AU37" s="19">
        <f>ROUND(AT37*$AU$5/12,2)</f>
        <v>0.0</v>
      </c>
      <c r="AV37" s="19">
        <f>MIN($AV$5,AT37+AU37)</f>
        <v>0.0</v>
      </c>
      <c r="AW37" s="19">
        <f>MAX(0,MIN(AT37+AU37-AV37,MonthlyPayment-SUM(H37,M37,R37,W37,AB37,AG37,AL37,AQ37,AV37,BA37)-SUM(I37,N37,S37,X37,AC37,AH37,AM37,AR37)))</f>
        <v>0.0</v>
      </c>
      <c r="AX37" s="19">
        <f>ROUND(AT37+AU37-AV37-AW37,2)</f>
        <v>0.0</v>
      </c>
      <c r="AY37" s="19">
        <f>BC36</f>
        <v>0.0</v>
      </c>
      <c r="AZ37" s="19">
        <f>ROUND(AY37*$AZ$5/12,2)</f>
        <v>0.0</v>
      </c>
      <c r="BA37" s="19">
        <f>MIN($BA$5,AY37+AZ37)</f>
        <v>0.0</v>
      </c>
      <c r="BB37" s="19">
        <f>MAX(0,MIN(AY37+AZ37-BA37,MonthlyPayment-SUM(H37,M37,R37,W37,AB37,AG37,AL37,AQ37,AV37,BA37)-SUM(I37,N37,S37,X37,AC37,AH37,AM37,AR37,AW37)))</f>
        <v>0.0</v>
      </c>
      <c r="BC37" s="19">
        <f>ROUND(AY37+AZ37-BA37-BB37,2)</f>
        <v>0.0</v>
      </c>
    </row>
    <row r="38" spans="1:55">
      <c r="A38" s="9">
        <v>32</v>
      </c>
      <c r="B38" s="15">
        <f>IF(FirstPayment="","",EDATE(FirstPayment,A38-1))</f>
        <v/>
      </c>
      <c r="C38" s="19">
        <f>SUM(H38,M38,R38,W38,AB38,AG38,AL38,AQ38,AV38,BA38,I38,N38,S38,X38,AC38,AH38,AM38,AR38,AW38,BB38)</f>
        <v>0.0</v>
      </c>
      <c r="D38" s="19">
        <f>SUM(J38,O38,T38,Y38,AD38,AI38,AN38,AS38,AX38,BC38)</f>
        <v>0.0</v>
      </c>
      <c r="E38" s="19">
        <f>SUM(G38,L38,Q38,V38,AA38,AF38,AK38,AP38,AU38,AZ38)</f>
        <v>0.0</v>
      </c>
      <c r="F38" s="19">
        <f>J37</f>
        <v>0.0</v>
      </c>
      <c r="G38" s="19">
        <f>ROUND(F38*$G$5/12,2)</f>
        <v>0.0</v>
      </c>
      <c r="H38" s="19">
        <f>MIN($H$5,F38+G38)</f>
        <v>0.0</v>
      </c>
      <c r="I38" s="19">
        <f>MAX(0,MIN(F38+G38-H38,MonthlyPayment-SUM(H38,M38,R38,W38,AB38,AG38,AL38,AQ38,AV38,BA38)))</f>
        <v>0.0</v>
      </c>
      <c r="J38" s="19">
        <f>ROUND(F38+G38-H38-I38,2)</f>
        <v>0.0</v>
      </c>
      <c r="K38" s="19">
        <f>O37</f>
        <v>0.0</v>
      </c>
      <c r="L38" s="19">
        <f>ROUND(K38*$L$5/12,2)</f>
        <v>0.0</v>
      </c>
      <c r="M38" s="19">
        <f>MIN($M$5,K38+L38)</f>
        <v>0.0</v>
      </c>
      <c r="N38" s="19">
        <f>MAX(0,MIN(K38+L38-M38,MonthlyPayment-SUM(H38,M38,R38,W38,AB38,AG38,AL38,AQ38,AV38,BA38)-SUM(I38)))</f>
        <v>0.0</v>
      </c>
      <c r="O38" s="19">
        <f>ROUND(K38+L38-M38-N38,2)</f>
        <v>0.0</v>
      </c>
      <c r="P38" s="19">
        <f>T37</f>
        <v>0.0</v>
      </c>
      <c r="Q38" s="19">
        <f>ROUND(P38*$Q$5/12,2)</f>
        <v>0.0</v>
      </c>
      <c r="R38" s="19">
        <f>MIN($R$5,P38+Q38)</f>
        <v>0.0</v>
      </c>
      <c r="S38" s="19">
        <f>MAX(0,MIN(P38+Q38-R38,MonthlyPayment-SUM(H38,M38,R38,W38,AB38,AG38,AL38,AQ38,AV38,BA38)-SUM(I38,N38)))</f>
        <v>0.0</v>
      </c>
      <c r="T38" s="19">
        <f>ROUND(P38+Q38-R38-S38,2)</f>
        <v>0.0</v>
      </c>
      <c r="U38" s="19">
        <f>Y37</f>
        <v>0.0</v>
      </c>
      <c r="V38" s="19">
        <f>ROUND(U38*$V$5/12,2)</f>
        <v>0.0</v>
      </c>
      <c r="W38" s="19">
        <f>MIN($W$5,U38+V38)</f>
        <v>0.0</v>
      </c>
      <c r="X38" s="19">
        <f>MAX(0,MIN(U38+V38-W38,MonthlyPayment-SUM(H38,M38,R38,W38,AB38,AG38,AL38,AQ38,AV38,BA38)-SUM(I38,N38,S38)))</f>
        <v>0.0</v>
      </c>
      <c r="Y38" s="19">
        <f>ROUND(U38+V38-W38-X38,2)</f>
        <v>0.0</v>
      </c>
      <c r="Z38" s="19">
        <f>AD37</f>
        <v>0.0</v>
      </c>
      <c r="AA38" s="19">
        <f>ROUND(Z38*$AA$5/12,2)</f>
        <v>0.0</v>
      </c>
      <c r="AB38" s="19">
        <f>MIN($AB$5,Z38+AA38)</f>
        <v>0.0</v>
      </c>
      <c r="AC38" s="19">
        <f>MAX(0,MIN(Z38+AA38-AB38,MonthlyPayment-SUM(H38,M38,R38,W38,AB38,AG38,AL38,AQ38,AV38,BA38)-SUM(I38,N38,S38,X38)))</f>
        <v>0.0</v>
      </c>
      <c r="AD38" s="19">
        <f>ROUND(Z38+AA38-AB38-AC38,2)</f>
        <v>0.0</v>
      </c>
      <c r="AE38" s="19">
        <f>AI37</f>
        <v>0.0</v>
      </c>
      <c r="AF38" s="19">
        <f>ROUND(AE38*$AF$5/12,2)</f>
        <v>0.0</v>
      </c>
      <c r="AG38" s="19">
        <f>MIN($AG$5,AE38+AF38)</f>
        <v>0.0</v>
      </c>
      <c r="AH38" s="19">
        <f>MAX(0,MIN(AE38+AF38-AG38,MonthlyPayment-SUM(H38,M38,R38,W38,AB38,AG38,AL38,AQ38,AV38,BA38)-SUM(I38,N38,S38,X38,AC38)))</f>
        <v>0.0</v>
      </c>
      <c r="AI38" s="19">
        <f>ROUND(AE38+AF38-AG38-AH38,2)</f>
        <v>0.0</v>
      </c>
      <c r="AJ38" s="19">
        <f>AN37</f>
        <v>0.0</v>
      </c>
      <c r="AK38" s="19">
        <f>ROUND(AJ38*$AK$5/12,2)</f>
        <v>0.0</v>
      </c>
      <c r="AL38" s="19">
        <f>MIN($AL$5,AJ38+AK38)</f>
        <v>0.0</v>
      </c>
      <c r="AM38" s="19">
        <f>MAX(0,MIN(AJ38+AK38-AL38,MonthlyPayment-SUM(H38,M38,R38,W38,AB38,AG38,AL38,AQ38,AV38,BA38)-SUM(I38,N38,S38,X38,AC38,AH38)))</f>
        <v>0.0</v>
      </c>
      <c r="AN38" s="19">
        <f>ROUND(AJ38+AK38-AL38-AM38,2)</f>
        <v>0.0</v>
      </c>
      <c r="AO38" s="19">
        <f>AS37</f>
        <v>0.0</v>
      </c>
      <c r="AP38" s="19">
        <f>ROUND(AO38*$AP$5/12,2)</f>
        <v>0.0</v>
      </c>
      <c r="AQ38" s="19">
        <f>MIN($AQ$5,AO38+AP38)</f>
        <v>0.0</v>
      </c>
      <c r="AR38" s="19">
        <f>MAX(0,MIN(AO38+AP38-AQ38,MonthlyPayment-SUM(H38,M38,R38,W38,AB38,AG38,AL38,AQ38,AV38,BA38)-SUM(I38,N38,S38,X38,AC38,AH38,AM38)))</f>
        <v>0.0</v>
      </c>
      <c r="AS38" s="19">
        <f>ROUND(AO38+AP38-AQ38-AR38,2)</f>
        <v>0.0</v>
      </c>
      <c r="AT38" s="19">
        <f>AX37</f>
        <v>0.0</v>
      </c>
      <c r="AU38" s="19">
        <f>ROUND(AT38*$AU$5/12,2)</f>
        <v>0.0</v>
      </c>
      <c r="AV38" s="19">
        <f>MIN($AV$5,AT38+AU38)</f>
        <v>0.0</v>
      </c>
      <c r="AW38" s="19">
        <f>MAX(0,MIN(AT38+AU38-AV38,MonthlyPayment-SUM(H38,M38,R38,W38,AB38,AG38,AL38,AQ38,AV38,BA38)-SUM(I38,N38,S38,X38,AC38,AH38,AM38,AR38)))</f>
        <v>0.0</v>
      </c>
      <c r="AX38" s="19">
        <f>ROUND(AT38+AU38-AV38-AW38,2)</f>
        <v>0.0</v>
      </c>
      <c r="AY38" s="19">
        <f>BC37</f>
        <v>0.0</v>
      </c>
      <c r="AZ38" s="19">
        <f>ROUND(AY38*$AZ$5/12,2)</f>
        <v>0.0</v>
      </c>
      <c r="BA38" s="19">
        <f>MIN($BA$5,AY38+AZ38)</f>
        <v>0.0</v>
      </c>
      <c r="BB38" s="19">
        <f>MAX(0,MIN(AY38+AZ38-BA38,MonthlyPayment-SUM(H38,M38,R38,W38,AB38,AG38,AL38,AQ38,AV38,BA38)-SUM(I38,N38,S38,X38,AC38,AH38,AM38,AR38,AW38)))</f>
        <v>0.0</v>
      </c>
      <c r="BC38" s="19">
        <f>ROUND(AY38+AZ38-BA38-BB38,2)</f>
        <v>0.0</v>
      </c>
    </row>
    <row r="39" spans="1:55">
      <c r="A39" s="9">
        <v>33</v>
      </c>
      <c r="B39" s="15">
        <f>IF(FirstPayment="","",EDATE(FirstPayment,A39-1))</f>
        <v/>
      </c>
      <c r="C39" s="19">
        <f>SUM(H39,M39,R39,W39,AB39,AG39,AL39,AQ39,AV39,BA39,I39,N39,S39,X39,AC39,AH39,AM39,AR39,AW39,BB39)</f>
        <v>0.0</v>
      </c>
      <c r="D39" s="19">
        <f>SUM(J39,O39,T39,Y39,AD39,AI39,AN39,AS39,AX39,BC39)</f>
        <v>0.0</v>
      </c>
      <c r="E39" s="19">
        <f>SUM(G39,L39,Q39,V39,AA39,AF39,AK39,AP39,AU39,AZ39)</f>
        <v>0.0</v>
      </c>
      <c r="F39" s="19">
        <f>J38</f>
        <v>0.0</v>
      </c>
      <c r="G39" s="19">
        <f>ROUND(F39*$G$5/12,2)</f>
        <v>0.0</v>
      </c>
      <c r="H39" s="19">
        <f>MIN($H$5,F39+G39)</f>
        <v>0.0</v>
      </c>
      <c r="I39" s="19">
        <f>MAX(0,MIN(F39+G39-H39,MonthlyPayment-SUM(H39,M39,R39,W39,AB39,AG39,AL39,AQ39,AV39,BA39)))</f>
        <v>0.0</v>
      </c>
      <c r="J39" s="19">
        <f>ROUND(F39+G39-H39-I39,2)</f>
        <v>0.0</v>
      </c>
      <c r="K39" s="19">
        <f>O38</f>
        <v>0.0</v>
      </c>
      <c r="L39" s="19">
        <f>ROUND(K39*$L$5/12,2)</f>
        <v>0.0</v>
      </c>
      <c r="M39" s="19">
        <f>MIN($M$5,K39+L39)</f>
        <v>0.0</v>
      </c>
      <c r="N39" s="19">
        <f>MAX(0,MIN(K39+L39-M39,MonthlyPayment-SUM(H39,M39,R39,W39,AB39,AG39,AL39,AQ39,AV39,BA39)-SUM(I39)))</f>
        <v>0.0</v>
      </c>
      <c r="O39" s="19">
        <f>ROUND(K39+L39-M39-N39,2)</f>
        <v>0.0</v>
      </c>
      <c r="P39" s="19">
        <f>T38</f>
        <v>0.0</v>
      </c>
      <c r="Q39" s="19">
        <f>ROUND(P39*$Q$5/12,2)</f>
        <v>0.0</v>
      </c>
      <c r="R39" s="19">
        <f>MIN($R$5,P39+Q39)</f>
        <v>0.0</v>
      </c>
      <c r="S39" s="19">
        <f>MAX(0,MIN(P39+Q39-R39,MonthlyPayment-SUM(H39,M39,R39,W39,AB39,AG39,AL39,AQ39,AV39,BA39)-SUM(I39,N39)))</f>
        <v>0.0</v>
      </c>
      <c r="T39" s="19">
        <f>ROUND(P39+Q39-R39-S39,2)</f>
        <v>0.0</v>
      </c>
      <c r="U39" s="19">
        <f>Y38</f>
        <v>0.0</v>
      </c>
      <c r="V39" s="19">
        <f>ROUND(U39*$V$5/12,2)</f>
        <v>0.0</v>
      </c>
      <c r="W39" s="19">
        <f>MIN($W$5,U39+V39)</f>
        <v>0.0</v>
      </c>
      <c r="X39" s="19">
        <f>MAX(0,MIN(U39+V39-W39,MonthlyPayment-SUM(H39,M39,R39,W39,AB39,AG39,AL39,AQ39,AV39,BA39)-SUM(I39,N39,S39)))</f>
        <v>0.0</v>
      </c>
      <c r="Y39" s="19">
        <f>ROUND(U39+V39-W39-X39,2)</f>
        <v>0.0</v>
      </c>
      <c r="Z39" s="19">
        <f>AD38</f>
        <v>0.0</v>
      </c>
      <c r="AA39" s="19">
        <f>ROUND(Z39*$AA$5/12,2)</f>
        <v>0.0</v>
      </c>
      <c r="AB39" s="19">
        <f>MIN($AB$5,Z39+AA39)</f>
        <v>0.0</v>
      </c>
      <c r="AC39" s="19">
        <f>MAX(0,MIN(Z39+AA39-AB39,MonthlyPayment-SUM(H39,M39,R39,W39,AB39,AG39,AL39,AQ39,AV39,BA39)-SUM(I39,N39,S39,X39)))</f>
        <v>0.0</v>
      </c>
      <c r="AD39" s="19">
        <f>ROUND(Z39+AA39-AB39-AC39,2)</f>
        <v>0.0</v>
      </c>
      <c r="AE39" s="19">
        <f>AI38</f>
        <v>0.0</v>
      </c>
      <c r="AF39" s="19">
        <f>ROUND(AE39*$AF$5/12,2)</f>
        <v>0.0</v>
      </c>
      <c r="AG39" s="19">
        <f>MIN($AG$5,AE39+AF39)</f>
        <v>0.0</v>
      </c>
      <c r="AH39" s="19">
        <f>MAX(0,MIN(AE39+AF39-AG39,MonthlyPayment-SUM(H39,M39,R39,W39,AB39,AG39,AL39,AQ39,AV39,BA39)-SUM(I39,N39,S39,X39,AC39)))</f>
        <v>0.0</v>
      </c>
      <c r="AI39" s="19">
        <f>ROUND(AE39+AF39-AG39-AH39,2)</f>
        <v>0.0</v>
      </c>
      <c r="AJ39" s="19">
        <f>AN38</f>
        <v>0.0</v>
      </c>
      <c r="AK39" s="19">
        <f>ROUND(AJ39*$AK$5/12,2)</f>
        <v>0.0</v>
      </c>
      <c r="AL39" s="19">
        <f>MIN($AL$5,AJ39+AK39)</f>
        <v>0.0</v>
      </c>
      <c r="AM39" s="19">
        <f>MAX(0,MIN(AJ39+AK39-AL39,MonthlyPayment-SUM(H39,M39,R39,W39,AB39,AG39,AL39,AQ39,AV39,BA39)-SUM(I39,N39,S39,X39,AC39,AH39)))</f>
        <v>0.0</v>
      </c>
      <c r="AN39" s="19">
        <f>ROUND(AJ39+AK39-AL39-AM39,2)</f>
        <v>0.0</v>
      </c>
      <c r="AO39" s="19">
        <f>AS38</f>
        <v>0.0</v>
      </c>
      <c r="AP39" s="19">
        <f>ROUND(AO39*$AP$5/12,2)</f>
        <v>0.0</v>
      </c>
      <c r="AQ39" s="19">
        <f>MIN($AQ$5,AO39+AP39)</f>
        <v>0.0</v>
      </c>
      <c r="AR39" s="19">
        <f>MAX(0,MIN(AO39+AP39-AQ39,MonthlyPayment-SUM(H39,M39,R39,W39,AB39,AG39,AL39,AQ39,AV39,BA39)-SUM(I39,N39,S39,X39,AC39,AH39,AM39)))</f>
        <v>0.0</v>
      </c>
      <c r="AS39" s="19">
        <f>ROUND(AO39+AP39-AQ39-AR39,2)</f>
        <v>0.0</v>
      </c>
      <c r="AT39" s="19">
        <f>AX38</f>
        <v>0.0</v>
      </c>
      <c r="AU39" s="19">
        <f>ROUND(AT39*$AU$5/12,2)</f>
        <v>0.0</v>
      </c>
      <c r="AV39" s="19">
        <f>MIN($AV$5,AT39+AU39)</f>
        <v>0.0</v>
      </c>
      <c r="AW39" s="19">
        <f>MAX(0,MIN(AT39+AU39-AV39,MonthlyPayment-SUM(H39,M39,R39,W39,AB39,AG39,AL39,AQ39,AV39,BA39)-SUM(I39,N39,S39,X39,AC39,AH39,AM39,AR39)))</f>
        <v>0.0</v>
      </c>
      <c r="AX39" s="19">
        <f>ROUND(AT39+AU39-AV39-AW39,2)</f>
        <v>0.0</v>
      </c>
      <c r="AY39" s="19">
        <f>BC38</f>
        <v>0.0</v>
      </c>
      <c r="AZ39" s="19">
        <f>ROUND(AY39*$AZ$5/12,2)</f>
        <v>0.0</v>
      </c>
      <c r="BA39" s="19">
        <f>MIN($BA$5,AY39+AZ39)</f>
        <v>0.0</v>
      </c>
      <c r="BB39" s="19">
        <f>MAX(0,MIN(AY39+AZ39-BA39,MonthlyPayment-SUM(H39,M39,R39,W39,AB39,AG39,AL39,AQ39,AV39,BA39)-SUM(I39,N39,S39,X39,AC39,AH39,AM39,AR39,AW39)))</f>
        <v>0.0</v>
      </c>
      <c r="BC39" s="19">
        <f>ROUND(AY39+AZ39-BA39-BB39,2)</f>
        <v>0.0</v>
      </c>
    </row>
    <row r="40" spans="1:55">
      <c r="A40" s="9">
        <v>34</v>
      </c>
      <c r="B40" s="15">
        <f>IF(FirstPayment="","",EDATE(FirstPayment,A40-1))</f>
        <v/>
      </c>
      <c r="C40" s="19">
        <f>SUM(H40,M40,R40,W40,AB40,AG40,AL40,AQ40,AV40,BA40,I40,N40,S40,X40,AC40,AH40,AM40,AR40,AW40,BB40)</f>
        <v>0.0</v>
      </c>
      <c r="D40" s="19">
        <f>SUM(J40,O40,T40,Y40,AD40,AI40,AN40,AS40,AX40,BC40)</f>
        <v>0.0</v>
      </c>
      <c r="E40" s="19">
        <f>SUM(G40,L40,Q40,V40,AA40,AF40,AK40,AP40,AU40,AZ40)</f>
        <v>0.0</v>
      </c>
      <c r="F40" s="19">
        <f>J39</f>
        <v>0.0</v>
      </c>
      <c r="G40" s="19">
        <f>ROUND(F40*$G$5/12,2)</f>
        <v>0.0</v>
      </c>
      <c r="H40" s="19">
        <f>MIN($H$5,F40+G40)</f>
        <v>0.0</v>
      </c>
      <c r="I40" s="19">
        <f>MAX(0,MIN(F40+G40-H40,MonthlyPayment-SUM(H40,M40,R40,W40,AB40,AG40,AL40,AQ40,AV40,BA40)))</f>
        <v>0.0</v>
      </c>
      <c r="J40" s="19">
        <f>ROUND(F40+G40-H40-I40,2)</f>
        <v>0.0</v>
      </c>
      <c r="K40" s="19">
        <f>O39</f>
        <v>0.0</v>
      </c>
      <c r="L40" s="19">
        <f>ROUND(K40*$L$5/12,2)</f>
        <v>0.0</v>
      </c>
      <c r="M40" s="19">
        <f>MIN($M$5,K40+L40)</f>
        <v>0.0</v>
      </c>
      <c r="N40" s="19">
        <f>MAX(0,MIN(K40+L40-M40,MonthlyPayment-SUM(H40,M40,R40,W40,AB40,AG40,AL40,AQ40,AV40,BA40)-SUM(I40)))</f>
        <v>0.0</v>
      </c>
      <c r="O40" s="19">
        <f>ROUND(K40+L40-M40-N40,2)</f>
        <v>0.0</v>
      </c>
      <c r="P40" s="19">
        <f>T39</f>
        <v>0.0</v>
      </c>
      <c r="Q40" s="19">
        <f>ROUND(P40*$Q$5/12,2)</f>
        <v>0.0</v>
      </c>
      <c r="R40" s="19">
        <f>MIN($R$5,P40+Q40)</f>
        <v>0.0</v>
      </c>
      <c r="S40" s="19">
        <f>MAX(0,MIN(P40+Q40-R40,MonthlyPayment-SUM(H40,M40,R40,W40,AB40,AG40,AL40,AQ40,AV40,BA40)-SUM(I40,N40)))</f>
        <v>0.0</v>
      </c>
      <c r="T40" s="19">
        <f>ROUND(P40+Q40-R40-S40,2)</f>
        <v>0.0</v>
      </c>
      <c r="U40" s="19">
        <f>Y39</f>
        <v>0.0</v>
      </c>
      <c r="V40" s="19">
        <f>ROUND(U40*$V$5/12,2)</f>
        <v>0.0</v>
      </c>
      <c r="W40" s="19">
        <f>MIN($W$5,U40+V40)</f>
        <v>0.0</v>
      </c>
      <c r="X40" s="19">
        <f>MAX(0,MIN(U40+V40-W40,MonthlyPayment-SUM(H40,M40,R40,W40,AB40,AG40,AL40,AQ40,AV40,BA40)-SUM(I40,N40,S40)))</f>
        <v>0.0</v>
      </c>
      <c r="Y40" s="19">
        <f>ROUND(U40+V40-W40-X40,2)</f>
        <v>0.0</v>
      </c>
      <c r="Z40" s="19">
        <f>AD39</f>
        <v>0.0</v>
      </c>
      <c r="AA40" s="19">
        <f>ROUND(Z40*$AA$5/12,2)</f>
        <v>0.0</v>
      </c>
      <c r="AB40" s="19">
        <f>MIN($AB$5,Z40+AA40)</f>
        <v>0.0</v>
      </c>
      <c r="AC40" s="19">
        <f>MAX(0,MIN(Z40+AA40-AB40,MonthlyPayment-SUM(H40,M40,R40,W40,AB40,AG40,AL40,AQ40,AV40,BA40)-SUM(I40,N40,S40,X40)))</f>
        <v>0.0</v>
      </c>
      <c r="AD40" s="19">
        <f>ROUND(Z40+AA40-AB40-AC40,2)</f>
        <v>0.0</v>
      </c>
      <c r="AE40" s="19">
        <f>AI39</f>
        <v>0.0</v>
      </c>
      <c r="AF40" s="19">
        <f>ROUND(AE40*$AF$5/12,2)</f>
        <v>0.0</v>
      </c>
      <c r="AG40" s="19">
        <f>MIN($AG$5,AE40+AF40)</f>
        <v>0.0</v>
      </c>
      <c r="AH40" s="19">
        <f>MAX(0,MIN(AE40+AF40-AG40,MonthlyPayment-SUM(H40,M40,R40,W40,AB40,AG40,AL40,AQ40,AV40,BA40)-SUM(I40,N40,S40,X40,AC40)))</f>
        <v>0.0</v>
      </c>
      <c r="AI40" s="19">
        <f>ROUND(AE40+AF40-AG40-AH40,2)</f>
        <v>0.0</v>
      </c>
      <c r="AJ40" s="19">
        <f>AN39</f>
        <v>0.0</v>
      </c>
      <c r="AK40" s="19">
        <f>ROUND(AJ40*$AK$5/12,2)</f>
        <v>0.0</v>
      </c>
      <c r="AL40" s="19">
        <f>MIN($AL$5,AJ40+AK40)</f>
        <v>0.0</v>
      </c>
      <c r="AM40" s="19">
        <f>MAX(0,MIN(AJ40+AK40-AL40,MonthlyPayment-SUM(H40,M40,R40,W40,AB40,AG40,AL40,AQ40,AV40,BA40)-SUM(I40,N40,S40,X40,AC40,AH40)))</f>
        <v>0.0</v>
      </c>
      <c r="AN40" s="19">
        <f>ROUND(AJ40+AK40-AL40-AM40,2)</f>
        <v>0.0</v>
      </c>
      <c r="AO40" s="19">
        <f>AS39</f>
        <v>0.0</v>
      </c>
      <c r="AP40" s="19">
        <f>ROUND(AO40*$AP$5/12,2)</f>
        <v>0.0</v>
      </c>
      <c r="AQ40" s="19">
        <f>MIN($AQ$5,AO40+AP40)</f>
        <v>0.0</v>
      </c>
      <c r="AR40" s="19">
        <f>MAX(0,MIN(AO40+AP40-AQ40,MonthlyPayment-SUM(H40,M40,R40,W40,AB40,AG40,AL40,AQ40,AV40,BA40)-SUM(I40,N40,S40,X40,AC40,AH40,AM40)))</f>
        <v>0.0</v>
      </c>
      <c r="AS40" s="19">
        <f>ROUND(AO40+AP40-AQ40-AR40,2)</f>
        <v>0.0</v>
      </c>
      <c r="AT40" s="19">
        <f>AX39</f>
        <v>0.0</v>
      </c>
      <c r="AU40" s="19">
        <f>ROUND(AT40*$AU$5/12,2)</f>
        <v>0.0</v>
      </c>
      <c r="AV40" s="19">
        <f>MIN($AV$5,AT40+AU40)</f>
        <v>0.0</v>
      </c>
      <c r="AW40" s="19">
        <f>MAX(0,MIN(AT40+AU40-AV40,MonthlyPayment-SUM(H40,M40,R40,W40,AB40,AG40,AL40,AQ40,AV40,BA40)-SUM(I40,N40,S40,X40,AC40,AH40,AM40,AR40)))</f>
        <v>0.0</v>
      </c>
      <c r="AX40" s="19">
        <f>ROUND(AT40+AU40-AV40-AW40,2)</f>
        <v>0.0</v>
      </c>
      <c r="AY40" s="19">
        <f>BC39</f>
        <v>0.0</v>
      </c>
      <c r="AZ40" s="19">
        <f>ROUND(AY40*$AZ$5/12,2)</f>
        <v>0.0</v>
      </c>
      <c r="BA40" s="19">
        <f>MIN($BA$5,AY40+AZ40)</f>
        <v>0.0</v>
      </c>
      <c r="BB40" s="19">
        <f>MAX(0,MIN(AY40+AZ40-BA40,MonthlyPayment-SUM(H40,M40,R40,W40,AB40,AG40,AL40,AQ40,AV40,BA40)-SUM(I40,N40,S40,X40,AC40,AH40,AM40,AR40,AW40)))</f>
        <v>0.0</v>
      </c>
      <c r="BC40" s="19">
        <f>ROUND(AY40+AZ40-BA40-BB40,2)</f>
        <v>0.0</v>
      </c>
    </row>
    <row r="41" spans="1:55">
      <c r="A41" s="9">
        <v>35</v>
      </c>
      <c r="B41" s="15">
        <f>IF(FirstPayment="","",EDATE(FirstPayment,A41-1))</f>
        <v/>
      </c>
      <c r="C41" s="19">
        <f>SUM(H41,M41,R41,W41,AB41,AG41,AL41,AQ41,AV41,BA41,I41,N41,S41,X41,AC41,AH41,AM41,AR41,AW41,BB41)</f>
        <v>0.0</v>
      </c>
      <c r="D41" s="19">
        <f>SUM(J41,O41,T41,Y41,AD41,AI41,AN41,AS41,AX41,BC41)</f>
        <v>0.0</v>
      </c>
      <c r="E41" s="19">
        <f>SUM(G41,L41,Q41,V41,AA41,AF41,AK41,AP41,AU41,AZ41)</f>
        <v>0.0</v>
      </c>
      <c r="F41" s="19">
        <f>J40</f>
        <v>0.0</v>
      </c>
      <c r="G41" s="19">
        <f>ROUND(F41*$G$5/12,2)</f>
        <v>0.0</v>
      </c>
      <c r="H41" s="19">
        <f>MIN($H$5,F41+G41)</f>
        <v>0.0</v>
      </c>
      <c r="I41" s="19">
        <f>MAX(0,MIN(F41+G41-H41,MonthlyPayment-SUM(H41,M41,R41,W41,AB41,AG41,AL41,AQ41,AV41,BA41)))</f>
        <v>0.0</v>
      </c>
      <c r="J41" s="19">
        <f>ROUND(F41+G41-H41-I41,2)</f>
        <v>0.0</v>
      </c>
      <c r="K41" s="19">
        <f>O40</f>
        <v>0.0</v>
      </c>
      <c r="L41" s="19">
        <f>ROUND(K41*$L$5/12,2)</f>
        <v>0.0</v>
      </c>
      <c r="M41" s="19">
        <f>MIN($M$5,K41+L41)</f>
        <v>0.0</v>
      </c>
      <c r="N41" s="19">
        <f>MAX(0,MIN(K41+L41-M41,MonthlyPayment-SUM(H41,M41,R41,W41,AB41,AG41,AL41,AQ41,AV41,BA41)-SUM(I41)))</f>
        <v>0.0</v>
      </c>
      <c r="O41" s="19">
        <f>ROUND(K41+L41-M41-N41,2)</f>
        <v>0.0</v>
      </c>
      <c r="P41" s="19">
        <f>T40</f>
        <v>0.0</v>
      </c>
      <c r="Q41" s="19">
        <f>ROUND(P41*$Q$5/12,2)</f>
        <v>0.0</v>
      </c>
      <c r="R41" s="19">
        <f>MIN($R$5,P41+Q41)</f>
        <v>0.0</v>
      </c>
      <c r="S41" s="19">
        <f>MAX(0,MIN(P41+Q41-R41,MonthlyPayment-SUM(H41,M41,R41,W41,AB41,AG41,AL41,AQ41,AV41,BA41)-SUM(I41,N41)))</f>
        <v>0.0</v>
      </c>
      <c r="T41" s="19">
        <f>ROUND(P41+Q41-R41-S41,2)</f>
        <v>0.0</v>
      </c>
      <c r="U41" s="19">
        <f>Y40</f>
        <v>0.0</v>
      </c>
      <c r="V41" s="19">
        <f>ROUND(U41*$V$5/12,2)</f>
        <v>0.0</v>
      </c>
      <c r="W41" s="19">
        <f>MIN($W$5,U41+V41)</f>
        <v>0.0</v>
      </c>
      <c r="X41" s="19">
        <f>MAX(0,MIN(U41+V41-W41,MonthlyPayment-SUM(H41,M41,R41,W41,AB41,AG41,AL41,AQ41,AV41,BA41)-SUM(I41,N41,S41)))</f>
        <v>0.0</v>
      </c>
      <c r="Y41" s="19">
        <f>ROUND(U41+V41-W41-X41,2)</f>
        <v>0.0</v>
      </c>
      <c r="Z41" s="19">
        <f>AD40</f>
        <v>0.0</v>
      </c>
      <c r="AA41" s="19">
        <f>ROUND(Z41*$AA$5/12,2)</f>
        <v>0.0</v>
      </c>
      <c r="AB41" s="19">
        <f>MIN($AB$5,Z41+AA41)</f>
        <v>0.0</v>
      </c>
      <c r="AC41" s="19">
        <f>MAX(0,MIN(Z41+AA41-AB41,MonthlyPayment-SUM(H41,M41,R41,W41,AB41,AG41,AL41,AQ41,AV41,BA41)-SUM(I41,N41,S41,X41)))</f>
        <v>0.0</v>
      </c>
      <c r="AD41" s="19">
        <f>ROUND(Z41+AA41-AB41-AC41,2)</f>
        <v>0.0</v>
      </c>
      <c r="AE41" s="19">
        <f>AI40</f>
        <v>0.0</v>
      </c>
      <c r="AF41" s="19">
        <f>ROUND(AE41*$AF$5/12,2)</f>
        <v>0.0</v>
      </c>
      <c r="AG41" s="19">
        <f>MIN($AG$5,AE41+AF41)</f>
        <v>0.0</v>
      </c>
      <c r="AH41" s="19">
        <f>MAX(0,MIN(AE41+AF41-AG41,MonthlyPayment-SUM(H41,M41,R41,W41,AB41,AG41,AL41,AQ41,AV41,BA41)-SUM(I41,N41,S41,X41,AC41)))</f>
        <v>0.0</v>
      </c>
      <c r="AI41" s="19">
        <f>ROUND(AE41+AF41-AG41-AH41,2)</f>
        <v>0.0</v>
      </c>
      <c r="AJ41" s="19">
        <f>AN40</f>
        <v>0.0</v>
      </c>
      <c r="AK41" s="19">
        <f>ROUND(AJ41*$AK$5/12,2)</f>
        <v>0.0</v>
      </c>
      <c r="AL41" s="19">
        <f>MIN($AL$5,AJ41+AK41)</f>
        <v>0.0</v>
      </c>
      <c r="AM41" s="19">
        <f>MAX(0,MIN(AJ41+AK41-AL41,MonthlyPayment-SUM(H41,M41,R41,W41,AB41,AG41,AL41,AQ41,AV41,BA41)-SUM(I41,N41,S41,X41,AC41,AH41)))</f>
        <v>0.0</v>
      </c>
      <c r="AN41" s="19">
        <f>ROUND(AJ41+AK41-AL41-AM41,2)</f>
        <v>0.0</v>
      </c>
      <c r="AO41" s="19">
        <f>AS40</f>
        <v>0.0</v>
      </c>
      <c r="AP41" s="19">
        <f>ROUND(AO41*$AP$5/12,2)</f>
        <v>0.0</v>
      </c>
      <c r="AQ41" s="19">
        <f>MIN($AQ$5,AO41+AP41)</f>
        <v>0.0</v>
      </c>
      <c r="AR41" s="19">
        <f>MAX(0,MIN(AO41+AP41-AQ41,MonthlyPayment-SUM(H41,M41,R41,W41,AB41,AG41,AL41,AQ41,AV41,BA41)-SUM(I41,N41,S41,X41,AC41,AH41,AM41)))</f>
        <v>0.0</v>
      </c>
      <c r="AS41" s="19">
        <f>ROUND(AO41+AP41-AQ41-AR41,2)</f>
        <v>0.0</v>
      </c>
      <c r="AT41" s="19">
        <f>AX40</f>
        <v>0.0</v>
      </c>
      <c r="AU41" s="19">
        <f>ROUND(AT41*$AU$5/12,2)</f>
        <v>0.0</v>
      </c>
      <c r="AV41" s="19">
        <f>MIN($AV$5,AT41+AU41)</f>
        <v>0.0</v>
      </c>
      <c r="AW41" s="19">
        <f>MAX(0,MIN(AT41+AU41-AV41,MonthlyPayment-SUM(H41,M41,R41,W41,AB41,AG41,AL41,AQ41,AV41,BA41)-SUM(I41,N41,S41,X41,AC41,AH41,AM41,AR41)))</f>
        <v>0.0</v>
      </c>
      <c r="AX41" s="19">
        <f>ROUND(AT41+AU41-AV41-AW41,2)</f>
        <v>0.0</v>
      </c>
      <c r="AY41" s="19">
        <f>BC40</f>
        <v>0.0</v>
      </c>
      <c r="AZ41" s="19">
        <f>ROUND(AY41*$AZ$5/12,2)</f>
        <v>0.0</v>
      </c>
      <c r="BA41" s="19">
        <f>MIN($BA$5,AY41+AZ41)</f>
        <v>0.0</v>
      </c>
      <c r="BB41" s="19">
        <f>MAX(0,MIN(AY41+AZ41-BA41,MonthlyPayment-SUM(H41,M41,R41,W41,AB41,AG41,AL41,AQ41,AV41,BA41)-SUM(I41,N41,S41,X41,AC41,AH41,AM41,AR41,AW41)))</f>
        <v>0.0</v>
      </c>
      <c r="BC41" s="19">
        <f>ROUND(AY41+AZ41-BA41-BB41,2)</f>
        <v>0.0</v>
      </c>
    </row>
    <row r="42" spans="1:55">
      <c r="A42" s="9">
        <v>36</v>
      </c>
      <c r="B42" s="15">
        <f>IF(FirstPayment="","",EDATE(FirstPayment,A42-1))</f>
        <v/>
      </c>
      <c r="C42" s="19">
        <f>SUM(H42,M42,R42,W42,AB42,AG42,AL42,AQ42,AV42,BA42,I42,N42,S42,X42,AC42,AH42,AM42,AR42,AW42,BB42)</f>
        <v>0.0</v>
      </c>
      <c r="D42" s="19">
        <f>SUM(J42,O42,T42,Y42,AD42,AI42,AN42,AS42,AX42,BC42)</f>
        <v>0.0</v>
      </c>
      <c r="E42" s="19">
        <f>SUM(G42,L42,Q42,V42,AA42,AF42,AK42,AP42,AU42,AZ42)</f>
        <v>0.0</v>
      </c>
      <c r="F42" s="19">
        <f>J41</f>
        <v>0.0</v>
      </c>
      <c r="G42" s="19">
        <f>ROUND(F42*$G$5/12,2)</f>
        <v>0.0</v>
      </c>
      <c r="H42" s="19">
        <f>MIN($H$5,F42+G42)</f>
        <v>0.0</v>
      </c>
      <c r="I42" s="19">
        <f>MAX(0,MIN(F42+G42-H42,MonthlyPayment-SUM(H42,M42,R42,W42,AB42,AG42,AL42,AQ42,AV42,BA42)))</f>
        <v>0.0</v>
      </c>
      <c r="J42" s="19">
        <f>ROUND(F42+G42-H42-I42,2)</f>
        <v>0.0</v>
      </c>
      <c r="K42" s="19">
        <f>O41</f>
        <v>0.0</v>
      </c>
      <c r="L42" s="19">
        <f>ROUND(K42*$L$5/12,2)</f>
        <v>0.0</v>
      </c>
      <c r="M42" s="19">
        <f>MIN($M$5,K42+L42)</f>
        <v>0.0</v>
      </c>
      <c r="N42" s="19">
        <f>MAX(0,MIN(K42+L42-M42,MonthlyPayment-SUM(H42,M42,R42,W42,AB42,AG42,AL42,AQ42,AV42,BA42)-SUM(I42)))</f>
        <v>0.0</v>
      </c>
      <c r="O42" s="19">
        <f>ROUND(K42+L42-M42-N42,2)</f>
        <v>0.0</v>
      </c>
      <c r="P42" s="19">
        <f>T41</f>
        <v>0.0</v>
      </c>
      <c r="Q42" s="19">
        <f>ROUND(P42*$Q$5/12,2)</f>
        <v>0.0</v>
      </c>
      <c r="R42" s="19">
        <f>MIN($R$5,P42+Q42)</f>
        <v>0.0</v>
      </c>
      <c r="S42" s="19">
        <f>MAX(0,MIN(P42+Q42-R42,MonthlyPayment-SUM(H42,M42,R42,W42,AB42,AG42,AL42,AQ42,AV42,BA42)-SUM(I42,N42)))</f>
        <v>0.0</v>
      </c>
      <c r="T42" s="19">
        <f>ROUND(P42+Q42-R42-S42,2)</f>
        <v>0.0</v>
      </c>
      <c r="U42" s="19">
        <f>Y41</f>
        <v>0.0</v>
      </c>
      <c r="V42" s="19">
        <f>ROUND(U42*$V$5/12,2)</f>
        <v>0.0</v>
      </c>
      <c r="W42" s="19">
        <f>MIN($W$5,U42+V42)</f>
        <v>0.0</v>
      </c>
      <c r="X42" s="19">
        <f>MAX(0,MIN(U42+V42-W42,MonthlyPayment-SUM(H42,M42,R42,W42,AB42,AG42,AL42,AQ42,AV42,BA42)-SUM(I42,N42,S42)))</f>
        <v>0.0</v>
      </c>
      <c r="Y42" s="19">
        <f>ROUND(U42+V42-W42-X42,2)</f>
        <v>0.0</v>
      </c>
      <c r="Z42" s="19">
        <f>AD41</f>
        <v>0.0</v>
      </c>
      <c r="AA42" s="19">
        <f>ROUND(Z42*$AA$5/12,2)</f>
        <v>0.0</v>
      </c>
      <c r="AB42" s="19">
        <f>MIN($AB$5,Z42+AA42)</f>
        <v>0.0</v>
      </c>
      <c r="AC42" s="19">
        <f>MAX(0,MIN(Z42+AA42-AB42,MonthlyPayment-SUM(H42,M42,R42,W42,AB42,AG42,AL42,AQ42,AV42,BA42)-SUM(I42,N42,S42,X42)))</f>
        <v>0.0</v>
      </c>
      <c r="AD42" s="19">
        <f>ROUND(Z42+AA42-AB42-AC42,2)</f>
        <v>0.0</v>
      </c>
      <c r="AE42" s="19">
        <f>AI41</f>
        <v>0.0</v>
      </c>
      <c r="AF42" s="19">
        <f>ROUND(AE42*$AF$5/12,2)</f>
        <v>0.0</v>
      </c>
      <c r="AG42" s="19">
        <f>MIN($AG$5,AE42+AF42)</f>
        <v>0.0</v>
      </c>
      <c r="AH42" s="19">
        <f>MAX(0,MIN(AE42+AF42-AG42,MonthlyPayment-SUM(H42,M42,R42,W42,AB42,AG42,AL42,AQ42,AV42,BA42)-SUM(I42,N42,S42,X42,AC42)))</f>
        <v>0.0</v>
      </c>
      <c r="AI42" s="19">
        <f>ROUND(AE42+AF42-AG42-AH42,2)</f>
        <v>0.0</v>
      </c>
      <c r="AJ42" s="19">
        <f>AN41</f>
        <v>0.0</v>
      </c>
      <c r="AK42" s="19">
        <f>ROUND(AJ42*$AK$5/12,2)</f>
        <v>0.0</v>
      </c>
      <c r="AL42" s="19">
        <f>MIN($AL$5,AJ42+AK42)</f>
        <v>0.0</v>
      </c>
      <c r="AM42" s="19">
        <f>MAX(0,MIN(AJ42+AK42-AL42,MonthlyPayment-SUM(H42,M42,R42,W42,AB42,AG42,AL42,AQ42,AV42,BA42)-SUM(I42,N42,S42,X42,AC42,AH42)))</f>
        <v>0.0</v>
      </c>
      <c r="AN42" s="19">
        <f>ROUND(AJ42+AK42-AL42-AM42,2)</f>
        <v>0.0</v>
      </c>
      <c r="AO42" s="19">
        <f>AS41</f>
        <v>0.0</v>
      </c>
      <c r="AP42" s="19">
        <f>ROUND(AO42*$AP$5/12,2)</f>
        <v>0.0</v>
      </c>
      <c r="AQ42" s="19">
        <f>MIN($AQ$5,AO42+AP42)</f>
        <v>0.0</v>
      </c>
      <c r="AR42" s="19">
        <f>MAX(0,MIN(AO42+AP42-AQ42,MonthlyPayment-SUM(H42,M42,R42,W42,AB42,AG42,AL42,AQ42,AV42,BA42)-SUM(I42,N42,S42,X42,AC42,AH42,AM42)))</f>
        <v>0.0</v>
      </c>
      <c r="AS42" s="19">
        <f>ROUND(AO42+AP42-AQ42-AR42,2)</f>
        <v>0.0</v>
      </c>
      <c r="AT42" s="19">
        <f>AX41</f>
        <v>0.0</v>
      </c>
      <c r="AU42" s="19">
        <f>ROUND(AT42*$AU$5/12,2)</f>
        <v>0.0</v>
      </c>
      <c r="AV42" s="19">
        <f>MIN($AV$5,AT42+AU42)</f>
        <v>0.0</v>
      </c>
      <c r="AW42" s="19">
        <f>MAX(0,MIN(AT42+AU42-AV42,MonthlyPayment-SUM(H42,M42,R42,W42,AB42,AG42,AL42,AQ42,AV42,BA42)-SUM(I42,N42,S42,X42,AC42,AH42,AM42,AR42)))</f>
        <v>0.0</v>
      </c>
      <c r="AX42" s="19">
        <f>ROUND(AT42+AU42-AV42-AW42,2)</f>
        <v>0.0</v>
      </c>
      <c r="AY42" s="19">
        <f>BC41</f>
        <v>0.0</v>
      </c>
      <c r="AZ42" s="19">
        <f>ROUND(AY42*$AZ$5/12,2)</f>
        <v>0.0</v>
      </c>
      <c r="BA42" s="19">
        <f>MIN($BA$5,AY42+AZ42)</f>
        <v>0.0</v>
      </c>
      <c r="BB42" s="19">
        <f>MAX(0,MIN(AY42+AZ42-BA42,MonthlyPayment-SUM(H42,M42,R42,W42,AB42,AG42,AL42,AQ42,AV42,BA42)-SUM(I42,N42,S42,X42,AC42,AH42,AM42,AR42,AW42)))</f>
        <v>0.0</v>
      </c>
      <c r="BC42" s="19">
        <f>ROUND(AY42+AZ42-BA42-BB42,2)</f>
        <v>0.0</v>
      </c>
    </row>
    <row r="43" spans="1:55">
      <c r="A43" s="9">
        <v>37</v>
      </c>
      <c r="B43" s="15">
        <f>IF(FirstPayment="","",EDATE(FirstPayment,A43-1))</f>
        <v/>
      </c>
      <c r="C43" s="19">
        <f>SUM(H43,M43,R43,W43,AB43,AG43,AL43,AQ43,AV43,BA43,I43,N43,S43,X43,AC43,AH43,AM43,AR43,AW43,BB43)</f>
        <v>0.0</v>
      </c>
      <c r="D43" s="19">
        <f>SUM(J43,O43,T43,Y43,AD43,AI43,AN43,AS43,AX43,BC43)</f>
        <v>0.0</v>
      </c>
      <c r="E43" s="19">
        <f>SUM(G43,L43,Q43,V43,AA43,AF43,AK43,AP43,AU43,AZ43)</f>
        <v>0.0</v>
      </c>
      <c r="F43" s="19">
        <f>J42</f>
        <v>0.0</v>
      </c>
      <c r="G43" s="19">
        <f>ROUND(F43*$G$5/12,2)</f>
        <v>0.0</v>
      </c>
      <c r="H43" s="19">
        <f>MIN($H$5,F43+G43)</f>
        <v>0.0</v>
      </c>
      <c r="I43" s="19">
        <f>MAX(0,MIN(F43+G43-H43,MonthlyPayment-SUM(H43,M43,R43,W43,AB43,AG43,AL43,AQ43,AV43,BA43)))</f>
        <v>0.0</v>
      </c>
      <c r="J43" s="19">
        <f>ROUND(F43+G43-H43-I43,2)</f>
        <v>0.0</v>
      </c>
      <c r="K43" s="19">
        <f>O42</f>
        <v>0.0</v>
      </c>
      <c r="L43" s="19">
        <f>ROUND(K43*$L$5/12,2)</f>
        <v>0.0</v>
      </c>
      <c r="M43" s="19">
        <f>MIN($M$5,K43+L43)</f>
        <v>0.0</v>
      </c>
      <c r="N43" s="19">
        <f>MAX(0,MIN(K43+L43-M43,MonthlyPayment-SUM(H43,M43,R43,W43,AB43,AG43,AL43,AQ43,AV43,BA43)-SUM(I43)))</f>
        <v>0.0</v>
      </c>
      <c r="O43" s="19">
        <f>ROUND(K43+L43-M43-N43,2)</f>
        <v>0.0</v>
      </c>
      <c r="P43" s="19">
        <f>T42</f>
        <v>0.0</v>
      </c>
      <c r="Q43" s="19">
        <f>ROUND(P43*$Q$5/12,2)</f>
        <v>0.0</v>
      </c>
      <c r="R43" s="19">
        <f>MIN($R$5,P43+Q43)</f>
        <v>0.0</v>
      </c>
      <c r="S43" s="19">
        <f>MAX(0,MIN(P43+Q43-R43,MonthlyPayment-SUM(H43,M43,R43,W43,AB43,AG43,AL43,AQ43,AV43,BA43)-SUM(I43,N43)))</f>
        <v>0.0</v>
      </c>
      <c r="T43" s="19">
        <f>ROUND(P43+Q43-R43-S43,2)</f>
        <v>0.0</v>
      </c>
      <c r="U43" s="19">
        <f>Y42</f>
        <v>0.0</v>
      </c>
      <c r="V43" s="19">
        <f>ROUND(U43*$V$5/12,2)</f>
        <v>0.0</v>
      </c>
      <c r="W43" s="19">
        <f>MIN($W$5,U43+V43)</f>
        <v>0.0</v>
      </c>
      <c r="X43" s="19">
        <f>MAX(0,MIN(U43+V43-W43,MonthlyPayment-SUM(H43,M43,R43,W43,AB43,AG43,AL43,AQ43,AV43,BA43)-SUM(I43,N43,S43)))</f>
        <v>0.0</v>
      </c>
      <c r="Y43" s="19">
        <f>ROUND(U43+V43-W43-X43,2)</f>
        <v>0.0</v>
      </c>
      <c r="Z43" s="19">
        <f>AD42</f>
        <v>0.0</v>
      </c>
      <c r="AA43" s="19">
        <f>ROUND(Z43*$AA$5/12,2)</f>
        <v>0.0</v>
      </c>
      <c r="AB43" s="19">
        <f>MIN($AB$5,Z43+AA43)</f>
        <v>0.0</v>
      </c>
      <c r="AC43" s="19">
        <f>MAX(0,MIN(Z43+AA43-AB43,MonthlyPayment-SUM(H43,M43,R43,W43,AB43,AG43,AL43,AQ43,AV43,BA43)-SUM(I43,N43,S43,X43)))</f>
        <v>0.0</v>
      </c>
      <c r="AD43" s="19">
        <f>ROUND(Z43+AA43-AB43-AC43,2)</f>
        <v>0.0</v>
      </c>
      <c r="AE43" s="19">
        <f>AI42</f>
        <v>0.0</v>
      </c>
      <c r="AF43" s="19">
        <f>ROUND(AE43*$AF$5/12,2)</f>
        <v>0.0</v>
      </c>
      <c r="AG43" s="19">
        <f>MIN($AG$5,AE43+AF43)</f>
        <v>0.0</v>
      </c>
      <c r="AH43" s="19">
        <f>MAX(0,MIN(AE43+AF43-AG43,MonthlyPayment-SUM(H43,M43,R43,W43,AB43,AG43,AL43,AQ43,AV43,BA43)-SUM(I43,N43,S43,X43,AC43)))</f>
        <v>0.0</v>
      </c>
      <c r="AI43" s="19">
        <f>ROUND(AE43+AF43-AG43-AH43,2)</f>
        <v>0.0</v>
      </c>
      <c r="AJ43" s="19">
        <f>AN42</f>
        <v>0.0</v>
      </c>
      <c r="AK43" s="19">
        <f>ROUND(AJ43*$AK$5/12,2)</f>
        <v>0.0</v>
      </c>
      <c r="AL43" s="19">
        <f>MIN($AL$5,AJ43+AK43)</f>
        <v>0.0</v>
      </c>
      <c r="AM43" s="19">
        <f>MAX(0,MIN(AJ43+AK43-AL43,MonthlyPayment-SUM(H43,M43,R43,W43,AB43,AG43,AL43,AQ43,AV43,BA43)-SUM(I43,N43,S43,X43,AC43,AH43)))</f>
        <v>0.0</v>
      </c>
      <c r="AN43" s="19">
        <f>ROUND(AJ43+AK43-AL43-AM43,2)</f>
        <v>0.0</v>
      </c>
      <c r="AO43" s="19">
        <f>AS42</f>
        <v>0.0</v>
      </c>
      <c r="AP43" s="19">
        <f>ROUND(AO43*$AP$5/12,2)</f>
        <v>0.0</v>
      </c>
      <c r="AQ43" s="19">
        <f>MIN($AQ$5,AO43+AP43)</f>
        <v>0.0</v>
      </c>
      <c r="AR43" s="19">
        <f>MAX(0,MIN(AO43+AP43-AQ43,MonthlyPayment-SUM(H43,M43,R43,W43,AB43,AG43,AL43,AQ43,AV43,BA43)-SUM(I43,N43,S43,X43,AC43,AH43,AM43)))</f>
        <v>0.0</v>
      </c>
      <c r="AS43" s="19">
        <f>ROUND(AO43+AP43-AQ43-AR43,2)</f>
        <v>0.0</v>
      </c>
      <c r="AT43" s="19">
        <f>AX42</f>
        <v>0.0</v>
      </c>
      <c r="AU43" s="19">
        <f>ROUND(AT43*$AU$5/12,2)</f>
        <v>0.0</v>
      </c>
      <c r="AV43" s="19">
        <f>MIN($AV$5,AT43+AU43)</f>
        <v>0.0</v>
      </c>
      <c r="AW43" s="19">
        <f>MAX(0,MIN(AT43+AU43-AV43,MonthlyPayment-SUM(H43,M43,R43,W43,AB43,AG43,AL43,AQ43,AV43,BA43)-SUM(I43,N43,S43,X43,AC43,AH43,AM43,AR43)))</f>
        <v>0.0</v>
      </c>
      <c r="AX43" s="19">
        <f>ROUND(AT43+AU43-AV43-AW43,2)</f>
        <v>0.0</v>
      </c>
      <c r="AY43" s="19">
        <f>BC42</f>
        <v>0.0</v>
      </c>
      <c r="AZ43" s="19">
        <f>ROUND(AY43*$AZ$5/12,2)</f>
        <v>0.0</v>
      </c>
      <c r="BA43" s="19">
        <f>MIN($BA$5,AY43+AZ43)</f>
        <v>0.0</v>
      </c>
      <c r="BB43" s="19">
        <f>MAX(0,MIN(AY43+AZ43-BA43,MonthlyPayment-SUM(H43,M43,R43,W43,AB43,AG43,AL43,AQ43,AV43,BA43)-SUM(I43,N43,S43,X43,AC43,AH43,AM43,AR43,AW43)))</f>
        <v>0.0</v>
      </c>
      <c r="BC43" s="19">
        <f>ROUND(AY43+AZ43-BA43-BB43,2)</f>
        <v>0.0</v>
      </c>
    </row>
    <row r="44" spans="1:55">
      <c r="A44" s="9">
        <v>38</v>
      </c>
      <c r="B44" s="15">
        <f>IF(FirstPayment="","",EDATE(FirstPayment,A44-1))</f>
        <v/>
      </c>
      <c r="C44" s="19">
        <f>SUM(H44,M44,R44,W44,AB44,AG44,AL44,AQ44,AV44,BA44,I44,N44,S44,X44,AC44,AH44,AM44,AR44,AW44,BB44)</f>
        <v>0.0</v>
      </c>
      <c r="D44" s="19">
        <f>SUM(J44,O44,T44,Y44,AD44,AI44,AN44,AS44,AX44,BC44)</f>
        <v>0.0</v>
      </c>
      <c r="E44" s="19">
        <f>SUM(G44,L44,Q44,V44,AA44,AF44,AK44,AP44,AU44,AZ44)</f>
        <v>0.0</v>
      </c>
      <c r="F44" s="19">
        <f>J43</f>
        <v>0.0</v>
      </c>
      <c r="G44" s="19">
        <f>ROUND(F44*$G$5/12,2)</f>
        <v>0.0</v>
      </c>
      <c r="H44" s="19">
        <f>MIN($H$5,F44+G44)</f>
        <v>0.0</v>
      </c>
      <c r="I44" s="19">
        <f>MAX(0,MIN(F44+G44-H44,MonthlyPayment-SUM(H44,M44,R44,W44,AB44,AG44,AL44,AQ44,AV44,BA44)))</f>
        <v>0.0</v>
      </c>
      <c r="J44" s="19">
        <f>ROUND(F44+G44-H44-I44,2)</f>
        <v>0.0</v>
      </c>
      <c r="K44" s="19">
        <f>O43</f>
        <v>0.0</v>
      </c>
      <c r="L44" s="19">
        <f>ROUND(K44*$L$5/12,2)</f>
        <v>0.0</v>
      </c>
      <c r="M44" s="19">
        <f>MIN($M$5,K44+L44)</f>
        <v>0.0</v>
      </c>
      <c r="N44" s="19">
        <f>MAX(0,MIN(K44+L44-M44,MonthlyPayment-SUM(H44,M44,R44,W44,AB44,AG44,AL44,AQ44,AV44,BA44)-SUM(I44)))</f>
        <v>0.0</v>
      </c>
      <c r="O44" s="19">
        <f>ROUND(K44+L44-M44-N44,2)</f>
        <v>0.0</v>
      </c>
      <c r="P44" s="19">
        <f>T43</f>
        <v>0.0</v>
      </c>
      <c r="Q44" s="19">
        <f>ROUND(P44*$Q$5/12,2)</f>
        <v>0.0</v>
      </c>
      <c r="R44" s="19">
        <f>MIN($R$5,P44+Q44)</f>
        <v>0.0</v>
      </c>
      <c r="S44" s="19">
        <f>MAX(0,MIN(P44+Q44-R44,MonthlyPayment-SUM(H44,M44,R44,W44,AB44,AG44,AL44,AQ44,AV44,BA44)-SUM(I44,N44)))</f>
        <v>0.0</v>
      </c>
      <c r="T44" s="19">
        <f>ROUND(P44+Q44-R44-S44,2)</f>
        <v>0.0</v>
      </c>
      <c r="U44" s="19">
        <f>Y43</f>
        <v>0.0</v>
      </c>
      <c r="V44" s="19">
        <f>ROUND(U44*$V$5/12,2)</f>
        <v>0.0</v>
      </c>
      <c r="W44" s="19">
        <f>MIN($W$5,U44+V44)</f>
        <v>0.0</v>
      </c>
      <c r="X44" s="19">
        <f>MAX(0,MIN(U44+V44-W44,MonthlyPayment-SUM(H44,M44,R44,W44,AB44,AG44,AL44,AQ44,AV44,BA44)-SUM(I44,N44,S44)))</f>
        <v>0.0</v>
      </c>
      <c r="Y44" s="19">
        <f>ROUND(U44+V44-W44-X44,2)</f>
        <v>0.0</v>
      </c>
      <c r="Z44" s="19">
        <f>AD43</f>
        <v>0.0</v>
      </c>
      <c r="AA44" s="19">
        <f>ROUND(Z44*$AA$5/12,2)</f>
        <v>0.0</v>
      </c>
      <c r="AB44" s="19">
        <f>MIN($AB$5,Z44+AA44)</f>
        <v>0.0</v>
      </c>
      <c r="AC44" s="19">
        <f>MAX(0,MIN(Z44+AA44-AB44,MonthlyPayment-SUM(H44,M44,R44,W44,AB44,AG44,AL44,AQ44,AV44,BA44)-SUM(I44,N44,S44,X44)))</f>
        <v>0.0</v>
      </c>
      <c r="AD44" s="19">
        <f>ROUND(Z44+AA44-AB44-AC44,2)</f>
        <v>0.0</v>
      </c>
      <c r="AE44" s="19">
        <f>AI43</f>
        <v>0.0</v>
      </c>
      <c r="AF44" s="19">
        <f>ROUND(AE44*$AF$5/12,2)</f>
        <v>0.0</v>
      </c>
      <c r="AG44" s="19">
        <f>MIN($AG$5,AE44+AF44)</f>
        <v>0.0</v>
      </c>
      <c r="AH44" s="19">
        <f>MAX(0,MIN(AE44+AF44-AG44,MonthlyPayment-SUM(H44,M44,R44,W44,AB44,AG44,AL44,AQ44,AV44,BA44)-SUM(I44,N44,S44,X44,AC44)))</f>
        <v>0.0</v>
      </c>
      <c r="AI44" s="19">
        <f>ROUND(AE44+AF44-AG44-AH44,2)</f>
        <v>0.0</v>
      </c>
      <c r="AJ44" s="19">
        <f>AN43</f>
        <v>0.0</v>
      </c>
      <c r="AK44" s="19">
        <f>ROUND(AJ44*$AK$5/12,2)</f>
        <v>0.0</v>
      </c>
      <c r="AL44" s="19">
        <f>MIN($AL$5,AJ44+AK44)</f>
        <v>0.0</v>
      </c>
      <c r="AM44" s="19">
        <f>MAX(0,MIN(AJ44+AK44-AL44,MonthlyPayment-SUM(H44,M44,R44,W44,AB44,AG44,AL44,AQ44,AV44,BA44)-SUM(I44,N44,S44,X44,AC44,AH44)))</f>
        <v>0.0</v>
      </c>
      <c r="AN44" s="19">
        <f>ROUND(AJ44+AK44-AL44-AM44,2)</f>
        <v>0.0</v>
      </c>
      <c r="AO44" s="19">
        <f>AS43</f>
        <v>0.0</v>
      </c>
      <c r="AP44" s="19">
        <f>ROUND(AO44*$AP$5/12,2)</f>
        <v>0.0</v>
      </c>
      <c r="AQ44" s="19">
        <f>MIN($AQ$5,AO44+AP44)</f>
        <v>0.0</v>
      </c>
      <c r="AR44" s="19">
        <f>MAX(0,MIN(AO44+AP44-AQ44,MonthlyPayment-SUM(H44,M44,R44,W44,AB44,AG44,AL44,AQ44,AV44,BA44)-SUM(I44,N44,S44,X44,AC44,AH44,AM44)))</f>
        <v>0.0</v>
      </c>
      <c r="AS44" s="19">
        <f>ROUND(AO44+AP44-AQ44-AR44,2)</f>
        <v>0.0</v>
      </c>
      <c r="AT44" s="19">
        <f>AX43</f>
        <v>0.0</v>
      </c>
      <c r="AU44" s="19">
        <f>ROUND(AT44*$AU$5/12,2)</f>
        <v>0.0</v>
      </c>
      <c r="AV44" s="19">
        <f>MIN($AV$5,AT44+AU44)</f>
        <v>0.0</v>
      </c>
      <c r="AW44" s="19">
        <f>MAX(0,MIN(AT44+AU44-AV44,MonthlyPayment-SUM(H44,M44,R44,W44,AB44,AG44,AL44,AQ44,AV44,BA44)-SUM(I44,N44,S44,X44,AC44,AH44,AM44,AR44)))</f>
        <v>0.0</v>
      </c>
      <c r="AX44" s="19">
        <f>ROUND(AT44+AU44-AV44-AW44,2)</f>
        <v>0.0</v>
      </c>
      <c r="AY44" s="19">
        <f>BC43</f>
        <v>0.0</v>
      </c>
      <c r="AZ44" s="19">
        <f>ROUND(AY44*$AZ$5/12,2)</f>
        <v>0.0</v>
      </c>
      <c r="BA44" s="19">
        <f>MIN($BA$5,AY44+AZ44)</f>
        <v>0.0</v>
      </c>
      <c r="BB44" s="19">
        <f>MAX(0,MIN(AY44+AZ44-BA44,MonthlyPayment-SUM(H44,M44,R44,W44,AB44,AG44,AL44,AQ44,AV44,BA44)-SUM(I44,N44,S44,X44,AC44,AH44,AM44,AR44,AW44)))</f>
        <v>0.0</v>
      </c>
      <c r="BC44" s="19">
        <f>ROUND(AY44+AZ44-BA44-BB44,2)</f>
        <v>0.0</v>
      </c>
    </row>
    <row r="45" spans="1:55">
      <c r="A45" s="9">
        <v>39</v>
      </c>
      <c r="B45" s="15">
        <f>IF(FirstPayment="","",EDATE(FirstPayment,A45-1))</f>
        <v/>
      </c>
      <c r="C45" s="19">
        <f>SUM(H45,M45,R45,W45,AB45,AG45,AL45,AQ45,AV45,BA45,I45,N45,S45,X45,AC45,AH45,AM45,AR45,AW45,BB45)</f>
        <v>0.0</v>
      </c>
      <c r="D45" s="19">
        <f>SUM(J45,O45,T45,Y45,AD45,AI45,AN45,AS45,AX45,BC45)</f>
        <v>0.0</v>
      </c>
      <c r="E45" s="19">
        <f>SUM(G45,L45,Q45,V45,AA45,AF45,AK45,AP45,AU45,AZ45)</f>
        <v>0.0</v>
      </c>
      <c r="F45" s="19">
        <f>J44</f>
        <v>0.0</v>
      </c>
      <c r="G45" s="19">
        <f>ROUND(F45*$G$5/12,2)</f>
        <v>0.0</v>
      </c>
      <c r="H45" s="19">
        <f>MIN($H$5,F45+G45)</f>
        <v>0.0</v>
      </c>
      <c r="I45" s="19">
        <f>MAX(0,MIN(F45+G45-H45,MonthlyPayment-SUM(H45,M45,R45,W45,AB45,AG45,AL45,AQ45,AV45,BA45)))</f>
        <v>0.0</v>
      </c>
      <c r="J45" s="19">
        <f>ROUND(F45+G45-H45-I45,2)</f>
        <v>0.0</v>
      </c>
      <c r="K45" s="19">
        <f>O44</f>
        <v>0.0</v>
      </c>
      <c r="L45" s="19">
        <f>ROUND(K45*$L$5/12,2)</f>
        <v>0.0</v>
      </c>
      <c r="M45" s="19">
        <f>MIN($M$5,K45+L45)</f>
        <v>0.0</v>
      </c>
      <c r="N45" s="19">
        <f>MAX(0,MIN(K45+L45-M45,MonthlyPayment-SUM(H45,M45,R45,W45,AB45,AG45,AL45,AQ45,AV45,BA45)-SUM(I45)))</f>
        <v>0.0</v>
      </c>
      <c r="O45" s="19">
        <f>ROUND(K45+L45-M45-N45,2)</f>
        <v>0.0</v>
      </c>
      <c r="P45" s="19">
        <f>T44</f>
        <v>0.0</v>
      </c>
      <c r="Q45" s="19">
        <f>ROUND(P45*$Q$5/12,2)</f>
        <v>0.0</v>
      </c>
      <c r="R45" s="19">
        <f>MIN($R$5,P45+Q45)</f>
        <v>0.0</v>
      </c>
      <c r="S45" s="19">
        <f>MAX(0,MIN(P45+Q45-R45,MonthlyPayment-SUM(H45,M45,R45,W45,AB45,AG45,AL45,AQ45,AV45,BA45)-SUM(I45,N45)))</f>
        <v>0.0</v>
      </c>
      <c r="T45" s="19">
        <f>ROUND(P45+Q45-R45-S45,2)</f>
        <v>0.0</v>
      </c>
      <c r="U45" s="19">
        <f>Y44</f>
        <v>0.0</v>
      </c>
      <c r="V45" s="19">
        <f>ROUND(U45*$V$5/12,2)</f>
        <v>0.0</v>
      </c>
      <c r="W45" s="19">
        <f>MIN($W$5,U45+V45)</f>
        <v>0.0</v>
      </c>
      <c r="X45" s="19">
        <f>MAX(0,MIN(U45+V45-W45,MonthlyPayment-SUM(H45,M45,R45,W45,AB45,AG45,AL45,AQ45,AV45,BA45)-SUM(I45,N45,S45)))</f>
        <v>0.0</v>
      </c>
      <c r="Y45" s="19">
        <f>ROUND(U45+V45-W45-X45,2)</f>
        <v>0.0</v>
      </c>
      <c r="Z45" s="19">
        <f>AD44</f>
        <v>0.0</v>
      </c>
      <c r="AA45" s="19">
        <f>ROUND(Z45*$AA$5/12,2)</f>
        <v>0.0</v>
      </c>
      <c r="AB45" s="19">
        <f>MIN($AB$5,Z45+AA45)</f>
        <v>0.0</v>
      </c>
      <c r="AC45" s="19">
        <f>MAX(0,MIN(Z45+AA45-AB45,MonthlyPayment-SUM(H45,M45,R45,W45,AB45,AG45,AL45,AQ45,AV45,BA45)-SUM(I45,N45,S45,X45)))</f>
        <v>0.0</v>
      </c>
      <c r="AD45" s="19">
        <f>ROUND(Z45+AA45-AB45-AC45,2)</f>
        <v>0.0</v>
      </c>
      <c r="AE45" s="19">
        <f>AI44</f>
        <v>0.0</v>
      </c>
      <c r="AF45" s="19">
        <f>ROUND(AE45*$AF$5/12,2)</f>
        <v>0.0</v>
      </c>
      <c r="AG45" s="19">
        <f>MIN($AG$5,AE45+AF45)</f>
        <v>0.0</v>
      </c>
      <c r="AH45" s="19">
        <f>MAX(0,MIN(AE45+AF45-AG45,MonthlyPayment-SUM(H45,M45,R45,W45,AB45,AG45,AL45,AQ45,AV45,BA45)-SUM(I45,N45,S45,X45,AC45)))</f>
        <v>0.0</v>
      </c>
      <c r="AI45" s="19">
        <f>ROUND(AE45+AF45-AG45-AH45,2)</f>
        <v>0.0</v>
      </c>
      <c r="AJ45" s="19">
        <f>AN44</f>
        <v>0.0</v>
      </c>
      <c r="AK45" s="19">
        <f>ROUND(AJ45*$AK$5/12,2)</f>
        <v>0.0</v>
      </c>
      <c r="AL45" s="19">
        <f>MIN($AL$5,AJ45+AK45)</f>
        <v>0.0</v>
      </c>
      <c r="AM45" s="19">
        <f>MAX(0,MIN(AJ45+AK45-AL45,MonthlyPayment-SUM(H45,M45,R45,W45,AB45,AG45,AL45,AQ45,AV45,BA45)-SUM(I45,N45,S45,X45,AC45,AH45)))</f>
        <v>0.0</v>
      </c>
      <c r="AN45" s="19">
        <f>ROUND(AJ45+AK45-AL45-AM45,2)</f>
        <v>0.0</v>
      </c>
      <c r="AO45" s="19">
        <f>AS44</f>
        <v>0.0</v>
      </c>
      <c r="AP45" s="19">
        <f>ROUND(AO45*$AP$5/12,2)</f>
        <v>0.0</v>
      </c>
      <c r="AQ45" s="19">
        <f>MIN($AQ$5,AO45+AP45)</f>
        <v>0.0</v>
      </c>
      <c r="AR45" s="19">
        <f>MAX(0,MIN(AO45+AP45-AQ45,MonthlyPayment-SUM(H45,M45,R45,W45,AB45,AG45,AL45,AQ45,AV45,BA45)-SUM(I45,N45,S45,X45,AC45,AH45,AM45)))</f>
        <v>0.0</v>
      </c>
      <c r="AS45" s="19">
        <f>ROUND(AO45+AP45-AQ45-AR45,2)</f>
        <v>0.0</v>
      </c>
      <c r="AT45" s="19">
        <f>AX44</f>
        <v>0.0</v>
      </c>
      <c r="AU45" s="19">
        <f>ROUND(AT45*$AU$5/12,2)</f>
        <v>0.0</v>
      </c>
      <c r="AV45" s="19">
        <f>MIN($AV$5,AT45+AU45)</f>
        <v>0.0</v>
      </c>
      <c r="AW45" s="19">
        <f>MAX(0,MIN(AT45+AU45-AV45,MonthlyPayment-SUM(H45,M45,R45,W45,AB45,AG45,AL45,AQ45,AV45,BA45)-SUM(I45,N45,S45,X45,AC45,AH45,AM45,AR45)))</f>
        <v>0.0</v>
      </c>
      <c r="AX45" s="19">
        <f>ROUND(AT45+AU45-AV45-AW45,2)</f>
        <v>0.0</v>
      </c>
      <c r="AY45" s="19">
        <f>BC44</f>
        <v>0.0</v>
      </c>
      <c r="AZ45" s="19">
        <f>ROUND(AY45*$AZ$5/12,2)</f>
        <v>0.0</v>
      </c>
      <c r="BA45" s="19">
        <f>MIN($BA$5,AY45+AZ45)</f>
        <v>0.0</v>
      </c>
      <c r="BB45" s="19">
        <f>MAX(0,MIN(AY45+AZ45-BA45,MonthlyPayment-SUM(H45,M45,R45,W45,AB45,AG45,AL45,AQ45,AV45,BA45)-SUM(I45,N45,S45,X45,AC45,AH45,AM45,AR45,AW45)))</f>
        <v>0.0</v>
      </c>
      <c r="BC45" s="19">
        <f>ROUND(AY45+AZ45-BA45-BB45,2)</f>
        <v>0.0</v>
      </c>
    </row>
    <row r="46" spans="1:55">
      <c r="A46" s="9">
        <v>40</v>
      </c>
      <c r="B46" s="15">
        <f>IF(FirstPayment="","",EDATE(FirstPayment,A46-1))</f>
        <v/>
      </c>
      <c r="C46" s="19">
        <f>SUM(H46,M46,R46,W46,AB46,AG46,AL46,AQ46,AV46,BA46,I46,N46,S46,X46,AC46,AH46,AM46,AR46,AW46,BB46)</f>
        <v>0.0</v>
      </c>
      <c r="D46" s="19">
        <f>SUM(J46,O46,T46,Y46,AD46,AI46,AN46,AS46,AX46,BC46)</f>
        <v>0.0</v>
      </c>
      <c r="E46" s="19">
        <f>SUM(G46,L46,Q46,V46,AA46,AF46,AK46,AP46,AU46,AZ46)</f>
        <v>0.0</v>
      </c>
      <c r="F46" s="19">
        <f>J45</f>
        <v>0.0</v>
      </c>
      <c r="G46" s="19">
        <f>ROUND(F46*$G$5/12,2)</f>
        <v>0.0</v>
      </c>
      <c r="H46" s="19">
        <f>MIN($H$5,F46+G46)</f>
        <v>0.0</v>
      </c>
      <c r="I46" s="19">
        <f>MAX(0,MIN(F46+G46-H46,MonthlyPayment-SUM(H46,M46,R46,W46,AB46,AG46,AL46,AQ46,AV46,BA46)))</f>
        <v>0.0</v>
      </c>
      <c r="J46" s="19">
        <f>ROUND(F46+G46-H46-I46,2)</f>
        <v>0.0</v>
      </c>
      <c r="K46" s="19">
        <f>O45</f>
        <v>0.0</v>
      </c>
      <c r="L46" s="19">
        <f>ROUND(K46*$L$5/12,2)</f>
        <v>0.0</v>
      </c>
      <c r="M46" s="19">
        <f>MIN($M$5,K46+L46)</f>
        <v>0.0</v>
      </c>
      <c r="N46" s="19">
        <f>MAX(0,MIN(K46+L46-M46,MonthlyPayment-SUM(H46,M46,R46,W46,AB46,AG46,AL46,AQ46,AV46,BA46)-SUM(I46)))</f>
        <v>0.0</v>
      </c>
      <c r="O46" s="19">
        <f>ROUND(K46+L46-M46-N46,2)</f>
        <v>0.0</v>
      </c>
      <c r="P46" s="19">
        <f>T45</f>
        <v>0.0</v>
      </c>
      <c r="Q46" s="19">
        <f>ROUND(P46*$Q$5/12,2)</f>
        <v>0.0</v>
      </c>
      <c r="R46" s="19">
        <f>MIN($R$5,P46+Q46)</f>
        <v>0.0</v>
      </c>
      <c r="S46" s="19">
        <f>MAX(0,MIN(P46+Q46-R46,MonthlyPayment-SUM(H46,M46,R46,W46,AB46,AG46,AL46,AQ46,AV46,BA46)-SUM(I46,N46)))</f>
        <v>0.0</v>
      </c>
      <c r="T46" s="19">
        <f>ROUND(P46+Q46-R46-S46,2)</f>
        <v>0.0</v>
      </c>
      <c r="U46" s="19">
        <f>Y45</f>
        <v>0.0</v>
      </c>
      <c r="V46" s="19">
        <f>ROUND(U46*$V$5/12,2)</f>
        <v>0.0</v>
      </c>
      <c r="W46" s="19">
        <f>MIN($W$5,U46+V46)</f>
        <v>0.0</v>
      </c>
      <c r="X46" s="19">
        <f>MAX(0,MIN(U46+V46-W46,MonthlyPayment-SUM(H46,M46,R46,W46,AB46,AG46,AL46,AQ46,AV46,BA46)-SUM(I46,N46,S46)))</f>
        <v>0.0</v>
      </c>
      <c r="Y46" s="19">
        <f>ROUND(U46+V46-W46-X46,2)</f>
        <v>0.0</v>
      </c>
      <c r="Z46" s="19">
        <f>AD45</f>
        <v>0.0</v>
      </c>
      <c r="AA46" s="19">
        <f>ROUND(Z46*$AA$5/12,2)</f>
        <v>0.0</v>
      </c>
      <c r="AB46" s="19">
        <f>MIN($AB$5,Z46+AA46)</f>
        <v>0.0</v>
      </c>
      <c r="AC46" s="19">
        <f>MAX(0,MIN(Z46+AA46-AB46,MonthlyPayment-SUM(H46,M46,R46,W46,AB46,AG46,AL46,AQ46,AV46,BA46)-SUM(I46,N46,S46,X46)))</f>
        <v>0.0</v>
      </c>
      <c r="AD46" s="19">
        <f>ROUND(Z46+AA46-AB46-AC46,2)</f>
        <v>0.0</v>
      </c>
      <c r="AE46" s="19">
        <f>AI45</f>
        <v>0.0</v>
      </c>
      <c r="AF46" s="19">
        <f>ROUND(AE46*$AF$5/12,2)</f>
        <v>0.0</v>
      </c>
      <c r="AG46" s="19">
        <f>MIN($AG$5,AE46+AF46)</f>
        <v>0.0</v>
      </c>
      <c r="AH46" s="19">
        <f>MAX(0,MIN(AE46+AF46-AG46,MonthlyPayment-SUM(H46,M46,R46,W46,AB46,AG46,AL46,AQ46,AV46,BA46)-SUM(I46,N46,S46,X46,AC46)))</f>
        <v>0.0</v>
      </c>
      <c r="AI46" s="19">
        <f>ROUND(AE46+AF46-AG46-AH46,2)</f>
        <v>0.0</v>
      </c>
      <c r="AJ46" s="19">
        <f>AN45</f>
        <v>0.0</v>
      </c>
      <c r="AK46" s="19">
        <f>ROUND(AJ46*$AK$5/12,2)</f>
        <v>0.0</v>
      </c>
      <c r="AL46" s="19">
        <f>MIN($AL$5,AJ46+AK46)</f>
        <v>0.0</v>
      </c>
      <c r="AM46" s="19">
        <f>MAX(0,MIN(AJ46+AK46-AL46,MonthlyPayment-SUM(H46,M46,R46,W46,AB46,AG46,AL46,AQ46,AV46,BA46)-SUM(I46,N46,S46,X46,AC46,AH46)))</f>
        <v>0.0</v>
      </c>
      <c r="AN46" s="19">
        <f>ROUND(AJ46+AK46-AL46-AM46,2)</f>
        <v>0.0</v>
      </c>
      <c r="AO46" s="19">
        <f>AS45</f>
        <v>0.0</v>
      </c>
      <c r="AP46" s="19">
        <f>ROUND(AO46*$AP$5/12,2)</f>
        <v>0.0</v>
      </c>
      <c r="AQ46" s="19">
        <f>MIN($AQ$5,AO46+AP46)</f>
        <v>0.0</v>
      </c>
      <c r="AR46" s="19">
        <f>MAX(0,MIN(AO46+AP46-AQ46,MonthlyPayment-SUM(H46,M46,R46,W46,AB46,AG46,AL46,AQ46,AV46,BA46)-SUM(I46,N46,S46,X46,AC46,AH46,AM46)))</f>
        <v>0.0</v>
      </c>
      <c r="AS46" s="19">
        <f>ROUND(AO46+AP46-AQ46-AR46,2)</f>
        <v>0.0</v>
      </c>
      <c r="AT46" s="19">
        <f>AX45</f>
        <v>0.0</v>
      </c>
      <c r="AU46" s="19">
        <f>ROUND(AT46*$AU$5/12,2)</f>
        <v>0.0</v>
      </c>
      <c r="AV46" s="19">
        <f>MIN($AV$5,AT46+AU46)</f>
        <v>0.0</v>
      </c>
      <c r="AW46" s="19">
        <f>MAX(0,MIN(AT46+AU46-AV46,MonthlyPayment-SUM(H46,M46,R46,W46,AB46,AG46,AL46,AQ46,AV46,BA46)-SUM(I46,N46,S46,X46,AC46,AH46,AM46,AR46)))</f>
        <v>0.0</v>
      </c>
      <c r="AX46" s="19">
        <f>ROUND(AT46+AU46-AV46-AW46,2)</f>
        <v>0.0</v>
      </c>
      <c r="AY46" s="19">
        <f>BC45</f>
        <v>0.0</v>
      </c>
      <c r="AZ46" s="19">
        <f>ROUND(AY46*$AZ$5/12,2)</f>
        <v>0.0</v>
      </c>
      <c r="BA46" s="19">
        <f>MIN($BA$5,AY46+AZ46)</f>
        <v>0.0</v>
      </c>
      <c r="BB46" s="19">
        <f>MAX(0,MIN(AY46+AZ46-BA46,MonthlyPayment-SUM(H46,M46,R46,W46,AB46,AG46,AL46,AQ46,AV46,BA46)-SUM(I46,N46,S46,X46,AC46,AH46,AM46,AR46,AW46)))</f>
        <v>0.0</v>
      </c>
      <c r="BC46" s="19">
        <f>ROUND(AY46+AZ46-BA46-BB46,2)</f>
        <v>0.0</v>
      </c>
    </row>
    <row r="47" spans="1:55">
      <c r="A47" s="9">
        <v>41</v>
      </c>
      <c r="B47" s="15">
        <f>IF(FirstPayment="","",EDATE(FirstPayment,A47-1))</f>
        <v/>
      </c>
      <c r="C47" s="19">
        <f>SUM(H47,M47,R47,W47,AB47,AG47,AL47,AQ47,AV47,BA47,I47,N47,S47,X47,AC47,AH47,AM47,AR47,AW47,BB47)</f>
        <v>0.0</v>
      </c>
      <c r="D47" s="19">
        <f>SUM(J47,O47,T47,Y47,AD47,AI47,AN47,AS47,AX47,BC47)</f>
        <v>0.0</v>
      </c>
      <c r="E47" s="19">
        <f>SUM(G47,L47,Q47,V47,AA47,AF47,AK47,AP47,AU47,AZ47)</f>
        <v>0.0</v>
      </c>
      <c r="F47" s="19">
        <f>J46</f>
        <v>0.0</v>
      </c>
      <c r="G47" s="19">
        <f>ROUND(F47*$G$5/12,2)</f>
        <v>0.0</v>
      </c>
      <c r="H47" s="19">
        <f>MIN($H$5,F47+G47)</f>
        <v>0.0</v>
      </c>
      <c r="I47" s="19">
        <f>MAX(0,MIN(F47+G47-H47,MonthlyPayment-SUM(H47,M47,R47,W47,AB47,AG47,AL47,AQ47,AV47,BA47)))</f>
        <v>0.0</v>
      </c>
      <c r="J47" s="19">
        <f>ROUND(F47+G47-H47-I47,2)</f>
        <v>0.0</v>
      </c>
      <c r="K47" s="19">
        <f>O46</f>
        <v>0.0</v>
      </c>
      <c r="L47" s="19">
        <f>ROUND(K47*$L$5/12,2)</f>
        <v>0.0</v>
      </c>
      <c r="M47" s="19">
        <f>MIN($M$5,K47+L47)</f>
        <v>0.0</v>
      </c>
      <c r="N47" s="19">
        <f>MAX(0,MIN(K47+L47-M47,MonthlyPayment-SUM(H47,M47,R47,W47,AB47,AG47,AL47,AQ47,AV47,BA47)-SUM(I47)))</f>
        <v>0.0</v>
      </c>
      <c r="O47" s="19">
        <f>ROUND(K47+L47-M47-N47,2)</f>
        <v>0.0</v>
      </c>
      <c r="P47" s="19">
        <f>T46</f>
        <v>0.0</v>
      </c>
      <c r="Q47" s="19">
        <f>ROUND(P47*$Q$5/12,2)</f>
        <v>0.0</v>
      </c>
      <c r="R47" s="19">
        <f>MIN($R$5,P47+Q47)</f>
        <v>0.0</v>
      </c>
      <c r="S47" s="19">
        <f>MAX(0,MIN(P47+Q47-R47,MonthlyPayment-SUM(H47,M47,R47,W47,AB47,AG47,AL47,AQ47,AV47,BA47)-SUM(I47,N47)))</f>
        <v>0.0</v>
      </c>
      <c r="T47" s="19">
        <f>ROUND(P47+Q47-R47-S47,2)</f>
        <v>0.0</v>
      </c>
      <c r="U47" s="19">
        <f>Y46</f>
        <v>0.0</v>
      </c>
      <c r="V47" s="19">
        <f>ROUND(U47*$V$5/12,2)</f>
        <v>0.0</v>
      </c>
      <c r="W47" s="19">
        <f>MIN($W$5,U47+V47)</f>
        <v>0.0</v>
      </c>
      <c r="X47" s="19">
        <f>MAX(0,MIN(U47+V47-W47,MonthlyPayment-SUM(H47,M47,R47,W47,AB47,AG47,AL47,AQ47,AV47,BA47)-SUM(I47,N47,S47)))</f>
        <v>0.0</v>
      </c>
      <c r="Y47" s="19">
        <f>ROUND(U47+V47-W47-X47,2)</f>
        <v>0.0</v>
      </c>
      <c r="Z47" s="19">
        <f>AD46</f>
        <v>0.0</v>
      </c>
      <c r="AA47" s="19">
        <f>ROUND(Z47*$AA$5/12,2)</f>
        <v>0.0</v>
      </c>
      <c r="AB47" s="19">
        <f>MIN($AB$5,Z47+AA47)</f>
        <v>0.0</v>
      </c>
      <c r="AC47" s="19">
        <f>MAX(0,MIN(Z47+AA47-AB47,MonthlyPayment-SUM(H47,M47,R47,W47,AB47,AG47,AL47,AQ47,AV47,BA47)-SUM(I47,N47,S47,X47)))</f>
        <v>0.0</v>
      </c>
      <c r="AD47" s="19">
        <f>ROUND(Z47+AA47-AB47-AC47,2)</f>
        <v>0.0</v>
      </c>
      <c r="AE47" s="19">
        <f>AI46</f>
        <v>0.0</v>
      </c>
      <c r="AF47" s="19">
        <f>ROUND(AE47*$AF$5/12,2)</f>
        <v>0.0</v>
      </c>
      <c r="AG47" s="19">
        <f>MIN($AG$5,AE47+AF47)</f>
        <v>0.0</v>
      </c>
      <c r="AH47" s="19">
        <f>MAX(0,MIN(AE47+AF47-AG47,MonthlyPayment-SUM(H47,M47,R47,W47,AB47,AG47,AL47,AQ47,AV47,BA47)-SUM(I47,N47,S47,X47,AC47)))</f>
        <v>0.0</v>
      </c>
      <c r="AI47" s="19">
        <f>ROUND(AE47+AF47-AG47-AH47,2)</f>
        <v>0.0</v>
      </c>
      <c r="AJ47" s="19">
        <f>AN46</f>
        <v>0.0</v>
      </c>
      <c r="AK47" s="19">
        <f>ROUND(AJ47*$AK$5/12,2)</f>
        <v>0.0</v>
      </c>
      <c r="AL47" s="19">
        <f>MIN($AL$5,AJ47+AK47)</f>
        <v>0.0</v>
      </c>
      <c r="AM47" s="19">
        <f>MAX(0,MIN(AJ47+AK47-AL47,MonthlyPayment-SUM(H47,M47,R47,W47,AB47,AG47,AL47,AQ47,AV47,BA47)-SUM(I47,N47,S47,X47,AC47,AH47)))</f>
        <v>0.0</v>
      </c>
      <c r="AN47" s="19">
        <f>ROUND(AJ47+AK47-AL47-AM47,2)</f>
        <v>0.0</v>
      </c>
      <c r="AO47" s="19">
        <f>AS46</f>
        <v>0.0</v>
      </c>
      <c r="AP47" s="19">
        <f>ROUND(AO47*$AP$5/12,2)</f>
        <v>0.0</v>
      </c>
      <c r="AQ47" s="19">
        <f>MIN($AQ$5,AO47+AP47)</f>
        <v>0.0</v>
      </c>
      <c r="AR47" s="19">
        <f>MAX(0,MIN(AO47+AP47-AQ47,MonthlyPayment-SUM(H47,M47,R47,W47,AB47,AG47,AL47,AQ47,AV47,BA47)-SUM(I47,N47,S47,X47,AC47,AH47,AM47)))</f>
        <v>0.0</v>
      </c>
      <c r="AS47" s="19">
        <f>ROUND(AO47+AP47-AQ47-AR47,2)</f>
        <v>0.0</v>
      </c>
      <c r="AT47" s="19">
        <f>AX46</f>
        <v>0.0</v>
      </c>
      <c r="AU47" s="19">
        <f>ROUND(AT47*$AU$5/12,2)</f>
        <v>0.0</v>
      </c>
      <c r="AV47" s="19">
        <f>MIN($AV$5,AT47+AU47)</f>
        <v>0.0</v>
      </c>
      <c r="AW47" s="19">
        <f>MAX(0,MIN(AT47+AU47-AV47,MonthlyPayment-SUM(H47,M47,R47,W47,AB47,AG47,AL47,AQ47,AV47,BA47)-SUM(I47,N47,S47,X47,AC47,AH47,AM47,AR47)))</f>
        <v>0.0</v>
      </c>
      <c r="AX47" s="19">
        <f>ROUND(AT47+AU47-AV47-AW47,2)</f>
        <v>0.0</v>
      </c>
      <c r="AY47" s="19">
        <f>BC46</f>
        <v>0.0</v>
      </c>
      <c r="AZ47" s="19">
        <f>ROUND(AY47*$AZ$5/12,2)</f>
        <v>0.0</v>
      </c>
      <c r="BA47" s="19">
        <f>MIN($BA$5,AY47+AZ47)</f>
        <v>0.0</v>
      </c>
      <c r="BB47" s="19">
        <f>MAX(0,MIN(AY47+AZ47-BA47,MonthlyPayment-SUM(H47,M47,R47,W47,AB47,AG47,AL47,AQ47,AV47,BA47)-SUM(I47,N47,S47,X47,AC47,AH47,AM47,AR47,AW47)))</f>
        <v>0.0</v>
      </c>
      <c r="BC47" s="19">
        <f>ROUND(AY47+AZ47-BA47-BB47,2)</f>
        <v>0.0</v>
      </c>
    </row>
    <row r="48" spans="1:55">
      <c r="A48" s="9">
        <v>42</v>
      </c>
      <c r="B48" s="15">
        <f>IF(FirstPayment="","",EDATE(FirstPayment,A48-1))</f>
        <v/>
      </c>
      <c r="C48" s="19">
        <f>SUM(H48,M48,R48,W48,AB48,AG48,AL48,AQ48,AV48,BA48,I48,N48,S48,X48,AC48,AH48,AM48,AR48,AW48,BB48)</f>
        <v>0.0</v>
      </c>
      <c r="D48" s="19">
        <f>SUM(J48,O48,T48,Y48,AD48,AI48,AN48,AS48,AX48,BC48)</f>
        <v>0.0</v>
      </c>
      <c r="E48" s="19">
        <f>SUM(G48,L48,Q48,V48,AA48,AF48,AK48,AP48,AU48,AZ48)</f>
        <v>0.0</v>
      </c>
      <c r="F48" s="19">
        <f>J47</f>
        <v>0.0</v>
      </c>
      <c r="G48" s="19">
        <f>ROUND(F48*$G$5/12,2)</f>
        <v>0.0</v>
      </c>
      <c r="H48" s="19">
        <f>MIN($H$5,F48+G48)</f>
        <v>0.0</v>
      </c>
      <c r="I48" s="19">
        <f>MAX(0,MIN(F48+G48-H48,MonthlyPayment-SUM(H48,M48,R48,W48,AB48,AG48,AL48,AQ48,AV48,BA48)))</f>
        <v>0.0</v>
      </c>
      <c r="J48" s="19">
        <f>ROUND(F48+G48-H48-I48,2)</f>
        <v>0.0</v>
      </c>
      <c r="K48" s="19">
        <f>O47</f>
        <v>0.0</v>
      </c>
      <c r="L48" s="19">
        <f>ROUND(K48*$L$5/12,2)</f>
        <v>0.0</v>
      </c>
      <c r="M48" s="19">
        <f>MIN($M$5,K48+L48)</f>
        <v>0.0</v>
      </c>
      <c r="N48" s="19">
        <f>MAX(0,MIN(K48+L48-M48,MonthlyPayment-SUM(H48,M48,R48,W48,AB48,AG48,AL48,AQ48,AV48,BA48)-SUM(I48)))</f>
        <v>0.0</v>
      </c>
      <c r="O48" s="19">
        <f>ROUND(K48+L48-M48-N48,2)</f>
        <v>0.0</v>
      </c>
      <c r="P48" s="19">
        <f>T47</f>
        <v>0.0</v>
      </c>
      <c r="Q48" s="19">
        <f>ROUND(P48*$Q$5/12,2)</f>
        <v>0.0</v>
      </c>
      <c r="R48" s="19">
        <f>MIN($R$5,P48+Q48)</f>
        <v>0.0</v>
      </c>
      <c r="S48" s="19">
        <f>MAX(0,MIN(P48+Q48-R48,MonthlyPayment-SUM(H48,M48,R48,W48,AB48,AG48,AL48,AQ48,AV48,BA48)-SUM(I48,N48)))</f>
        <v>0.0</v>
      </c>
      <c r="T48" s="19">
        <f>ROUND(P48+Q48-R48-S48,2)</f>
        <v>0.0</v>
      </c>
      <c r="U48" s="19">
        <f>Y47</f>
        <v>0.0</v>
      </c>
      <c r="V48" s="19">
        <f>ROUND(U48*$V$5/12,2)</f>
        <v>0.0</v>
      </c>
      <c r="W48" s="19">
        <f>MIN($W$5,U48+V48)</f>
        <v>0.0</v>
      </c>
      <c r="X48" s="19">
        <f>MAX(0,MIN(U48+V48-W48,MonthlyPayment-SUM(H48,M48,R48,W48,AB48,AG48,AL48,AQ48,AV48,BA48)-SUM(I48,N48,S48)))</f>
        <v>0.0</v>
      </c>
      <c r="Y48" s="19">
        <f>ROUND(U48+V48-W48-X48,2)</f>
        <v>0.0</v>
      </c>
      <c r="Z48" s="19">
        <f>AD47</f>
        <v>0.0</v>
      </c>
      <c r="AA48" s="19">
        <f>ROUND(Z48*$AA$5/12,2)</f>
        <v>0.0</v>
      </c>
      <c r="AB48" s="19">
        <f>MIN($AB$5,Z48+AA48)</f>
        <v>0.0</v>
      </c>
      <c r="AC48" s="19">
        <f>MAX(0,MIN(Z48+AA48-AB48,MonthlyPayment-SUM(H48,M48,R48,W48,AB48,AG48,AL48,AQ48,AV48,BA48)-SUM(I48,N48,S48,X48)))</f>
        <v>0.0</v>
      </c>
      <c r="AD48" s="19">
        <f>ROUND(Z48+AA48-AB48-AC48,2)</f>
        <v>0.0</v>
      </c>
      <c r="AE48" s="19">
        <f>AI47</f>
        <v>0.0</v>
      </c>
      <c r="AF48" s="19">
        <f>ROUND(AE48*$AF$5/12,2)</f>
        <v>0.0</v>
      </c>
      <c r="AG48" s="19">
        <f>MIN($AG$5,AE48+AF48)</f>
        <v>0.0</v>
      </c>
      <c r="AH48" s="19">
        <f>MAX(0,MIN(AE48+AF48-AG48,MonthlyPayment-SUM(H48,M48,R48,W48,AB48,AG48,AL48,AQ48,AV48,BA48)-SUM(I48,N48,S48,X48,AC48)))</f>
        <v>0.0</v>
      </c>
      <c r="AI48" s="19">
        <f>ROUND(AE48+AF48-AG48-AH48,2)</f>
        <v>0.0</v>
      </c>
      <c r="AJ48" s="19">
        <f>AN47</f>
        <v>0.0</v>
      </c>
      <c r="AK48" s="19">
        <f>ROUND(AJ48*$AK$5/12,2)</f>
        <v>0.0</v>
      </c>
      <c r="AL48" s="19">
        <f>MIN($AL$5,AJ48+AK48)</f>
        <v>0.0</v>
      </c>
      <c r="AM48" s="19">
        <f>MAX(0,MIN(AJ48+AK48-AL48,MonthlyPayment-SUM(H48,M48,R48,W48,AB48,AG48,AL48,AQ48,AV48,BA48)-SUM(I48,N48,S48,X48,AC48,AH48)))</f>
        <v>0.0</v>
      </c>
      <c r="AN48" s="19">
        <f>ROUND(AJ48+AK48-AL48-AM48,2)</f>
        <v>0.0</v>
      </c>
      <c r="AO48" s="19">
        <f>AS47</f>
        <v>0.0</v>
      </c>
      <c r="AP48" s="19">
        <f>ROUND(AO48*$AP$5/12,2)</f>
        <v>0.0</v>
      </c>
      <c r="AQ48" s="19">
        <f>MIN($AQ$5,AO48+AP48)</f>
        <v>0.0</v>
      </c>
      <c r="AR48" s="19">
        <f>MAX(0,MIN(AO48+AP48-AQ48,MonthlyPayment-SUM(H48,M48,R48,W48,AB48,AG48,AL48,AQ48,AV48,BA48)-SUM(I48,N48,S48,X48,AC48,AH48,AM48)))</f>
        <v>0.0</v>
      </c>
      <c r="AS48" s="19">
        <f>ROUND(AO48+AP48-AQ48-AR48,2)</f>
        <v>0.0</v>
      </c>
      <c r="AT48" s="19">
        <f>AX47</f>
        <v>0.0</v>
      </c>
      <c r="AU48" s="19">
        <f>ROUND(AT48*$AU$5/12,2)</f>
        <v>0.0</v>
      </c>
      <c r="AV48" s="19">
        <f>MIN($AV$5,AT48+AU48)</f>
        <v>0.0</v>
      </c>
      <c r="AW48" s="19">
        <f>MAX(0,MIN(AT48+AU48-AV48,MonthlyPayment-SUM(H48,M48,R48,W48,AB48,AG48,AL48,AQ48,AV48,BA48)-SUM(I48,N48,S48,X48,AC48,AH48,AM48,AR48)))</f>
        <v>0.0</v>
      </c>
      <c r="AX48" s="19">
        <f>ROUND(AT48+AU48-AV48-AW48,2)</f>
        <v>0.0</v>
      </c>
      <c r="AY48" s="19">
        <f>BC47</f>
        <v>0.0</v>
      </c>
      <c r="AZ48" s="19">
        <f>ROUND(AY48*$AZ$5/12,2)</f>
        <v>0.0</v>
      </c>
      <c r="BA48" s="19">
        <f>MIN($BA$5,AY48+AZ48)</f>
        <v>0.0</v>
      </c>
      <c r="BB48" s="19">
        <f>MAX(0,MIN(AY48+AZ48-BA48,MonthlyPayment-SUM(H48,M48,R48,W48,AB48,AG48,AL48,AQ48,AV48,BA48)-SUM(I48,N48,S48,X48,AC48,AH48,AM48,AR48,AW48)))</f>
        <v>0.0</v>
      </c>
      <c r="BC48" s="19">
        <f>ROUND(AY48+AZ48-BA48-BB48,2)</f>
        <v>0.0</v>
      </c>
    </row>
    <row r="49" spans="1:55">
      <c r="A49" s="9">
        <v>43</v>
      </c>
      <c r="B49" s="15">
        <f>IF(FirstPayment="","",EDATE(FirstPayment,A49-1))</f>
        <v/>
      </c>
      <c r="C49" s="19">
        <f>SUM(H49,M49,R49,W49,AB49,AG49,AL49,AQ49,AV49,BA49,I49,N49,S49,X49,AC49,AH49,AM49,AR49,AW49,BB49)</f>
        <v>0.0</v>
      </c>
      <c r="D49" s="19">
        <f>SUM(J49,O49,T49,Y49,AD49,AI49,AN49,AS49,AX49,BC49)</f>
        <v>0.0</v>
      </c>
      <c r="E49" s="19">
        <f>SUM(G49,L49,Q49,V49,AA49,AF49,AK49,AP49,AU49,AZ49)</f>
        <v>0.0</v>
      </c>
      <c r="F49" s="19">
        <f>J48</f>
        <v>0.0</v>
      </c>
      <c r="G49" s="19">
        <f>ROUND(F49*$G$5/12,2)</f>
        <v>0.0</v>
      </c>
      <c r="H49" s="19">
        <f>MIN($H$5,F49+G49)</f>
        <v>0.0</v>
      </c>
      <c r="I49" s="19">
        <f>MAX(0,MIN(F49+G49-H49,MonthlyPayment-SUM(H49,M49,R49,W49,AB49,AG49,AL49,AQ49,AV49,BA49)))</f>
        <v>0.0</v>
      </c>
      <c r="J49" s="19">
        <f>ROUND(F49+G49-H49-I49,2)</f>
        <v>0.0</v>
      </c>
      <c r="K49" s="19">
        <f>O48</f>
        <v>0.0</v>
      </c>
      <c r="L49" s="19">
        <f>ROUND(K49*$L$5/12,2)</f>
        <v>0.0</v>
      </c>
      <c r="M49" s="19">
        <f>MIN($M$5,K49+L49)</f>
        <v>0.0</v>
      </c>
      <c r="N49" s="19">
        <f>MAX(0,MIN(K49+L49-M49,MonthlyPayment-SUM(H49,M49,R49,W49,AB49,AG49,AL49,AQ49,AV49,BA49)-SUM(I49)))</f>
        <v>0.0</v>
      </c>
      <c r="O49" s="19">
        <f>ROUND(K49+L49-M49-N49,2)</f>
        <v>0.0</v>
      </c>
      <c r="P49" s="19">
        <f>T48</f>
        <v>0.0</v>
      </c>
      <c r="Q49" s="19">
        <f>ROUND(P49*$Q$5/12,2)</f>
        <v>0.0</v>
      </c>
      <c r="R49" s="19">
        <f>MIN($R$5,P49+Q49)</f>
        <v>0.0</v>
      </c>
      <c r="S49" s="19">
        <f>MAX(0,MIN(P49+Q49-R49,MonthlyPayment-SUM(H49,M49,R49,W49,AB49,AG49,AL49,AQ49,AV49,BA49)-SUM(I49,N49)))</f>
        <v>0.0</v>
      </c>
      <c r="T49" s="19">
        <f>ROUND(P49+Q49-R49-S49,2)</f>
        <v>0.0</v>
      </c>
      <c r="U49" s="19">
        <f>Y48</f>
        <v>0.0</v>
      </c>
      <c r="V49" s="19">
        <f>ROUND(U49*$V$5/12,2)</f>
        <v>0.0</v>
      </c>
      <c r="W49" s="19">
        <f>MIN($W$5,U49+V49)</f>
        <v>0.0</v>
      </c>
      <c r="X49" s="19">
        <f>MAX(0,MIN(U49+V49-W49,MonthlyPayment-SUM(H49,M49,R49,W49,AB49,AG49,AL49,AQ49,AV49,BA49)-SUM(I49,N49,S49)))</f>
        <v>0.0</v>
      </c>
      <c r="Y49" s="19">
        <f>ROUND(U49+V49-W49-X49,2)</f>
        <v>0.0</v>
      </c>
      <c r="Z49" s="19">
        <f>AD48</f>
        <v>0.0</v>
      </c>
      <c r="AA49" s="19">
        <f>ROUND(Z49*$AA$5/12,2)</f>
        <v>0.0</v>
      </c>
      <c r="AB49" s="19">
        <f>MIN($AB$5,Z49+AA49)</f>
        <v>0.0</v>
      </c>
      <c r="AC49" s="19">
        <f>MAX(0,MIN(Z49+AA49-AB49,MonthlyPayment-SUM(H49,M49,R49,W49,AB49,AG49,AL49,AQ49,AV49,BA49)-SUM(I49,N49,S49,X49)))</f>
        <v>0.0</v>
      </c>
      <c r="AD49" s="19">
        <f>ROUND(Z49+AA49-AB49-AC49,2)</f>
        <v>0.0</v>
      </c>
      <c r="AE49" s="19">
        <f>AI48</f>
        <v>0.0</v>
      </c>
      <c r="AF49" s="19">
        <f>ROUND(AE49*$AF$5/12,2)</f>
        <v>0.0</v>
      </c>
      <c r="AG49" s="19">
        <f>MIN($AG$5,AE49+AF49)</f>
        <v>0.0</v>
      </c>
      <c r="AH49" s="19">
        <f>MAX(0,MIN(AE49+AF49-AG49,MonthlyPayment-SUM(H49,M49,R49,W49,AB49,AG49,AL49,AQ49,AV49,BA49)-SUM(I49,N49,S49,X49,AC49)))</f>
        <v>0.0</v>
      </c>
      <c r="AI49" s="19">
        <f>ROUND(AE49+AF49-AG49-AH49,2)</f>
        <v>0.0</v>
      </c>
      <c r="AJ49" s="19">
        <f>AN48</f>
        <v>0.0</v>
      </c>
      <c r="AK49" s="19">
        <f>ROUND(AJ49*$AK$5/12,2)</f>
        <v>0.0</v>
      </c>
      <c r="AL49" s="19">
        <f>MIN($AL$5,AJ49+AK49)</f>
        <v>0.0</v>
      </c>
      <c r="AM49" s="19">
        <f>MAX(0,MIN(AJ49+AK49-AL49,MonthlyPayment-SUM(H49,M49,R49,W49,AB49,AG49,AL49,AQ49,AV49,BA49)-SUM(I49,N49,S49,X49,AC49,AH49)))</f>
        <v>0.0</v>
      </c>
      <c r="AN49" s="19">
        <f>ROUND(AJ49+AK49-AL49-AM49,2)</f>
        <v>0.0</v>
      </c>
      <c r="AO49" s="19">
        <f>AS48</f>
        <v>0.0</v>
      </c>
      <c r="AP49" s="19">
        <f>ROUND(AO49*$AP$5/12,2)</f>
        <v>0.0</v>
      </c>
      <c r="AQ49" s="19">
        <f>MIN($AQ$5,AO49+AP49)</f>
        <v>0.0</v>
      </c>
      <c r="AR49" s="19">
        <f>MAX(0,MIN(AO49+AP49-AQ49,MonthlyPayment-SUM(H49,M49,R49,W49,AB49,AG49,AL49,AQ49,AV49,BA49)-SUM(I49,N49,S49,X49,AC49,AH49,AM49)))</f>
        <v>0.0</v>
      </c>
      <c r="AS49" s="19">
        <f>ROUND(AO49+AP49-AQ49-AR49,2)</f>
        <v>0.0</v>
      </c>
      <c r="AT49" s="19">
        <f>AX48</f>
        <v>0.0</v>
      </c>
      <c r="AU49" s="19">
        <f>ROUND(AT49*$AU$5/12,2)</f>
        <v>0.0</v>
      </c>
      <c r="AV49" s="19">
        <f>MIN($AV$5,AT49+AU49)</f>
        <v>0.0</v>
      </c>
      <c r="AW49" s="19">
        <f>MAX(0,MIN(AT49+AU49-AV49,MonthlyPayment-SUM(H49,M49,R49,W49,AB49,AG49,AL49,AQ49,AV49,BA49)-SUM(I49,N49,S49,X49,AC49,AH49,AM49,AR49)))</f>
        <v>0.0</v>
      </c>
      <c r="AX49" s="19">
        <f>ROUND(AT49+AU49-AV49-AW49,2)</f>
        <v>0.0</v>
      </c>
      <c r="AY49" s="19">
        <f>BC48</f>
        <v>0.0</v>
      </c>
      <c r="AZ49" s="19">
        <f>ROUND(AY49*$AZ$5/12,2)</f>
        <v>0.0</v>
      </c>
      <c r="BA49" s="19">
        <f>MIN($BA$5,AY49+AZ49)</f>
        <v>0.0</v>
      </c>
      <c r="BB49" s="19">
        <f>MAX(0,MIN(AY49+AZ49-BA49,MonthlyPayment-SUM(H49,M49,R49,W49,AB49,AG49,AL49,AQ49,AV49,BA49)-SUM(I49,N49,S49,X49,AC49,AH49,AM49,AR49,AW49)))</f>
        <v>0.0</v>
      </c>
      <c r="BC49" s="19">
        <f>ROUND(AY49+AZ49-BA49-BB49,2)</f>
        <v>0.0</v>
      </c>
    </row>
    <row r="50" spans="1:55">
      <c r="A50" s="9">
        <v>44</v>
      </c>
      <c r="B50" s="15">
        <f>IF(FirstPayment="","",EDATE(FirstPayment,A50-1))</f>
        <v/>
      </c>
      <c r="C50" s="19">
        <f>SUM(H50,M50,R50,W50,AB50,AG50,AL50,AQ50,AV50,BA50,I50,N50,S50,X50,AC50,AH50,AM50,AR50,AW50,BB50)</f>
        <v>0.0</v>
      </c>
      <c r="D50" s="19">
        <f>SUM(J50,O50,T50,Y50,AD50,AI50,AN50,AS50,AX50,BC50)</f>
        <v>0.0</v>
      </c>
      <c r="E50" s="19">
        <f>SUM(G50,L50,Q50,V50,AA50,AF50,AK50,AP50,AU50,AZ50)</f>
        <v>0.0</v>
      </c>
      <c r="F50" s="19">
        <f>J49</f>
        <v>0.0</v>
      </c>
      <c r="G50" s="19">
        <f>ROUND(F50*$G$5/12,2)</f>
        <v>0.0</v>
      </c>
      <c r="H50" s="19">
        <f>MIN($H$5,F50+G50)</f>
        <v>0.0</v>
      </c>
      <c r="I50" s="19">
        <f>MAX(0,MIN(F50+G50-H50,MonthlyPayment-SUM(H50,M50,R50,W50,AB50,AG50,AL50,AQ50,AV50,BA50)))</f>
        <v>0.0</v>
      </c>
      <c r="J50" s="19">
        <f>ROUND(F50+G50-H50-I50,2)</f>
        <v>0.0</v>
      </c>
      <c r="K50" s="19">
        <f>O49</f>
        <v>0.0</v>
      </c>
      <c r="L50" s="19">
        <f>ROUND(K50*$L$5/12,2)</f>
        <v>0.0</v>
      </c>
      <c r="M50" s="19">
        <f>MIN($M$5,K50+L50)</f>
        <v>0.0</v>
      </c>
      <c r="N50" s="19">
        <f>MAX(0,MIN(K50+L50-M50,MonthlyPayment-SUM(H50,M50,R50,W50,AB50,AG50,AL50,AQ50,AV50,BA50)-SUM(I50)))</f>
        <v>0.0</v>
      </c>
      <c r="O50" s="19">
        <f>ROUND(K50+L50-M50-N50,2)</f>
        <v>0.0</v>
      </c>
      <c r="P50" s="19">
        <f>T49</f>
        <v>0.0</v>
      </c>
      <c r="Q50" s="19">
        <f>ROUND(P50*$Q$5/12,2)</f>
        <v>0.0</v>
      </c>
      <c r="R50" s="19">
        <f>MIN($R$5,P50+Q50)</f>
        <v>0.0</v>
      </c>
      <c r="S50" s="19">
        <f>MAX(0,MIN(P50+Q50-R50,MonthlyPayment-SUM(H50,M50,R50,W50,AB50,AG50,AL50,AQ50,AV50,BA50)-SUM(I50,N50)))</f>
        <v>0.0</v>
      </c>
      <c r="T50" s="19">
        <f>ROUND(P50+Q50-R50-S50,2)</f>
        <v>0.0</v>
      </c>
      <c r="U50" s="19">
        <f>Y49</f>
        <v>0.0</v>
      </c>
      <c r="V50" s="19">
        <f>ROUND(U50*$V$5/12,2)</f>
        <v>0.0</v>
      </c>
      <c r="W50" s="19">
        <f>MIN($W$5,U50+V50)</f>
        <v>0.0</v>
      </c>
      <c r="X50" s="19">
        <f>MAX(0,MIN(U50+V50-W50,MonthlyPayment-SUM(H50,M50,R50,W50,AB50,AG50,AL50,AQ50,AV50,BA50)-SUM(I50,N50,S50)))</f>
        <v>0.0</v>
      </c>
      <c r="Y50" s="19">
        <f>ROUND(U50+V50-W50-X50,2)</f>
        <v>0.0</v>
      </c>
      <c r="Z50" s="19">
        <f>AD49</f>
        <v>0.0</v>
      </c>
      <c r="AA50" s="19">
        <f>ROUND(Z50*$AA$5/12,2)</f>
        <v>0.0</v>
      </c>
      <c r="AB50" s="19">
        <f>MIN($AB$5,Z50+AA50)</f>
        <v>0.0</v>
      </c>
      <c r="AC50" s="19">
        <f>MAX(0,MIN(Z50+AA50-AB50,MonthlyPayment-SUM(H50,M50,R50,W50,AB50,AG50,AL50,AQ50,AV50,BA50)-SUM(I50,N50,S50,X50)))</f>
        <v>0.0</v>
      </c>
      <c r="AD50" s="19">
        <f>ROUND(Z50+AA50-AB50-AC50,2)</f>
        <v>0.0</v>
      </c>
      <c r="AE50" s="19">
        <f>AI49</f>
        <v>0.0</v>
      </c>
      <c r="AF50" s="19">
        <f>ROUND(AE50*$AF$5/12,2)</f>
        <v>0.0</v>
      </c>
      <c r="AG50" s="19">
        <f>MIN($AG$5,AE50+AF50)</f>
        <v>0.0</v>
      </c>
      <c r="AH50" s="19">
        <f>MAX(0,MIN(AE50+AF50-AG50,MonthlyPayment-SUM(H50,M50,R50,W50,AB50,AG50,AL50,AQ50,AV50,BA50)-SUM(I50,N50,S50,X50,AC50)))</f>
        <v>0.0</v>
      </c>
      <c r="AI50" s="19">
        <f>ROUND(AE50+AF50-AG50-AH50,2)</f>
        <v>0.0</v>
      </c>
      <c r="AJ50" s="19">
        <f>AN49</f>
        <v>0.0</v>
      </c>
      <c r="AK50" s="19">
        <f>ROUND(AJ50*$AK$5/12,2)</f>
        <v>0.0</v>
      </c>
      <c r="AL50" s="19">
        <f>MIN($AL$5,AJ50+AK50)</f>
        <v>0.0</v>
      </c>
      <c r="AM50" s="19">
        <f>MAX(0,MIN(AJ50+AK50-AL50,MonthlyPayment-SUM(H50,M50,R50,W50,AB50,AG50,AL50,AQ50,AV50,BA50)-SUM(I50,N50,S50,X50,AC50,AH50)))</f>
        <v>0.0</v>
      </c>
      <c r="AN50" s="19">
        <f>ROUND(AJ50+AK50-AL50-AM50,2)</f>
        <v>0.0</v>
      </c>
      <c r="AO50" s="19">
        <f>AS49</f>
        <v>0.0</v>
      </c>
      <c r="AP50" s="19">
        <f>ROUND(AO50*$AP$5/12,2)</f>
        <v>0.0</v>
      </c>
      <c r="AQ50" s="19">
        <f>MIN($AQ$5,AO50+AP50)</f>
        <v>0.0</v>
      </c>
      <c r="AR50" s="19">
        <f>MAX(0,MIN(AO50+AP50-AQ50,MonthlyPayment-SUM(H50,M50,R50,W50,AB50,AG50,AL50,AQ50,AV50,BA50)-SUM(I50,N50,S50,X50,AC50,AH50,AM50)))</f>
        <v>0.0</v>
      </c>
      <c r="AS50" s="19">
        <f>ROUND(AO50+AP50-AQ50-AR50,2)</f>
        <v>0.0</v>
      </c>
      <c r="AT50" s="19">
        <f>AX49</f>
        <v>0.0</v>
      </c>
      <c r="AU50" s="19">
        <f>ROUND(AT50*$AU$5/12,2)</f>
        <v>0.0</v>
      </c>
      <c r="AV50" s="19">
        <f>MIN($AV$5,AT50+AU50)</f>
        <v>0.0</v>
      </c>
      <c r="AW50" s="19">
        <f>MAX(0,MIN(AT50+AU50-AV50,MonthlyPayment-SUM(H50,M50,R50,W50,AB50,AG50,AL50,AQ50,AV50,BA50)-SUM(I50,N50,S50,X50,AC50,AH50,AM50,AR50)))</f>
        <v>0.0</v>
      </c>
      <c r="AX50" s="19">
        <f>ROUND(AT50+AU50-AV50-AW50,2)</f>
        <v>0.0</v>
      </c>
      <c r="AY50" s="19">
        <f>BC49</f>
        <v>0.0</v>
      </c>
      <c r="AZ50" s="19">
        <f>ROUND(AY50*$AZ$5/12,2)</f>
        <v>0.0</v>
      </c>
      <c r="BA50" s="19">
        <f>MIN($BA$5,AY50+AZ50)</f>
        <v>0.0</v>
      </c>
      <c r="BB50" s="19">
        <f>MAX(0,MIN(AY50+AZ50-BA50,MonthlyPayment-SUM(H50,M50,R50,W50,AB50,AG50,AL50,AQ50,AV50,BA50)-SUM(I50,N50,S50,X50,AC50,AH50,AM50,AR50,AW50)))</f>
        <v>0.0</v>
      </c>
      <c r="BC50" s="19">
        <f>ROUND(AY50+AZ50-BA50-BB50,2)</f>
        <v>0.0</v>
      </c>
    </row>
    <row r="51" spans="1:55">
      <c r="A51" s="9">
        <v>45</v>
      </c>
      <c r="B51" s="15">
        <f>IF(FirstPayment="","",EDATE(FirstPayment,A51-1))</f>
        <v/>
      </c>
      <c r="C51" s="19">
        <f>SUM(H51,M51,R51,W51,AB51,AG51,AL51,AQ51,AV51,BA51,I51,N51,S51,X51,AC51,AH51,AM51,AR51,AW51,BB51)</f>
        <v>0.0</v>
      </c>
      <c r="D51" s="19">
        <f>SUM(J51,O51,T51,Y51,AD51,AI51,AN51,AS51,AX51,BC51)</f>
        <v>0.0</v>
      </c>
      <c r="E51" s="19">
        <f>SUM(G51,L51,Q51,V51,AA51,AF51,AK51,AP51,AU51,AZ51)</f>
        <v>0.0</v>
      </c>
      <c r="F51" s="19">
        <f>J50</f>
        <v>0.0</v>
      </c>
      <c r="G51" s="19">
        <f>ROUND(F51*$G$5/12,2)</f>
        <v>0.0</v>
      </c>
      <c r="H51" s="19">
        <f>MIN($H$5,F51+G51)</f>
        <v>0.0</v>
      </c>
      <c r="I51" s="19">
        <f>MAX(0,MIN(F51+G51-H51,MonthlyPayment-SUM(H51,M51,R51,W51,AB51,AG51,AL51,AQ51,AV51,BA51)))</f>
        <v>0.0</v>
      </c>
      <c r="J51" s="19">
        <f>ROUND(F51+G51-H51-I51,2)</f>
        <v>0.0</v>
      </c>
      <c r="K51" s="19">
        <f>O50</f>
        <v>0.0</v>
      </c>
      <c r="L51" s="19">
        <f>ROUND(K51*$L$5/12,2)</f>
        <v>0.0</v>
      </c>
      <c r="M51" s="19">
        <f>MIN($M$5,K51+L51)</f>
        <v>0.0</v>
      </c>
      <c r="N51" s="19">
        <f>MAX(0,MIN(K51+L51-M51,MonthlyPayment-SUM(H51,M51,R51,W51,AB51,AG51,AL51,AQ51,AV51,BA51)-SUM(I51)))</f>
        <v>0.0</v>
      </c>
      <c r="O51" s="19">
        <f>ROUND(K51+L51-M51-N51,2)</f>
        <v>0.0</v>
      </c>
      <c r="P51" s="19">
        <f>T50</f>
        <v>0.0</v>
      </c>
      <c r="Q51" s="19">
        <f>ROUND(P51*$Q$5/12,2)</f>
        <v>0.0</v>
      </c>
      <c r="R51" s="19">
        <f>MIN($R$5,P51+Q51)</f>
        <v>0.0</v>
      </c>
      <c r="S51" s="19">
        <f>MAX(0,MIN(P51+Q51-R51,MonthlyPayment-SUM(H51,M51,R51,W51,AB51,AG51,AL51,AQ51,AV51,BA51)-SUM(I51,N51)))</f>
        <v>0.0</v>
      </c>
      <c r="T51" s="19">
        <f>ROUND(P51+Q51-R51-S51,2)</f>
        <v>0.0</v>
      </c>
      <c r="U51" s="19">
        <f>Y50</f>
        <v>0.0</v>
      </c>
      <c r="V51" s="19">
        <f>ROUND(U51*$V$5/12,2)</f>
        <v>0.0</v>
      </c>
      <c r="W51" s="19">
        <f>MIN($W$5,U51+V51)</f>
        <v>0.0</v>
      </c>
      <c r="X51" s="19">
        <f>MAX(0,MIN(U51+V51-W51,MonthlyPayment-SUM(H51,M51,R51,W51,AB51,AG51,AL51,AQ51,AV51,BA51)-SUM(I51,N51,S51)))</f>
        <v>0.0</v>
      </c>
      <c r="Y51" s="19">
        <f>ROUND(U51+V51-W51-X51,2)</f>
        <v>0.0</v>
      </c>
      <c r="Z51" s="19">
        <f>AD50</f>
        <v>0.0</v>
      </c>
      <c r="AA51" s="19">
        <f>ROUND(Z51*$AA$5/12,2)</f>
        <v>0.0</v>
      </c>
      <c r="AB51" s="19">
        <f>MIN($AB$5,Z51+AA51)</f>
        <v>0.0</v>
      </c>
      <c r="AC51" s="19">
        <f>MAX(0,MIN(Z51+AA51-AB51,MonthlyPayment-SUM(H51,M51,R51,W51,AB51,AG51,AL51,AQ51,AV51,BA51)-SUM(I51,N51,S51,X51)))</f>
        <v>0.0</v>
      </c>
      <c r="AD51" s="19">
        <f>ROUND(Z51+AA51-AB51-AC51,2)</f>
        <v>0.0</v>
      </c>
      <c r="AE51" s="19">
        <f>AI50</f>
        <v>0.0</v>
      </c>
      <c r="AF51" s="19">
        <f>ROUND(AE51*$AF$5/12,2)</f>
        <v>0.0</v>
      </c>
      <c r="AG51" s="19">
        <f>MIN($AG$5,AE51+AF51)</f>
        <v>0.0</v>
      </c>
      <c r="AH51" s="19">
        <f>MAX(0,MIN(AE51+AF51-AG51,MonthlyPayment-SUM(H51,M51,R51,W51,AB51,AG51,AL51,AQ51,AV51,BA51)-SUM(I51,N51,S51,X51,AC51)))</f>
        <v>0.0</v>
      </c>
      <c r="AI51" s="19">
        <f>ROUND(AE51+AF51-AG51-AH51,2)</f>
        <v>0.0</v>
      </c>
      <c r="AJ51" s="19">
        <f>AN50</f>
        <v>0.0</v>
      </c>
      <c r="AK51" s="19">
        <f>ROUND(AJ51*$AK$5/12,2)</f>
        <v>0.0</v>
      </c>
      <c r="AL51" s="19">
        <f>MIN($AL$5,AJ51+AK51)</f>
        <v>0.0</v>
      </c>
      <c r="AM51" s="19">
        <f>MAX(0,MIN(AJ51+AK51-AL51,MonthlyPayment-SUM(H51,M51,R51,W51,AB51,AG51,AL51,AQ51,AV51,BA51)-SUM(I51,N51,S51,X51,AC51,AH51)))</f>
        <v>0.0</v>
      </c>
      <c r="AN51" s="19">
        <f>ROUND(AJ51+AK51-AL51-AM51,2)</f>
        <v>0.0</v>
      </c>
      <c r="AO51" s="19">
        <f>AS50</f>
        <v>0.0</v>
      </c>
      <c r="AP51" s="19">
        <f>ROUND(AO51*$AP$5/12,2)</f>
        <v>0.0</v>
      </c>
      <c r="AQ51" s="19">
        <f>MIN($AQ$5,AO51+AP51)</f>
        <v>0.0</v>
      </c>
      <c r="AR51" s="19">
        <f>MAX(0,MIN(AO51+AP51-AQ51,MonthlyPayment-SUM(H51,M51,R51,W51,AB51,AG51,AL51,AQ51,AV51,BA51)-SUM(I51,N51,S51,X51,AC51,AH51,AM51)))</f>
        <v>0.0</v>
      </c>
      <c r="AS51" s="19">
        <f>ROUND(AO51+AP51-AQ51-AR51,2)</f>
        <v>0.0</v>
      </c>
      <c r="AT51" s="19">
        <f>AX50</f>
        <v>0.0</v>
      </c>
      <c r="AU51" s="19">
        <f>ROUND(AT51*$AU$5/12,2)</f>
        <v>0.0</v>
      </c>
      <c r="AV51" s="19">
        <f>MIN($AV$5,AT51+AU51)</f>
        <v>0.0</v>
      </c>
      <c r="AW51" s="19">
        <f>MAX(0,MIN(AT51+AU51-AV51,MonthlyPayment-SUM(H51,M51,R51,W51,AB51,AG51,AL51,AQ51,AV51,BA51)-SUM(I51,N51,S51,X51,AC51,AH51,AM51,AR51)))</f>
        <v>0.0</v>
      </c>
      <c r="AX51" s="19">
        <f>ROUND(AT51+AU51-AV51-AW51,2)</f>
        <v>0.0</v>
      </c>
      <c r="AY51" s="19">
        <f>BC50</f>
        <v>0.0</v>
      </c>
      <c r="AZ51" s="19">
        <f>ROUND(AY51*$AZ$5/12,2)</f>
        <v>0.0</v>
      </c>
      <c r="BA51" s="19">
        <f>MIN($BA$5,AY51+AZ51)</f>
        <v>0.0</v>
      </c>
      <c r="BB51" s="19">
        <f>MAX(0,MIN(AY51+AZ51-BA51,MonthlyPayment-SUM(H51,M51,R51,W51,AB51,AG51,AL51,AQ51,AV51,BA51)-SUM(I51,N51,S51,X51,AC51,AH51,AM51,AR51,AW51)))</f>
        <v>0.0</v>
      </c>
      <c r="BC51" s="19">
        <f>ROUND(AY51+AZ51-BA51-BB51,2)</f>
        <v>0.0</v>
      </c>
    </row>
    <row r="52" spans="1:55">
      <c r="A52" s="9">
        <v>46</v>
      </c>
      <c r="B52" s="15">
        <f>IF(FirstPayment="","",EDATE(FirstPayment,A52-1))</f>
        <v/>
      </c>
      <c r="C52" s="19">
        <f>SUM(H52,M52,R52,W52,AB52,AG52,AL52,AQ52,AV52,BA52,I52,N52,S52,X52,AC52,AH52,AM52,AR52,AW52,BB52)</f>
        <v>0.0</v>
      </c>
      <c r="D52" s="19">
        <f>SUM(J52,O52,T52,Y52,AD52,AI52,AN52,AS52,AX52,BC52)</f>
        <v>0.0</v>
      </c>
      <c r="E52" s="19">
        <f>SUM(G52,L52,Q52,V52,AA52,AF52,AK52,AP52,AU52,AZ52)</f>
        <v>0.0</v>
      </c>
      <c r="F52" s="19">
        <f>J51</f>
        <v>0.0</v>
      </c>
      <c r="G52" s="19">
        <f>ROUND(F52*$G$5/12,2)</f>
        <v>0.0</v>
      </c>
      <c r="H52" s="19">
        <f>MIN($H$5,F52+G52)</f>
        <v>0.0</v>
      </c>
      <c r="I52" s="19">
        <f>MAX(0,MIN(F52+G52-H52,MonthlyPayment-SUM(H52,M52,R52,W52,AB52,AG52,AL52,AQ52,AV52,BA52)))</f>
        <v>0.0</v>
      </c>
      <c r="J52" s="19">
        <f>ROUND(F52+G52-H52-I52,2)</f>
        <v>0.0</v>
      </c>
      <c r="K52" s="19">
        <f>O51</f>
        <v>0.0</v>
      </c>
      <c r="L52" s="19">
        <f>ROUND(K52*$L$5/12,2)</f>
        <v>0.0</v>
      </c>
      <c r="M52" s="19">
        <f>MIN($M$5,K52+L52)</f>
        <v>0.0</v>
      </c>
      <c r="N52" s="19">
        <f>MAX(0,MIN(K52+L52-M52,MonthlyPayment-SUM(H52,M52,R52,W52,AB52,AG52,AL52,AQ52,AV52,BA52)-SUM(I52)))</f>
        <v>0.0</v>
      </c>
      <c r="O52" s="19">
        <f>ROUND(K52+L52-M52-N52,2)</f>
        <v>0.0</v>
      </c>
      <c r="P52" s="19">
        <f>T51</f>
        <v>0.0</v>
      </c>
      <c r="Q52" s="19">
        <f>ROUND(P52*$Q$5/12,2)</f>
        <v>0.0</v>
      </c>
      <c r="R52" s="19">
        <f>MIN($R$5,P52+Q52)</f>
        <v>0.0</v>
      </c>
      <c r="S52" s="19">
        <f>MAX(0,MIN(P52+Q52-R52,MonthlyPayment-SUM(H52,M52,R52,W52,AB52,AG52,AL52,AQ52,AV52,BA52)-SUM(I52,N52)))</f>
        <v>0.0</v>
      </c>
      <c r="T52" s="19">
        <f>ROUND(P52+Q52-R52-S52,2)</f>
        <v>0.0</v>
      </c>
      <c r="U52" s="19">
        <f>Y51</f>
        <v>0.0</v>
      </c>
      <c r="V52" s="19">
        <f>ROUND(U52*$V$5/12,2)</f>
        <v>0.0</v>
      </c>
      <c r="W52" s="19">
        <f>MIN($W$5,U52+V52)</f>
        <v>0.0</v>
      </c>
      <c r="X52" s="19">
        <f>MAX(0,MIN(U52+V52-W52,MonthlyPayment-SUM(H52,M52,R52,W52,AB52,AG52,AL52,AQ52,AV52,BA52)-SUM(I52,N52,S52)))</f>
        <v>0.0</v>
      </c>
      <c r="Y52" s="19">
        <f>ROUND(U52+V52-W52-X52,2)</f>
        <v>0.0</v>
      </c>
      <c r="Z52" s="19">
        <f>AD51</f>
        <v>0.0</v>
      </c>
      <c r="AA52" s="19">
        <f>ROUND(Z52*$AA$5/12,2)</f>
        <v>0.0</v>
      </c>
      <c r="AB52" s="19">
        <f>MIN($AB$5,Z52+AA52)</f>
        <v>0.0</v>
      </c>
      <c r="AC52" s="19">
        <f>MAX(0,MIN(Z52+AA52-AB52,MonthlyPayment-SUM(H52,M52,R52,W52,AB52,AG52,AL52,AQ52,AV52,BA52)-SUM(I52,N52,S52,X52)))</f>
        <v>0.0</v>
      </c>
      <c r="AD52" s="19">
        <f>ROUND(Z52+AA52-AB52-AC52,2)</f>
        <v>0.0</v>
      </c>
      <c r="AE52" s="19">
        <f>AI51</f>
        <v>0.0</v>
      </c>
      <c r="AF52" s="19">
        <f>ROUND(AE52*$AF$5/12,2)</f>
        <v>0.0</v>
      </c>
      <c r="AG52" s="19">
        <f>MIN($AG$5,AE52+AF52)</f>
        <v>0.0</v>
      </c>
      <c r="AH52" s="19">
        <f>MAX(0,MIN(AE52+AF52-AG52,MonthlyPayment-SUM(H52,M52,R52,W52,AB52,AG52,AL52,AQ52,AV52,BA52)-SUM(I52,N52,S52,X52,AC52)))</f>
        <v>0.0</v>
      </c>
      <c r="AI52" s="19">
        <f>ROUND(AE52+AF52-AG52-AH52,2)</f>
        <v>0.0</v>
      </c>
      <c r="AJ52" s="19">
        <f>AN51</f>
        <v>0.0</v>
      </c>
      <c r="AK52" s="19">
        <f>ROUND(AJ52*$AK$5/12,2)</f>
        <v>0.0</v>
      </c>
      <c r="AL52" s="19">
        <f>MIN($AL$5,AJ52+AK52)</f>
        <v>0.0</v>
      </c>
      <c r="AM52" s="19">
        <f>MAX(0,MIN(AJ52+AK52-AL52,MonthlyPayment-SUM(H52,M52,R52,W52,AB52,AG52,AL52,AQ52,AV52,BA52)-SUM(I52,N52,S52,X52,AC52,AH52)))</f>
        <v>0.0</v>
      </c>
      <c r="AN52" s="19">
        <f>ROUND(AJ52+AK52-AL52-AM52,2)</f>
        <v>0.0</v>
      </c>
      <c r="AO52" s="19">
        <f>AS51</f>
        <v>0.0</v>
      </c>
      <c r="AP52" s="19">
        <f>ROUND(AO52*$AP$5/12,2)</f>
        <v>0.0</v>
      </c>
      <c r="AQ52" s="19">
        <f>MIN($AQ$5,AO52+AP52)</f>
        <v>0.0</v>
      </c>
      <c r="AR52" s="19">
        <f>MAX(0,MIN(AO52+AP52-AQ52,MonthlyPayment-SUM(H52,M52,R52,W52,AB52,AG52,AL52,AQ52,AV52,BA52)-SUM(I52,N52,S52,X52,AC52,AH52,AM52)))</f>
        <v>0.0</v>
      </c>
      <c r="AS52" s="19">
        <f>ROUND(AO52+AP52-AQ52-AR52,2)</f>
        <v>0.0</v>
      </c>
      <c r="AT52" s="19">
        <f>AX51</f>
        <v>0.0</v>
      </c>
      <c r="AU52" s="19">
        <f>ROUND(AT52*$AU$5/12,2)</f>
        <v>0.0</v>
      </c>
      <c r="AV52" s="19">
        <f>MIN($AV$5,AT52+AU52)</f>
        <v>0.0</v>
      </c>
      <c r="AW52" s="19">
        <f>MAX(0,MIN(AT52+AU52-AV52,MonthlyPayment-SUM(H52,M52,R52,W52,AB52,AG52,AL52,AQ52,AV52,BA52)-SUM(I52,N52,S52,X52,AC52,AH52,AM52,AR52)))</f>
        <v>0.0</v>
      </c>
      <c r="AX52" s="19">
        <f>ROUND(AT52+AU52-AV52-AW52,2)</f>
        <v>0.0</v>
      </c>
      <c r="AY52" s="19">
        <f>BC51</f>
        <v>0.0</v>
      </c>
      <c r="AZ52" s="19">
        <f>ROUND(AY52*$AZ$5/12,2)</f>
        <v>0.0</v>
      </c>
      <c r="BA52" s="19">
        <f>MIN($BA$5,AY52+AZ52)</f>
        <v>0.0</v>
      </c>
      <c r="BB52" s="19">
        <f>MAX(0,MIN(AY52+AZ52-BA52,MonthlyPayment-SUM(H52,M52,R52,W52,AB52,AG52,AL52,AQ52,AV52,BA52)-SUM(I52,N52,S52,X52,AC52,AH52,AM52,AR52,AW52)))</f>
        <v>0.0</v>
      </c>
      <c r="BC52" s="19">
        <f>ROUND(AY52+AZ52-BA52-BB52,2)</f>
        <v>0.0</v>
      </c>
    </row>
    <row r="53" spans="1:55">
      <c r="A53" s="9">
        <v>47</v>
      </c>
      <c r="B53" s="15">
        <f>IF(FirstPayment="","",EDATE(FirstPayment,A53-1))</f>
        <v/>
      </c>
      <c r="C53" s="19">
        <f>SUM(H53,M53,R53,W53,AB53,AG53,AL53,AQ53,AV53,BA53,I53,N53,S53,X53,AC53,AH53,AM53,AR53,AW53,BB53)</f>
        <v>0.0</v>
      </c>
      <c r="D53" s="19">
        <f>SUM(J53,O53,T53,Y53,AD53,AI53,AN53,AS53,AX53,BC53)</f>
        <v>0.0</v>
      </c>
      <c r="E53" s="19">
        <f>SUM(G53,L53,Q53,V53,AA53,AF53,AK53,AP53,AU53,AZ53)</f>
        <v>0.0</v>
      </c>
      <c r="F53" s="19">
        <f>J52</f>
        <v>0.0</v>
      </c>
      <c r="G53" s="19">
        <f>ROUND(F53*$G$5/12,2)</f>
        <v>0.0</v>
      </c>
      <c r="H53" s="19">
        <f>MIN($H$5,F53+G53)</f>
        <v>0.0</v>
      </c>
      <c r="I53" s="19">
        <f>MAX(0,MIN(F53+G53-H53,MonthlyPayment-SUM(H53,M53,R53,W53,AB53,AG53,AL53,AQ53,AV53,BA53)))</f>
        <v>0.0</v>
      </c>
      <c r="J53" s="19">
        <f>ROUND(F53+G53-H53-I53,2)</f>
        <v>0.0</v>
      </c>
      <c r="K53" s="19">
        <f>O52</f>
        <v>0.0</v>
      </c>
      <c r="L53" s="19">
        <f>ROUND(K53*$L$5/12,2)</f>
        <v>0.0</v>
      </c>
      <c r="M53" s="19">
        <f>MIN($M$5,K53+L53)</f>
        <v>0.0</v>
      </c>
      <c r="N53" s="19">
        <f>MAX(0,MIN(K53+L53-M53,MonthlyPayment-SUM(H53,M53,R53,W53,AB53,AG53,AL53,AQ53,AV53,BA53)-SUM(I53)))</f>
        <v>0.0</v>
      </c>
      <c r="O53" s="19">
        <f>ROUND(K53+L53-M53-N53,2)</f>
        <v>0.0</v>
      </c>
      <c r="P53" s="19">
        <f>T52</f>
        <v>0.0</v>
      </c>
      <c r="Q53" s="19">
        <f>ROUND(P53*$Q$5/12,2)</f>
        <v>0.0</v>
      </c>
      <c r="R53" s="19">
        <f>MIN($R$5,P53+Q53)</f>
        <v>0.0</v>
      </c>
      <c r="S53" s="19">
        <f>MAX(0,MIN(P53+Q53-R53,MonthlyPayment-SUM(H53,M53,R53,W53,AB53,AG53,AL53,AQ53,AV53,BA53)-SUM(I53,N53)))</f>
        <v>0.0</v>
      </c>
      <c r="T53" s="19">
        <f>ROUND(P53+Q53-R53-S53,2)</f>
        <v>0.0</v>
      </c>
      <c r="U53" s="19">
        <f>Y52</f>
        <v>0.0</v>
      </c>
      <c r="V53" s="19">
        <f>ROUND(U53*$V$5/12,2)</f>
        <v>0.0</v>
      </c>
      <c r="W53" s="19">
        <f>MIN($W$5,U53+V53)</f>
        <v>0.0</v>
      </c>
      <c r="X53" s="19">
        <f>MAX(0,MIN(U53+V53-W53,MonthlyPayment-SUM(H53,M53,R53,W53,AB53,AG53,AL53,AQ53,AV53,BA53)-SUM(I53,N53,S53)))</f>
        <v>0.0</v>
      </c>
      <c r="Y53" s="19">
        <f>ROUND(U53+V53-W53-X53,2)</f>
        <v>0.0</v>
      </c>
      <c r="Z53" s="19">
        <f>AD52</f>
        <v>0.0</v>
      </c>
      <c r="AA53" s="19">
        <f>ROUND(Z53*$AA$5/12,2)</f>
        <v>0.0</v>
      </c>
      <c r="AB53" s="19">
        <f>MIN($AB$5,Z53+AA53)</f>
        <v>0.0</v>
      </c>
      <c r="AC53" s="19">
        <f>MAX(0,MIN(Z53+AA53-AB53,MonthlyPayment-SUM(H53,M53,R53,W53,AB53,AG53,AL53,AQ53,AV53,BA53)-SUM(I53,N53,S53,X53)))</f>
        <v>0.0</v>
      </c>
      <c r="AD53" s="19">
        <f>ROUND(Z53+AA53-AB53-AC53,2)</f>
        <v>0.0</v>
      </c>
      <c r="AE53" s="19">
        <f>AI52</f>
        <v>0.0</v>
      </c>
      <c r="AF53" s="19">
        <f>ROUND(AE53*$AF$5/12,2)</f>
        <v>0.0</v>
      </c>
      <c r="AG53" s="19">
        <f>MIN($AG$5,AE53+AF53)</f>
        <v>0.0</v>
      </c>
      <c r="AH53" s="19">
        <f>MAX(0,MIN(AE53+AF53-AG53,MonthlyPayment-SUM(H53,M53,R53,W53,AB53,AG53,AL53,AQ53,AV53,BA53)-SUM(I53,N53,S53,X53,AC53)))</f>
        <v>0.0</v>
      </c>
      <c r="AI53" s="19">
        <f>ROUND(AE53+AF53-AG53-AH53,2)</f>
        <v>0.0</v>
      </c>
      <c r="AJ53" s="19">
        <f>AN52</f>
        <v>0.0</v>
      </c>
      <c r="AK53" s="19">
        <f>ROUND(AJ53*$AK$5/12,2)</f>
        <v>0.0</v>
      </c>
      <c r="AL53" s="19">
        <f>MIN($AL$5,AJ53+AK53)</f>
        <v>0.0</v>
      </c>
      <c r="AM53" s="19">
        <f>MAX(0,MIN(AJ53+AK53-AL53,MonthlyPayment-SUM(H53,M53,R53,W53,AB53,AG53,AL53,AQ53,AV53,BA53)-SUM(I53,N53,S53,X53,AC53,AH53)))</f>
        <v>0.0</v>
      </c>
      <c r="AN53" s="19">
        <f>ROUND(AJ53+AK53-AL53-AM53,2)</f>
        <v>0.0</v>
      </c>
      <c r="AO53" s="19">
        <f>AS52</f>
        <v>0.0</v>
      </c>
      <c r="AP53" s="19">
        <f>ROUND(AO53*$AP$5/12,2)</f>
        <v>0.0</v>
      </c>
      <c r="AQ53" s="19">
        <f>MIN($AQ$5,AO53+AP53)</f>
        <v>0.0</v>
      </c>
      <c r="AR53" s="19">
        <f>MAX(0,MIN(AO53+AP53-AQ53,MonthlyPayment-SUM(H53,M53,R53,W53,AB53,AG53,AL53,AQ53,AV53,BA53)-SUM(I53,N53,S53,X53,AC53,AH53,AM53)))</f>
        <v>0.0</v>
      </c>
      <c r="AS53" s="19">
        <f>ROUND(AO53+AP53-AQ53-AR53,2)</f>
        <v>0.0</v>
      </c>
      <c r="AT53" s="19">
        <f>AX52</f>
        <v>0.0</v>
      </c>
      <c r="AU53" s="19">
        <f>ROUND(AT53*$AU$5/12,2)</f>
        <v>0.0</v>
      </c>
      <c r="AV53" s="19">
        <f>MIN($AV$5,AT53+AU53)</f>
        <v>0.0</v>
      </c>
      <c r="AW53" s="19">
        <f>MAX(0,MIN(AT53+AU53-AV53,MonthlyPayment-SUM(H53,M53,R53,W53,AB53,AG53,AL53,AQ53,AV53,BA53)-SUM(I53,N53,S53,X53,AC53,AH53,AM53,AR53)))</f>
        <v>0.0</v>
      </c>
      <c r="AX53" s="19">
        <f>ROUND(AT53+AU53-AV53-AW53,2)</f>
        <v>0.0</v>
      </c>
      <c r="AY53" s="19">
        <f>BC52</f>
        <v>0.0</v>
      </c>
      <c r="AZ53" s="19">
        <f>ROUND(AY53*$AZ$5/12,2)</f>
        <v>0.0</v>
      </c>
      <c r="BA53" s="19">
        <f>MIN($BA$5,AY53+AZ53)</f>
        <v>0.0</v>
      </c>
      <c r="BB53" s="19">
        <f>MAX(0,MIN(AY53+AZ53-BA53,MonthlyPayment-SUM(H53,M53,R53,W53,AB53,AG53,AL53,AQ53,AV53,BA53)-SUM(I53,N53,S53,X53,AC53,AH53,AM53,AR53,AW53)))</f>
        <v>0.0</v>
      </c>
      <c r="BC53" s="19">
        <f>ROUND(AY53+AZ53-BA53-BB53,2)</f>
        <v>0.0</v>
      </c>
    </row>
    <row r="54" spans="1:55">
      <c r="A54" s="9">
        <v>48</v>
      </c>
      <c r="B54" s="15">
        <f>IF(FirstPayment="","",EDATE(FirstPayment,A54-1))</f>
        <v/>
      </c>
      <c r="C54" s="19">
        <f>SUM(H54,M54,R54,W54,AB54,AG54,AL54,AQ54,AV54,BA54,I54,N54,S54,X54,AC54,AH54,AM54,AR54,AW54,BB54)</f>
        <v>0.0</v>
      </c>
      <c r="D54" s="19">
        <f>SUM(J54,O54,T54,Y54,AD54,AI54,AN54,AS54,AX54,BC54)</f>
        <v>0.0</v>
      </c>
      <c r="E54" s="19">
        <f>SUM(G54,L54,Q54,V54,AA54,AF54,AK54,AP54,AU54,AZ54)</f>
        <v>0.0</v>
      </c>
      <c r="F54" s="19">
        <f>J53</f>
        <v>0.0</v>
      </c>
      <c r="G54" s="19">
        <f>ROUND(F54*$G$5/12,2)</f>
        <v>0.0</v>
      </c>
      <c r="H54" s="19">
        <f>MIN($H$5,F54+G54)</f>
        <v>0.0</v>
      </c>
      <c r="I54" s="19">
        <f>MAX(0,MIN(F54+G54-H54,MonthlyPayment-SUM(H54,M54,R54,W54,AB54,AG54,AL54,AQ54,AV54,BA54)))</f>
        <v>0.0</v>
      </c>
      <c r="J54" s="19">
        <f>ROUND(F54+G54-H54-I54,2)</f>
        <v>0.0</v>
      </c>
      <c r="K54" s="19">
        <f>O53</f>
        <v>0.0</v>
      </c>
      <c r="L54" s="19">
        <f>ROUND(K54*$L$5/12,2)</f>
        <v>0.0</v>
      </c>
      <c r="M54" s="19">
        <f>MIN($M$5,K54+L54)</f>
        <v>0.0</v>
      </c>
      <c r="N54" s="19">
        <f>MAX(0,MIN(K54+L54-M54,MonthlyPayment-SUM(H54,M54,R54,W54,AB54,AG54,AL54,AQ54,AV54,BA54)-SUM(I54)))</f>
        <v>0.0</v>
      </c>
      <c r="O54" s="19">
        <f>ROUND(K54+L54-M54-N54,2)</f>
        <v>0.0</v>
      </c>
      <c r="P54" s="19">
        <f>T53</f>
        <v>0.0</v>
      </c>
      <c r="Q54" s="19">
        <f>ROUND(P54*$Q$5/12,2)</f>
        <v>0.0</v>
      </c>
      <c r="R54" s="19">
        <f>MIN($R$5,P54+Q54)</f>
        <v>0.0</v>
      </c>
      <c r="S54" s="19">
        <f>MAX(0,MIN(P54+Q54-R54,MonthlyPayment-SUM(H54,M54,R54,W54,AB54,AG54,AL54,AQ54,AV54,BA54)-SUM(I54,N54)))</f>
        <v>0.0</v>
      </c>
      <c r="T54" s="19">
        <f>ROUND(P54+Q54-R54-S54,2)</f>
        <v>0.0</v>
      </c>
      <c r="U54" s="19">
        <f>Y53</f>
        <v>0.0</v>
      </c>
      <c r="V54" s="19">
        <f>ROUND(U54*$V$5/12,2)</f>
        <v>0.0</v>
      </c>
      <c r="W54" s="19">
        <f>MIN($W$5,U54+V54)</f>
        <v>0.0</v>
      </c>
      <c r="X54" s="19">
        <f>MAX(0,MIN(U54+V54-W54,MonthlyPayment-SUM(H54,M54,R54,W54,AB54,AG54,AL54,AQ54,AV54,BA54)-SUM(I54,N54,S54)))</f>
        <v>0.0</v>
      </c>
      <c r="Y54" s="19">
        <f>ROUND(U54+V54-W54-X54,2)</f>
        <v>0.0</v>
      </c>
      <c r="Z54" s="19">
        <f>AD53</f>
        <v>0.0</v>
      </c>
      <c r="AA54" s="19">
        <f>ROUND(Z54*$AA$5/12,2)</f>
        <v>0.0</v>
      </c>
      <c r="AB54" s="19">
        <f>MIN($AB$5,Z54+AA54)</f>
        <v>0.0</v>
      </c>
      <c r="AC54" s="19">
        <f>MAX(0,MIN(Z54+AA54-AB54,MonthlyPayment-SUM(H54,M54,R54,W54,AB54,AG54,AL54,AQ54,AV54,BA54)-SUM(I54,N54,S54,X54)))</f>
        <v>0.0</v>
      </c>
      <c r="AD54" s="19">
        <f>ROUND(Z54+AA54-AB54-AC54,2)</f>
        <v>0.0</v>
      </c>
      <c r="AE54" s="19">
        <f>AI53</f>
        <v>0.0</v>
      </c>
      <c r="AF54" s="19">
        <f>ROUND(AE54*$AF$5/12,2)</f>
        <v>0.0</v>
      </c>
      <c r="AG54" s="19">
        <f>MIN($AG$5,AE54+AF54)</f>
        <v>0.0</v>
      </c>
      <c r="AH54" s="19">
        <f>MAX(0,MIN(AE54+AF54-AG54,MonthlyPayment-SUM(H54,M54,R54,W54,AB54,AG54,AL54,AQ54,AV54,BA54)-SUM(I54,N54,S54,X54,AC54)))</f>
        <v>0.0</v>
      </c>
      <c r="AI54" s="19">
        <f>ROUND(AE54+AF54-AG54-AH54,2)</f>
        <v>0.0</v>
      </c>
      <c r="AJ54" s="19">
        <f>AN53</f>
        <v>0.0</v>
      </c>
      <c r="AK54" s="19">
        <f>ROUND(AJ54*$AK$5/12,2)</f>
        <v>0.0</v>
      </c>
      <c r="AL54" s="19">
        <f>MIN($AL$5,AJ54+AK54)</f>
        <v>0.0</v>
      </c>
      <c r="AM54" s="19">
        <f>MAX(0,MIN(AJ54+AK54-AL54,MonthlyPayment-SUM(H54,M54,R54,W54,AB54,AG54,AL54,AQ54,AV54,BA54)-SUM(I54,N54,S54,X54,AC54,AH54)))</f>
        <v>0.0</v>
      </c>
      <c r="AN54" s="19">
        <f>ROUND(AJ54+AK54-AL54-AM54,2)</f>
        <v>0.0</v>
      </c>
      <c r="AO54" s="19">
        <f>AS53</f>
        <v>0.0</v>
      </c>
      <c r="AP54" s="19">
        <f>ROUND(AO54*$AP$5/12,2)</f>
        <v>0.0</v>
      </c>
      <c r="AQ54" s="19">
        <f>MIN($AQ$5,AO54+AP54)</f>
        <v>0.0</v>
      </c>
      <c r="AR54" s="19">
        <f>MAX(0,MIN(AO54+AP54-AQ54,MonthlyPayment-SUM(H54,M54,R54,W54,AB54,AG54,AL54,AQ54,AV54,BA54)-SUM(I54,N54,S54,X54,AC54,AH54,AM54)))</f>
        <v>0.0</v>
      </c>
      <c r="AS54" s="19">
        <f>ROUND(AO54+AP54-AQ54-AR54,2)</f>
        <v>0.0</v>
      </c>
      <c r="AT54" s="19">
        <f>AX53</f>
        <v>0.0</v>
      </c>
      <c r="AU54" s="19">
        <f>ROUND(AT54*$AU$5/12,2)</f>
        <v>0.0</v>
      </c>
      <c r="AV54" s="19">
        <f>MIN($AV$5,AT54+AU54)</f>
        <v>0.0</v>
      </c>
      <c r="AW54" s="19">
        <f>MAX(0,MIN(AT54+AU54-AV54,MonthlyPayment-SUM(H54,M54,R54,W54,AB54,AG54,AL54,AQ54,AV54,BA54)-SUM(I54,N54,S54,X54,AC54,AH54,AM54,AR54)))</f>
        <v>0.0</v>
      </c>
      <c r="AX54" s="19">
        <f>ROUND(AT54+AU54-AV54-AW54,2)</f>
        <v>0.0</v>
      </c>
      <c r="AY54" s="19">
        <f>BC53</f>
        <v>0.0</v>
      </c>
      <c r="AZ54" s="19">
        <f>ROUND(AY54*$AZ$5/12,2)</f>
        <v>0.0</v>
      </c>
      <c r="BA54" s="19">
        <f>MIN($BA$5,AY54+AZ54)</f>
        <v>0.0</v>
      </c>
      <c r="BB54" s="19">
        <f>MAX(0,MIN(AY54+AZ54-BA54,MonthlyPayment-SUM(H54,M54,R54,W54,AB54,AG54,AL54,AQ54,AV54,BA54)-SUM(I54,N54,S54,X54,AC54,AH54,AM54,AR54,AW54)))</f>
        <v>0.0</v>
      </c>
      <c r="BC54" s="19">
        <f>ROUND(AY54+AZ54-BA54-BB54,2)</f>
        <v>0.0</v>
      </c>
    </row>
    <row r="55" spans="1:55">
      <c r="A55" s="9">
        <v>49</v>
      </c>
      <c r="B55" s="15">
        <f>IF(FirstPayment="","",EDATE(FirstPayment,A55-1))</f>
        <v/>
      </c>
      <c r="C55" s="19">
        <f>SUM(H55,M55,R55,W55,AB55,AG55,AL55,AQ55,AV55,BA55,I55,N55,S55,X55,AC55,AH55,AM55,AR55,AW55,BB55)</f>
        <v>0.0</v>
      </c>
      <c r="D55" s="19">
        <f>SUM(J55,O55,T55,Y55,AD55,AI55,AN55,AS55,AX55,BC55)</f>
        <v>0.0</v>
      </c>
      <c r="E55" s="19">
        <f>SUM(G55,L55,Q55,V55,AA55,AF55,AK55,AP55,AU55,AZ55)</f>
        <v>0.0</v>
      </c>
      <c r="F55" s="19">
        <f>J54</f>
        <v>0.0</v>
      </c>
      <c r="G55" s="19">
        <f>ROUND(F55*$G$5/12,2)</f>
        <v>0.0</v>
      </c>
      <c r="H55" s="19">
        <f>MIN($H$5,F55+G55)</f>
        <v>0.0</v>
      </c>
      <c r="I55" s="19">
        <f>MAX(0,MIN(F55+G55-H55,MonthlyPayment-SUM(H55,M55,R55,W55,AB55,AG55,AL55,AQ55,AV55,BA55)))</f>
        <v>0.0</v>
      </c>
      <c r="J55" s="19">
        <f>ROUND(F55+G55-H55-I55,2)</f>
        <v>0.0</v>
      </c>
      <c r="K55" s="19">
        <f>O54</f>
        <v>0.0</v>
      </c>
      <c r="L55" s="19">
        <f>ROUND(K55*$L$5/12,2)</f>
        <v>0.0</v>
      </c>
      <c r="M55" s="19">
        <f>MIN($M$5,K55+L55)</f>
        <v>0.0</v>
      </c>
      <c r="N55" s="19">
        <f>MAX(0,MIN(K55+L55-M55,MonthlyPayment-SUM(H55,M55,R55,W55,AB55,AG55,AL55,AQ55,AV55,BA55)-SUM(I55)))</f>
        <v>0.0</v>
      </c>
      <c r="O55" s="19">
        <f>ROUND(K55+L55-M55-N55,2)</f>
        <v>0.0</v>
      </c>
      <c r="P55" s="19">
        <f>T54</f>
        <v>0.0</v>
      </c>
      <c r="Q55" s="19">
        <f>ROUND(P55*$Q$5/12,2)</f>
        <v>0.0</v>
      </c>
      <c r="R55" s="19">
        <f>MIN($R$5,P55+Q55)</f>
        <v>0.0</v>
      </c>
      <c r="S55" s="19">
        <f>MAX(0,MIN(P55+Q55-R55,MonthlyPayment-SUM(H55,M55,R55,W55,AB55,AG55,AL55,AQ55,AV55,BA55)-SUM(I55,N55)))</f>
        <v>0.0</v>
      </c>
      <c r="T55" s="19">
        <f>ROUND(P55+Q55-R55-S55,2)</f>
        <v>0.0</v>
      </c>
      <c r="U55" s="19">
        <f>Y54</f>
        <v>0.0</v>
      </c>
      <c r="V55" s="19">
        <f>ROUND(U55*$V$5/12,2)</f>
        <v>0.0</v>
      </c>
      <c r="W55" s="19">
        <f>MIN($W$5,U55+V55)</f>
        <v>0.0</v>
      </c>
      <c r="X55" s="19">
        <f>MAX(0,MIN(U55+V55-W55,MonthlyPayment-SUM(H55,M55,R55,W55,AB55,AG55,AL55,AQ55,AV55,BA55)-SUM(I55,N55,S55)))</f>
        <v>0.0</v>
      </c>
      <c r="Y55" s="19">
        <f>ROUND(U55+V55-W55-X55,2)</f>
        <v>0.0</v>
      </c>
      <c r="Z55" s="19">
        <f>AD54</f>
        <v>0.0</v>
      </c>
      <c r="AA55" s="19">
        <f>ROUND(Z55*$AA$5/12,2)</f>
        <v>0.0</v>
      </c>
      <c r="AB55" s="19">
        <f>MIN($AB$5,Z55+AA55)</f>
        <v>0.0</v>
      </c>
      <c r="AC55" s="19">
        <f>MAX(0,MIN(Z55+AA55-AB55,MonthlyPayment-SUM(H55,M55,R55,W55,AB55,AG55,AL55,AQ55,AV55,BA55)-SUM(I55,N55,S55,X55)))</f>
        <v>0.0</v>
      </c>
      <c r="AD55" s="19">
        <f>ROUND(Z55+AA55-AB55-AC55,2)</f>
        <v>0.0</v>
      </c>
      <c r="AE55" s="19">
        <f>AI54</f>
        <v>0.0</v>
      </c>
      <c r="AF55" s="19">
        <f>ROUND(AE55*$AF$5/12,2)</f>
        <v>0.0</v>
      </c>
      <c r="AG55" s="19">
        <f>MIN($AG$5,AE55+AF55)</f>
        <v>0.0</v>
      </c>
      <c r="AH55" s="19">
        <f>MAX(0,MIN(AE55+AF55-AG55,MonthlyPayment-SUM(H55,M55,R55,W55,AB55,AG55,AL55,AQ55,AV55,BA55)-SUM(I55,N55,S55,X55,AC55)))</f>
        <v>0.0</v>
      </c>
      <c r="AI55" s="19">
        <f>ROUND(AE55+AF55-AG55-AH55,2)</f>
        <v>0.0</v>
      </c>
      <c r="AJ55" s="19">
        <f>AN54</f>
        <v>0.0</v>
      </c>
      <c r="AK55" s="19">
        <f>ROUND(AJ55*$AK$5/12,2)</f>
        <v>0.0</v>
      </c>
      <c r="AL55" s="19">
        <f>MIN($AL$5,AJ55+AK55)</f>
        <v>0.0</v>
      </c>
      <c r="AM55" s="19">
        <f>MAX(0,MIN(AJ55+AK55-AL55,MonthlyPayment-SUM(H55,M55,R55,W55,AB55,AG55,AL55,AQ55,AV55,BA55)-SUM(I55,N55,S55,X55,AC55,AH55)))</f>
        <v>0.0</v>
      </c>
      <c r="AN55" s="19">
        <f>ROUND(AJ55+AK55-AL55-AM55,2)</f>
        <v>0.0</v>
      </c>
      <c r="AO55" s="19">
        <f>AS54</f>
        <v>0.0</v>
      </c>
      <c r="AP55" s="19">
        <f>ROUND(AO55*$AP$5/12,2)</f>
        <v>0.0</v>
      </c>
      <c r="AQ55" s="19">
        <f>MIN($AQ$5,AO55+AP55)</f>
        <v>0.0</v>
      </c>
      <c r="AR55" s="19">
        <f>MAX(0,MIN(AO55+AP55-AQ55,MonthlyPayment-SUM(H55,M55,R55,W55,AB55,AG55,AL55,AQ55,AV55,BA55)-SUM(I55,N55,S55,X55,AC55,AH55,AM55)))</f>
        <v>0.0</v>
      </c>
      <c r="AS55" s="19">
        <f>ROUND(AO55+AP55-AQ55-AR55,2)</f>
        <v>0.0</v>
      </c>
      <c r="AT55" s="19">
        <f>AX54</f>
        <v>0.0</v>
      </c>
      <c r="AU55" s="19">
        <f>ROUND(AT55*$AU$5/12,2)</f>
        <v>0.0</v>
      </c>
      <c r="AV55" s="19">
        <f>MIN($AV$5,AT55+AU55)</f>
        <v>0.0</v>
      </c>
      <c r="AW55" s="19">
        <f>MAX(0,MIN(AT55+AU55-AV55,MonthlyPayment-SUM(H55,M55,R55,W55,AB55,AG55,AL55,AQ55,AV55,BA55)-SUM(I55,N55,S55,X55,AC55,AH55,AM55,AR55)))</f>
        <v>0.0</v>
      </c>
      <c r="AX55" s="19">
        <f>ROUND(AT55+AU55-AV55-AW55,2)</f>
        <v>0.0</v>
      </c>
      <c r="AY55" s="19">
        <f>BC54</f>
        <v>0.0</v>
      </c>
      <c r="AZ55" s="19">
        <f>ROUND(AY55*$AZ$5/12,2)</f>
        <v>0.0</v>
      </c>
      <c r="BA55" s="19">
        <f>MIN($BA$5,AY55+AZ55)</f>
        <v>0.0</v>
      </c>
      <c r="BB55" s="19">
        <f>MAX(0,MIN(AY55+AZ55-BA55,MonthlyPayment-SUM(H55,M55,R55,W55,AB55,AG55,AL55,AQ55,AV55,BA55)-SUM(I55,N55,S55,X55,AC55,AH55,AM55,AR55,AW55)))</f>
        <v>0.0</v>
      </c>
      <c r="BC55" s="19">
        <f>ROUND(AY55+AZ55-BA55-BB55,2)</f>
        <v>0.0</v>
      </c>
    </row>
    <row r="56" spans="1:55">
      <c r="A56" s="9">
        <v>50</v>
      </c>
      <c r="B56" s="15">
        <f>IF(FirstPayment="","",EDATE(FirstPayment,A56-1))</f>
        <v/>
      </c>
      <c r="C56" s="19">
        <f>SUM(H56,M56,R56,W56,AB56,AG56,AL56,AQ56,AV56,BA56,I56,N56,S56,X56,AC56,AH56,AM56,AR56,AW56,BB56)</f>
        <v>0.0</v>
      </c>
      <c r="D56" s="19">
        <f>SUM(J56,O56,T56,Y56,AD56,AI56,AN56,AS56,AX56,BC56)</f>
        <v>0.0</v>
      </c>
      <c r="E56" s="19">
        <f>SUM(G56,L56,Q56,V56,AA56,AF56,AK56,AP56,AU56,AZ56)</f>
        <v>0.0</v>
      </c>
      <c r="F56" s="19">
        <f>J55</f>
        <v>0.0</v>
      </c>
      <c r="G56" s="19">
        <f>ROUND(F56*$G$5/12,2)</f>
        <v>0.0</v>
      </c>
      <c r="H56" s="19">
        <f>MIN($H$5,F56+G56)</f>
        <v>0.0</v>
      </c>
      <c r="I56" s="19">
        <f>MAX(0,MIN(F56+G56-H56,MonthlyPayment-SUM(H56,M56,R56,W56,AB56,AG56,AL56,AQ56,AV56,BA56)))</f>
        <v>0.0</v>
      </c>
      <c r="J56" s="19">
        <f>ROUND(F56+G56-H56-I56,2)</f>
        <v>0.0</v>
      </c>
      <c r="K56" s="19">
        <f>O55</f>
        <v>0.0</v>
      </c>
      <c r="L56" s="19">
        <f>ROUND(K56*$L$5/12,2)</f>
        <v>0.0</v>
      </c>
      <c r="M56" s="19">
        <f>MIN($M$5,K56+L56)</f>
        <v>0.0</v>
      </c>
      <c r="N56" s="19">
        <f>MAX(0,MIN(K56+L56-M56,MonthlyPayment-SUM(H56,M56,R56,W56,AB56,AG56,AL56,AQ56,AV56,BA56)-SUM(I56)))</f>
        <v>0.0</v>
      </c>
      <c r="O56" s="19">
        <f>ROUND(K56+L56-M56-N56,2)</f>
        <v>0.0</v>
      </c>
      <c r="P56" s="19">
        <f>T55</f>
        <v>0.0</v>
      </c>
      <c r="Q56" s="19">
        <f>ROUND(P56*$Q$5/12,2)</f>
        <v>0.0</v>
      </c>
      <c r="R56" s="19">
        <f>MIN($R$5,P56+Q56)</f>
        <v>0.0</v>
      </c>
      <c r="S56" s="19">
        <f>MAX(0,MIN(P56+Q56-R56,MonthlyPayment-SUM(H56,M56,R56,W56,AB56,AG56,AL56,AQ56,AV56,BA56)-SUM(I56,N56)))</f>
        <v>0.0</v>
      </c>
      <c r="T56" s="19">
        <f>ROUND(P56+Q56-R56-S56,2)</f>
        <v>0.0</v>
      </c>
      <c r="U56" s="19">
        <f>Y55</f>
        <v>0.0</v>
      </c>
      <c r="V56" s="19">
        <f>ROUND(U56*$V$5/12,2)</f>
        <v>0.0</v>
      </c>
      <c r="W56" s="19">
        <f>MIN($W$5,U56+V56)</f>
        <v>0.0</v>
      </c>
      <c r="X56" s="19">
        <f>MAX(0,MIN(U56+V56-W56,MonthlyPayment-SUM(H56,M56,R56,W56,AB56,AG56,AL56,AQ56,AV56,BA56)-SUM(I56,N56,S56)))</f>
        <v>0.0</v>
      </c>
      <c r="Y56" s="19">
        <f>ROUND(U56+V56-W56-X56,2)</f>
        <v>0.0</v>
      </c>
      <c r="Z56" s="19">
        <f>AD55</f>
        <v>0.0</v>
      </c>
      <c r="AA56" s="19">
        <f>ROUND(Z56*$AA$5/12,2)</f>
        <v>0.0</v>
      </c>
      <c r="AB56" s="19">
        <f>MIN($AB$5,Z56+AA56)</f>
        <v>0.0</v>
      </c>
      <c r="AC56" s="19">
        <f>MAX(0,MIN(Z56+AA56-AB56,MonthlyPayment-SUM(H56,M56,R56,W56,AB56,AG56,AL56,AQ56,AV56,BA56)-SUM(I56,N56,S56,X56)))</f>
        <v>0.0</v>
      </c>
      <c r="AD56" s="19">
        <f>ROUND(Z56+AA56-AB56-AC56,2)</f>
        <v>0.0</v>
      </c>
      <c r="AE56" s="19">
        <f>AI55</f>
        <v>0.0</v>
      </c>
      <c r="AF56" s="19">
        <f>ROUND(AE56*$AF$5/12,2)</f>
        <v>0.0</v>
      </c>
      <c r="AG56" s="19">
        <f>MIN($AG$5,AE56+AF56)</f>
        <v>0.0</v>
      </c>
      <c r="AH56" s="19">
        <f>MAX(0,MIN(AE56+AF56-AG56,MonthlyPayment-SUM(H56,M56,R56,W56,AB56,AG56,AL56,AQ56,AV56,BA56)-SUM(I56,N56,S56,X56,AC56)))</f>
        <v>0.0</v>
      </c>
      <c r="AI56" s="19">
        <f>ROUND(AE56+AF56-AG56-AH56,2)</f>
        <v>0.0</v>
      </c>
      <c r="AJ56" s="19">
        <f>AN55</f>
        <v>0.0</v>
      </c>
      <c r="AK56" s="19">
        <f>ROUND(AJ56*$AK$5/12,2)</f>
        <v>0.0</v>
      </c>
      <c r="AL56" s="19">
        <f>MIN($AL$5,AJ56+AK56)</f>
        <v>0.0</v>
      </c>
      <c r="AM56" s="19">
        <f>MAX(0,MIN(AJ56+AK56-AL56,MonthlyPayment-SUM(H56,M56,R56,W56,AB56,AG56,AL56,AQ56,AV56,BA56)-SUM(I56,N56,S56,X56,AC56,AH56)))</f>
        <v>0.0</v>
      </c>
      <c r="AN56" s="19">
        <f>ROUND(AJ56+AK56-AL56-AM56,2)</f>
        <v>0.0</v>
      </c>
      <c r="AO56" s="19">
        <f>AS55</f>
        <v>0.0</v>
      </c>
      <c r="AP56" s="19">
        <f>ROUND(AO56*$AP$5/12,2)</f>
        <v>0.0</v>
      </c>
      <c r="AQ56" s="19">
        <f>MIN($AQ$5,AO56+AP56)</f>
        <v>0.0</v>
      </c>
      <c r="AR56" s="19">
        <f>MAX(0,MIN(AO56+AP56-AQ56,MonthlyPayment-SUM(H56,M56,R56,W56,AB56,AG56,AL56,AQ56,AV56,BA56)-SUM(I56,N56,S56,X56,AC56,AH56,AM56)))</f>
        <v>0.0</v>
      </c>
      <c r="AS56" s="19">
        <f>ROUND(AO56+AP56-AQ56-AR56,2)</f>
        <v>0.0</v>
      </c>
      <c r="AT56" s="19">
        <f>AX55</f>
        <v>0.0</v>
      </c>
      <c r="AU56" s="19">
        <f>ROUND(AT56*$AU$5/12,2)</f>
        <v>0.0</v>
      </c>
      <c r="AV56" s="19">
        <f>MIN($AV$5,AT56+AU56)</f>
        <v>0.0</v>
      </c>
      <c r="AW56" s="19">
        <f>MAX(0,MIN(AT56+AU56-AV56,MonthlyPayment-SUM(H56,M56,R56,W56,AB56,AG56,AL56,AQ56,AV56,BA56)-SUM(I56,N56,S56,X56,AC56,AH56,AM56,AR56)))</f>
        <v>0.0</v>
      </c>
      <c r="AX56" s="19">
        <f>ROUND(AT56+AU56-AV56-AW56,2)</f>
        <v>0.0</v>
      </c>
      <c r="AY56" s="19">
        <f>BC55</f>
        <v>0.0</v>
      </c>
      <c r="AZ56" s="19">
        <f>ROUND(AY56*$AZ$5/12,2)</f>
        <v>0.0</v>
      </c>
      <c r="BA56" s="19">
        <f>MIN($BA$5,AY56+AZ56)</f>
        <v>0.0</v>
      </c>
      <c r="BB56" s="19">
        <f>MAX(0,MIN(AY56+AZ56-BA56,MonthlyPayment-SUM(H56,M56,R56,W56,AB56,AG56,AL56,AQ56,AV56,BA56)-SUM(I56,N56,S56,X56,AC56,AH56,AM56,AR56,AW56)))</f>
        <v>0.0</v>
      </c>
      <c r="BC56" s="19">
        <f>ROUND(AY56+AZ56-BA56-BB56,2)</f>
        <v>0.0</v>
      </c>
    </row>
    <row r="57" spans="1:55">
      <c r="A57" s="9">
        <v>51</v>
      </c>
      <c r="B57" s="15">
        <f>IF(FirstPayment="","",EDATE(FirstPayment,A57-1))</f>
        <v/>
      </c>
      <c r="C57" s="19">
        <f>SUM(H57,M57,R57,W57,AB57,AG57,AL57,AQ57,AV57,BA57,I57,N57,S57,X57,AC57,AH57,AM57,AR57,AW57,BB57)</f>
        <v>0.0</v>
      </c>
      <c r="D57" s="19">
        <f>SUM(J57,O57,T57,Y57,AD57,AI57,AN57,AS57,AX57,BC57)</f>
        <v>0.0</v>
      </c>
      <c r="E57" s="19">
        <f>SUM(G57,L57,Q57,V57,AA57,AF57,AK57,AP57,AU57,AZ57)</f>
        <v>0.0</v>
      </c>
      <c r="F57" s="19">
        <f>J56</f>
        <v>0.0</v>
      </c>
      <c r="G57" s="19">
        <f>ROUND(F57*$G$5/12,2)</f>
        <v>0.0</v>
      </c>
      <c r="H57" s="19">
        <f>MIN($H$5,F57+G57)</f>
        <v>0.0</v>
      </c>
      <c r="I57" s="19">
        <f>MAX(0,MIN(F57+G57-H57,MonthlyPayment-SUM(H57,M57,R57,W57,AB57,AG57,AL57,AQ57,AV57,BA57)))</f>
        <v>0.0</v>
      </c>
      <c r="J57" s="19">
        <f>ROUND(F57+G57-H57-I57,2)</f>
        <v>0.0</v>
      </c>
      <c r="K57" s="19">
        <f>O56</f>
        <v>0.0</v>
      </c>
      <c r="L57" s="19">
        <f>ROUND(K57*$L$5/12,2)</f>
        <v>0.0</v>
      </c>
      <c r="M57" s="19">
        <f>MIN($M$5,K57+L57)</f>
        <v>0.0</v>
      </c>
      <c r="N57" s="19">
        <f>MAX(0,MIN(K57+L57-M57,MonthlyPayment-SUM(H57,M57,R57,W57,AB57,AG57,AL57,AQ57,AV57,BA57)-SUM(I57)))</f>
        <v>0.0</v>
      </c>
      <c r="O57" s="19">
        <f>ROUND(K57+L57-M57-N57,2)</f>
        <v>0.0</v>
      </c>
      <c r="P57" s="19">
        <f>T56</f>
        <v>0.0</v>
      </c>
      <c r="Q57" s="19">
        <f>ROUND(P57*$Q$5/12,2)</f>
        <v>0.0</v>
      </c>
      <c r="R57" s="19">
        <f>MIN($R$5,P57+Q57)</f>
        <v>0.0</v>
      </c>
      <c r="S57" s="19">
        <f>MAX(0,MIN(P57+Q57-R57,MonthlyPayment-SUM(H57,M57,R57,W57,AB57,AG57,AL57,AQ57,AV57,BA57)-SUM(I57,N57)))</f>
        <v>0.0</v>
      </c>
      <c r="T57" s="19">
        <f>ROUND(P57+Q57-R57-S57,2)</f>
        <v>0.0</v>
      </c>
      <c r="U57" s="19">
        <f>Y56</f>
        <v>0.0</v>
      </c>
      <c r="V57" s="19">
        <f>ROUND(U57*$V$5/12,2)</f>
        <v>0.0</v>
      </c>
      <c r="W57" s="19">
        <f>MIN($W$5,U57+V57)</f>
        <v>0.0</v>
      </c>
      <c r="X57" s="19">
        <f>MAX(0,MIN(U57+V57-W57,MonthlyPayment-SUM(H57,M57,R57,W57,AB57,AG57,AL57,AQ57,AV57,BA57)-SUM(I57,N57,S57)))</f>
        <v>0.0</v>
      </c>
      <c r="Y57" s="19">
        <f>ROUND(U57+V57-W57-X57,2)</f>
        <v>0.0</v>
      </c>
      <c r="Z57" s="19">
        <f>AD56</f>
        <v>0.0</v>
      </c>
      <c r="AA57" s="19">
        <f>ROUND(Z57*$AA$5/12,2)</f>
        <v>0.0</v>
      </c>
      <c r="AB57" s="19">
        <f>MIN($AB$5,Z57+AA57)</f>
        <v>0.0</v>
      </c>
      <c r="AC57" s="19">
        <f>MAX(0,MIN(Z57+AA57-AB57,MonthlyPayment-SUM(H57,M57,R57,W57,AB57,AG57,AL57,AQ57,AV57,BA57)-SUM(I57,N57,S57,X57)))</f>
        <v>0.0</v>
      </c>
      <c r="AD57" s="19">
        <f>ROUND(Z57+AA57-AB57-AC57,2)</f>
        <v>0.0</v>
      </c>
      <c r="AE57" s="19">
        <f>AI56</f>
        <v>0.0</v>
      </c>
      <c r="AF57" s="19">
        <f>ROUND(AE57*$AF$5/12,2)</f>
        <v>0.0</v>
      </c>
      <c r="AG57" s="19">
        <f>MIN($AG$5,AE57+AF57)</f>
        <v>0.0</v>
      </c>
      <c r="AH57" s="19">
        <f>MAX(0,MIN(AE57+AF57-AG57,MonthlyPayment-SUM(H57,M57,R57,W57,AB57,AG57,AL57,AQ57,AV57,BA57)-SUM(I57,N57,S57,X57,AC57)))</f>
        <v>0.0</v>
      </c>
      <c r="AI57" s="19">
        <f>ROUND(AE57+AF57-AG57-AH57,2)</f>
        <v>0.0</v>
      </c>
      <c r="AJ57" s="19">
        <f>AN56</f>
        <v>0.0</v>
      </c>
      <c r="AK57" s="19">
        <f>ROUND(AJ57*$AK$5/12,2)</f>
        <v>0.0</v>
      </c>
      <c r="AL57" s="19">
        <f>MIN($AL$5,AJ57+AK57)</f>
        <v>0.0</v>
      </c>
      <c r="AM57" s="19">
        <f>MAX(0,MIN(AJ57+AK57-AL57,MonthlyPayment-SUM(H57,M57,R57,W57,AB57,AG57,AL57,AQ57,AV57,BA57)-SUM(I57,N57,S57,X57,AC57,AH57)))</f>
        <v>0.0</v>
      </c>
      <c r="AN57" s="19">
        <f>ROUND(AJ57+AK57-AL57-AM57,2)</f>
        <v>0.0</v>
      </c>
      <c r="AO57" s="19">
        <f>AS56</f>
        <v>0.0</v>
      </c>
      <c r="AP57" s="19">
        <f>ROUND(AO57*$AP$5/12,2)</f>
        <v>0.0</v>
      </c>
      <c r="AQ57" s="19">
        <f>MIN($AQ$5,AO57+AP57)</f>
        <v>0.0</v>
      </c>
      <c r="AR57" s="19">
        <f>MAX(0,MIN(AO57+AP57-AQ57,MonthlyPayment-SUM(H57,M57,R57,W57,AB57,AG57,AL57,AQ57,AV57,BA57)-SUM(I57,N57,S57,X57,AC57,AH57,AM57)))</f>
        <v>0.0</v>
      </c>
      <c r="AS57" s="19">
        <f>ROUND(AO57+AP57-AQ57-AR57,2)</f>
        <v>0.0</v>
      </c>
      <c r="AT57" s="19">
        <f>AX56</f>
        <v>0.0</v>
      </c>
      <c r="AU57" s="19">
        <f>ROUND(AT57*$AU$5/12,2)</f>
        <v>0.0</v>
      </c>
      <c r="AV57" s="19">
        <f>MIN($AV$5,AT57+AU57)</f>
        <v>0.0</v>
      </c>
      <c r="AW57" s="19">
        <f>MAX(0,MIN(AT57+AU57-AV57,MonthlyPayment-SUM(H57,M57,R57,W57,AB57,AG57,AL57,AQ57,AV57,BA57)-SUM(I57,N57,S57,X57,AC57,AH57,AM57,AR57)))</f>
        <v>0.0</v>
      </c>
      <c r="AX57" s="19">
        <f>ROUND(AT57+AU57-AV57-AW57,2)</f>
        <v>0.0</v>
      </c>
      <c r="AY57" s="19">
        <f>BC56</f>
        <v>0.0</v>
      </c>
      <c r="AZ57" s="19">
        <f>ROUND(AY57*$AZ$5/12,2)</f>
        <v>0.0</v>
      </c>
      <c r="BA57" s="19">
        <f>MIN($BA$5,AY57+AZ57)</f>
        <v>0.0</v>
      </c>
      <c r="BB57" s="19">
        <f>MAX(0,MIN(AY57+AZ57-BA57,MonthlyPayment-SUM(H57,M57,R57,W57,AB57,AG57,AL57,AQ57,AV57,BA57)-SUM(I57,N57,S57,X57,AC57,AH57,AM57,AR57,AW57)))</f>
        <v>0.0</v>
      </c>
      <c r="BC57" s="19">
        <f>ROUND(AY57+AZ57-BA57-BB57,2)</f>
        <v>0.0</v>
      </c>
    </row>
    <row r="58" spans="1:55">
      <c r="A58" s="9">
        <v>52</v>
      </c>
      <c r="B58" s="15">
        <f>IF(FirstPayment="","",EDATE(FirstPayment,A58-1))</f>
        <v/>
      </c>
      <c r="C58" s="19">
        <f>SUM(H58,M58,R58,W58,AB58,AG58,AL58,AQ58,AV58,BA58,I58,N58,S58,X58,AC58,AH58,AM58,AR58,AW58,BB58)</f>
        <v>0.0</v>
      </c>
      <c r="D58" s="19">
        <f>SUM(J58,O58,T58,Y58,AD58,AI58,AN58,AS58,AX58,BC58)</f>
        <v>0.0</v>
      </c>
      <c r="E58" s="19">
        <f>SUM(G58,L58,Q58,V58,AA58,AF58,AK58,AP58,AU58,AZ58)</f>
        <v>0.0</v>
      </c>
      <c r="F58" s="19">
        <f>J57</f>
        <v>0.0</v>
      </c>
      <c r="G58" s="19">
        <f>ROUND(F58*$G$5/12,2)</f>
        <v>0.0</v>
      </c>
      <c r="H58" s="19">
        <f>MIN($H$5,F58+G58)</f>
        <v>0.0</v>
      </c>
      <c r="I58" s="19">
        <f>MAX(0,MIN(F58+G58-H58,MonthlyPayment-SUM(H58,M58,R58,W58,AB58,AG58,AL58,AQ58,AV58,BA58)))</f>
        <v>0.0</v>
      </c>
      <c r="J58" s="19">
        <f>ROUND(F58+G58-H58-I58,2)</f>
        <v>0.0</v>
      </c>
      <c r="K58" s="19">
        <f>O57</f>
        <v>0.0</v>
      </c>
      <c r="L58" s="19">
        <f>ROUND(K58*$L$5/12,2)</f>
        <v>0.0</v>
      </c>
      <c r="M58" s="19">
        <f>MIN($M$5,K58+L58)</f>
        <v>0.0</v>
      </c>
      <c r="N58" s="19">
        <f>MAX(0,MIN(K58+L58-M58,MonthlyPayment-SUM(H58,M58,R58,W58,AB58,AG58,AL58,AQ58,AV58,BA58)-SUM(I58)))</f>
        <v>0.0</v>
      </c>
      <c r="O58" s="19">
        <f>ROUND(K58+L58-M58-N58,2)</f>
        <v>0.0</v>
      </c>
      <c r="P58" s="19">
        <f>T57</f>
        <v>0.0</v>
      </c>
      <c r="Q58" s="19">
        <f>ROUND(P58*$Q$5/12,2)</f>
        <v>0.0</v>
      </c>
      <c r="R58" s="19">
        <f>MIN($R$5,P58+Q58)</f>
        <v>0.0</v>
      </c>
      <c r="S58" s="19">
        <f>MAX(0,MIN(P58+Q58-R58,MonthlyPayment-SUM(H58,M58,R58,W58,AB58,AG58,AL58,AQ58,AV58,BA58)-SUM(I58,N58)))</f>
        <v>0.0</v>
      </c>
      <c r="T58" s="19">
        <f>ROUND(P58+Q58-R58-S58,2)</f>
        <v>0.0</v>
      </c>
      <c r="U58" s="19">
        <f>Y57</f>
        <v>0.0</v>
      </c>
      <c r="V58" s="19">
        <f>ROUND(U58*$V$5/12,2)</f>
        <v>0.0</v>
      </c>
      <c r="W58" s="19">
        <f>MIN($W$5,U58+V58)</f>
        <v>0.0</v>
      </c>
      <c r="X58" s="19">
        <f>MAX(0,MIN(U58+V58-W58,MonthlyPayment-SUM(H58,M58,R58,W58,AB58,AG58,AL58,AQ58,AV58,BA58)-SUM(I58,N58,S58)))</f>
        <v>0.0</v>
      </c>
      <c r="Y58" s="19">
        <f>ROUND(U58+V58-W58-X58,2)</f>
        <v>0.0</v>
      </c>
      <c r="Z58" s="19">
        <f>AD57</f>
        <v>0.0</v>
      </c>
      <c r="AA58" s="19">
        <f>ROUND(Z58*$AA$5/12,2)</f>
        <v>0.0</v>
      </c>
      <c r="AB58" s="19">
        <f>MIN($AB$5,Z58+AA58)</f>
        <v>0.0</v>
      </c>
      <c r="AC58" s="19">
        <f>MAX(0,MIN(Z58+AA58-AB58,MonthlyPayment-SUM(H58,M58,R58,W58,AB58,AG58,AL58,AQ58,AV58,BA58)-SUM(I58,N58,S58,X58)))</f>
        <v>0.0</v>
      </c>
      <c r="AD58" s="19">
        <f>ROUND(Z58+AA58-AB58-AC58,2)</f>
        <v>0.0</v>
      </c>
      <c r="AE58" s="19">
        <f>AI57</f>
        <v>0.0</v>
      </c>
      <c r="AF58" s="19">
        <f>ROUND(AE58*$AF$5/12,2)</f>
        <v>0.0</v>
      </c>
      <c r="AG58" s="19">
        <f>MIN($AG$5,AE58+AF58)</f>
        <v>0.0</v>
      </c>
      <c r="AH58" s="19">
        <f>MAX(0,MIN(AE58+AF58-AG58,MonthlyPayment-SUM(H58,M58,R58,W58,AB58,AG58,AL58,AQ58,AV58,BA58)-SUM(I58,N58,S58,X58,AC58)))</f>
        <v>0.0</v>
      </c>
      <c r="AI58" s="19">
        <f>ROUND(AE58+AF58-AG58-AH58,2)</f>
        <v>0.0</v>
      </c>
      <c r="AJ58" s="19">
        <f>AN57</f>
        <v>0.0</v>
      </c>
      <c r="AK58" s="19">
        <f>ROUND(AJ58*$AK$5/12,2)</f>
        <v>0.0</v>
      </c>
      <c r="AL58" s="19">
        <f>MIN($AL$5,AJ58+AK58)</f>
        <v>0.0</v>
      </c>
      <c r="AM58" s="19">
        <f>MAX(0,MIN(AJ58+AK58-AL58,MonthlyPayment-SUM(H58,M58,R58,W58,AB58,AG58,AL58,AQ58,AV58,BA58)-SUM(I58,N58,S58,X58,AC58,AH58)))</f>
        <v>0.0</v>
      </c>
      <c r="AN58" s="19">
        <f>ROUND(AJ58+AK58-AL58-AM58,2)</f>
        <v>0.0</v>
      </c>
      <c r="AO58" s="19">
        <f>AS57</f>
        <v>0.0</v>
      </c>
      <c r="AP58" s="19">
        <f>ROUND(AO58*$AP$5/12,2)</f>
        <v>0.0</v>
      </c>
      <c r="AQ58" s="19">
        <f>MIN($AQ$5,AO58+AP58)</f>
        <v>0.0</v>
      </c>
      <c r="AR58" s="19">
        <f>MAX(0,MIN(AO58+AP58-AQ58,MonthlyPayment-SUM(H58,M58,R58,W58,AB58,AG58,AL58,AQ58,AV58,BA58)-SUM(I58,N58,S58,X58,AC58,AH58,AM58)))</f>
        <v>0.0</v>
      </c>
      <c r="AS58" s="19">
        <f>ROUND(AO58+AP58-AQ58-AR58,2)</f>
        <v>0.0</v>
      </c>
      <c r="AT58" s="19">
        <f>AX57</f>
        <v>0.0</v>
      </c>
      <c r="AU58" s="19">
        <f>ROUND(AT58*$AU$5/12,2)</f>
        <v>0.0</v>
      </c>
      <c r="AV58" s="19">
        <f>MIN($AV$5,AT58+AU58)</f>
        <v>0.0</v>
      </c>
      <c r="AW58" s="19">
        <f>MAX(0,MIN(AT58+AU58-AV58,MonthlyPayment-SUM(H58,M58,R58,W58,AB58,AG58,AL58,AQ58,AV58,BA58)-SUM(I58,N58,S58,X58,AC58,AH58,AM58,AR58)))</f>
        <v>0.0</v>
      </c>
      <c r="AX58" s="19">
        <f>ROUND(AT58+AU58-AV58-AW58,2)</f>
        <v>0.0</v>
      </c>
      <c r="AY58" s="19">
        <f>BC57</f>
        <v>0.0</v>
      </c>
      <c r="AZ58" s="19">
        <f>ROUND(AY58*$AZ$5/12,2)</f>
        <v>0.0</v>
      </c>
      <c r="BA58" s="19">
        <f>MIN($BA$5,AY58+AZ58)</f>
        <v>0.0</v>
      </c>
      <c r="BB58" s="19">
        <f>MAX(0,MIN(AY58+AZ58-BA58,MonthlyPayment-SUM(H58,M58,R58,W58,AB58,AG58,AL58,AQ58,AV58,BA58)-SUM(I58,N58,S58,X58,AC58,AH58,AM58,AR58,AW58)))</f>
        <v>0.0</v>
      </c>
      <c r="BC58" s="19">
        <f>ROUND(AY58+AZ58-BA58-BB58,2)</f>
        <v>0.0</v>
      </c>
    </row>
    <row r="59" spans="1:55">
      <c r="A59" s="9">
        <v>53</v>
      </c>
      <c r="B59" s="15">
        <f>IF(FirstPayment="","",EDATE(FirstPayment,A59-1))</f>
        <v/>
      </c>
      <c r="C59" s="19">
        <f>SUM(H59,M59,R59,W59,AB59,AG59,AL59,AQ59,AV59,BA59,I59,N59,S59,X59,AC59,AH59,AM59,AR59,AW59,BB59)</f>
        <v>0.0</v>
      </c>
      <c r="D59" s="19">
        <f>SUM(J59,O59,T59,Y59,AD59,AI59,AN59,AS59,AX59,BC59)</f>
        <v>0.0</v>
      </c>
      <c r="E59" s="19">
        <f>SUM(G59,L59,Q59,V59,AA59,AF59,AK59,AP59,AU59,AZ59)</f>
        <v>0.0</v>
      </c>
      <c r="F59" s="19">
        <f>J58</f>
        <v>0.0</v>
      </c>
      <c r="G59" s="19">
        <f>ROUND(F59*$G$5/12,2)</f>
        <v>0.0</v>
      </c>
      <c r="H59" s="19">
        <f>MIN($H$5,F59+G59)</f>
        <v>0.0</v>
      </c>
      <c r="I59" s="19">
        <f>MAX(0,MIN(F59+G59-H59,MonthlyPayment-SUM(H59,M59,R59,W59,AB59,AG59,AL59,AQ59,AV59,BA59)))</f>
        <v>0.0</v>
      </c>
      <c r="J59" s="19">
        <f>ROUND(F59+G59-H59-I59,2)</f>
        <v>0.0</v>
      </c>
      <c r="K59" s="19">
        <f>O58</f>
        <v>0.0</v>
      </c>
      <c r="L59" s="19">
        <f>ROUND(K59*$L$5/12,2)</f>
        <v>0.0</v>
      </c>
      <c r="M59" s="19">
        <f>MIN($M$5,K59+L59)</f>
        <v>0.0</v>
      </c>
      <c r="N59" s="19">
        <f>MAX(0,MIN(K59+L59-M59,MonthlyPayment-SUM(H59,M59,R59,W59,AB59,AG59,AL59,AQ59,AV59,BA59)-SUM(I59)))</f>
        <v>0.0</v>
      </c>
      <c r="O59" s="19">
        <f>ROUND(K59+L59-M59-N59,2)</f>
        <v>0.0</v>
      </c>
      <c r="P59" s="19">
        <f>T58</f>
        <v>0.0</v>
      </c>
      <c r="Q59" s="19">
        <f>ROUND(P59*$Q$5/12,2)</f>
        <v>0.0</v>
      </c>
      <c r="R59" s="19">
        <f>MIN($R$5,P59+Q59)</f>
        <v>0.0</v>
      </c>
      <c r="S59" s="19">
        <f>MAX(0,MIN(P59+Q59-R59,MonthlyPayment-SUM(H59,M59,R59,W59,AB59,AG59,AL59,AQ59,AV59,BA59)-SUM(I59,N59)))</f>
        <v>0.0</v>
      </c>
      <c r="T59" s="19">
        <f>ROUND(P59+Q59-R59-S59,2)</f>
        <v>0.0</v>
      </c>
      <c r="U59" s="19">
        <f>Y58</f>
        <v>0.0</v>
      </c>
      <c r="V59" s="19">
        <f>ROUND(U59*$V$5/12,2)</f>
        <v>0.0</v>
      </c>
      <c r="W59" s="19">
        <f>MIN($W$5,U59+V59)</f>
        <v>0.0</v>
      </c>
      <c r="X59" s="19">
        <f>MAX(0,MIN(U59+V59-W59,MonthlyPayment-SUM(H59,M59,R59,W59,AB59,AG59,AL59,AQ59,AV59,BA59)-SUM(I59,N59,S59)))</f>
        <v>0.0</v>
      </c>
      <c r="Y59" s="19">
        <f>ROUND(U59+V59-W59-X59,2)</f>
        <v>0.0</v>
      </c>
      <c r="Z59" s="19">
        <f>AD58</f>
        <v>0.0</v>
      </c>
      <c r="AA59" s="19">
        <f>ROUND(Z59*$AA$5/12,2)</f>
        <v>0.0</v>
      </c>
      <c r="AB59" s="19">
        <f>MIN($AB$5,Z59+AA59)</f>
        <v>0.0</v>
      </c>
      <c r="AC59" s="19">
        <f>MAX(0,MIN(Z59+AA59-AB59,MonthlyPayment-SUM(H59,M59,R59,W59,AB59,AG59,AL59,AQ59,AV59,BA59)-SUM(I59,N59,S59,X59)))</f>
        <v>0.0</v>
      </c>
      <c r="AD59" s="19">
        <f>ROUND(Z59+AA59-AB59-AC59,2)</f>
        <v>0.0</v>
      </c>
      <c r="AE59" s="19">
        <f>AI58</f>
        <v>0.0</v>
      </c>
      <c r="AF59" s="19">
        <f>ROUND(AE59*$AF$5/12,2)</f>
        <v>0.0</v>
      </c>
      <c r="AG59" s="19">
        <f>MIN($AG$5,AE59+AF59)</f>
        <v>0.0</v>
      </c>
      <c r="AH59" s="19">
        <f>MAX(0,MIN(AE59+AF59-AG59,MonthlyPayment-SUM(H59,M59,R59,W59,AB59,AG59,AL59,AQ59,AV59,BA59)-SUM(I59,N59,S59,X59,AC59)))</f>
        <v>0.0</v>
      </c>
      <c r="AI59" s="19">
        <f>ROUND(AE59+AF59-AG59-AH59,2)</f>
        <v>0.0</v>
      </c>
      <c r="AJ59" s="19">
        <f>AN58</f>
        <v>0.0</v>
      </c>
      <c r="AK59" s="19">
        <f>ROUND(AJ59*$AK$5/12,2)</f>
        <v>0.0</v>
      </c>
      <c r="AL59" s="19">
        <f>MIN($AL$5,AJ59+AK59)</f>
        <v>0.0</v>
      </c>
      <c r="AM59" s="19">
        <f>MAX(0,MIN(AJ59+AK59-AL59,MonthlyPayment-SUM(H59,M59,R59,W59,AB59,AG59,AL59,AQ59,AV59,BA59)-SUM(I59,N59,S59,X59,AC59,AH59)))</f>
        <v>0.0</v>
      </c>
      <c r="AN59" s="19">
        <f>ROUND(AJ59+AK59-AL59-AM59,2)</f>
        <v>0.0</v>
      </c>
      <c r="AO59" s="19">
        <f>AS58</f>
        <v>0.0</v>
      </c>
      <c r="AP59" s="19">
        <f>ROUND(AO59*$AP$5/12,2)</f>
        <v>0.0</v>
      </c>
      <c r="AQ59" s="19">
        <f>MIN($AQ$5,AO59+AP59)</f>
        <v>0.0</v>
      </c>
      <c r="AR59" s="19">
        <f>MAX(0,MIN(AO59+AP59-AQ59,MonthlyPayment-SUM(H59,M59,R59,W59,AB59,AG59,AL59,AQ59,AV59,BA59)-SUM(I59,N59,S59,X59,AC59,AH59,AM59)))</f>
        <v>0.0</v>
      </c>
      <c r="AS59" s="19">
        <f>ROUND(AO59+AP59-AQ59-AR59,2)</f>
        <v>0.0</v>
      </c>
      <c r="AT59" s="19">
        <f>AX58</f>
        <v>0.0</v>
      </c>
      <c r="AU59" s="19">
        <f>ROUND(AT59*$AU$5/12,2)</f>
        <v>0.0</v>
      </c>
      <c r="AV59" s="19">
        <f>MIN($AV$5,AT59+AU59)</f>
        <v>0.0</v>
      </c>
      <c r="AW59" s="19">
        <f>MAX(0,MIN(AT59+AU59-AV59,MonthlyPayment-SUM(H59,M59,R59,W59,AB59,AG59,AL59,AQ59,AV59,BA59)-SUM(I59,N59,S59,X59,AC59,AH59,AM59,AR59)))</f>
        <v>0.0</v>
      </c>
      <c r="AX59" s="19">
        <f>ROUND(AT59+AU59-AV59-AW59,2)</f>
        <v>0.0</v>
      </c>
      <c r="AY59" s="19">
        <f>BC58</f>
        <v>0.0</v>
      </c>
      <c r="AZ59" s="19">
        <f>ROUND(AY59*$AZ$5/12,2)</f>
        <v>0.0</v>
      </c>
      <c r="BA59" s="19">
        <f>MIN($BA$5,AY59+AZ59)</f>
        <v>0.0</v>
      </c>
      <c r="BB59" s="19">
        <f>MAX(0,MIN(AY59+AZ59-BA59,MonthlyPayment-SUM(H59,M59,R59,W59,AB59,AG59,AL59,AQ59,AV59,BA59)-SUM(I59,N59,S59,X59,AC59,AH59,AM59,AR59,AW59)))</f>
        <v>0.0</v>
      </c>
      <c r="BC59" s="19">
        <f>ROUND(AY59+AZ59-BA59-BB59,2)</f>
        <v>0.0</v>
      </c>
    </row>
    <row r="60" spans="1:55">
      <c r="A60" s="9">
        <v>54</v>
      </c>
      <c r="B60" s="15">
        <f>IF(FirstPayment="","",EDATE(FirstPayment,A60-1))</f>
        <v/>
      </c>
      <c r="C60" s="19">
        <f>SUM(H60,M60,R60,W60,AB60,AG60,AL60,AQ60,AV60,BA60,I60,N60,S60,X60,AC60,AH60,AM60,AR60,AW60,BB60)</f>
        <v>0.0</v>
      </c>
      <c r="D60" s="19">
        <f>SUM(J60,O60,T60,Y60,AD60,AI60,AN60,AS60,AX60,BC60)</f>
        <v>0.0</v>
      </c>
      <c r="E60" s="19">
        <f>SUM(G60,L60,Q60,V60,AA60,AF60,AK60,AP60,AU60,AZ60)</f>
        <v>0.0</v>
      </c>
      <c r="F60" s="19">
        <f>J59</f>
        <v>0.0</v>
      </c>
      <c r="G60" s="19">
        <f>ROUND(F60*$G$5/12,2)</f>
        <v>0.0</v>
      </c>
      <c r="H60" s="19">
        <f>MIN($H$5,F60+G60)</f>
        <v>0.0</v>
      </c>
      <c r="I60" s="19">
        <f>MAX(0,MIN(F60+G60-H60,MonthlyPayment-SUM(H60,M60,R60,W60,AB60,AG60,AL60,AQ60,AV60,BA60)))</f>
        <v>0.0</v>
      </c>
      <c r="J60" s="19">
        <f>ROUND(F60+G60-H60-I60,2)</f>
        <v>0.0</v>
      </c>
      <c r="K60" s="19">
        <f>O59</f>
        <v>0.0</v>
      </c>
      <c r="L60" s="19">
        <f>ROUND(K60*$L$5/12,2)</f>
        <v>0.0</v>
      </c>
      <c r="M60" s="19">
        <f>MIN($M$5,K60+L60)</f>
        <v>0.0</v>
      </c>
      <c r="N60" s="19">
        <f>MAX(0,MIN(K60+L60-M60,MonthlyPayment-SUM(H60,M60,R60,W60,AB60,AG60,AL60,AQ60,AV60,BA60)-SUM(I60)))</f>
        <v>0.0</v>
      </c>
      <c r="O60" s="19">
        <f>ROUND(K60+L60-M60-N60,2)</f>
        <v>0.0</v>
      </c>
      <c r="P60" s="19">
        <f>T59</f>
        <v>0.0</v>
      </c>
      <c r="Q60" s="19">
        <f>ROUND(P60*$Q$5/12,2)</f>
        <v>0.0</v>
      </c>
      <c r="R60" s="19">
        <f>MIN($R$5,P60+Q60)</f>
        <v>0.0</v>
      </c>
      <c r="S60" s="19">
        <f>MAX(0,MIN(P60+Q60-R60,MonthlyPayment-SUM(H60,M60,R60,W60,AB60,AG60,AL60,AQ60,AV60,BA60)-SUM(I60,N60)))</f>
        <v>0.0</v>
      </c>
      <c r="T60" s="19">
        <f>ROUND(P60+Q60-R60-S60,2)</f>
        <v>0.0</v>
      </c>
      <c r="U60" s="19">
        <f>Y59</f>
        <v>0.0</v>
      </c>
      <c r="V60" s="19">
        <f>ROUND(U60*$V$5/12,2)</f>
        <v>0.0</v>
      </c>
      <c r="W60" s="19">
        <f>MIN($W$5,U60+V60)</f>
        <v>0.0</v>
      </c>
      <c r="X60" s="19">
        <f>MAX(0,MIN(U60+V60-W60,MonthlyPayment-SUM(H60,M60,R60,W60,AB60,AG60,AL60,AQ60,AV60,BA60)-SUM(I60,N60,S60)))</f>
        <v>0.0</v>
      </c>
      <c r="Y60" s="19">
        <f>ROUND(U60+V60-W60-X60,2)</f>
        <v>0.0</v>
      </c>
      <c r="Z60" s="19">
        <f>AD59</f>
        <v>0.0</v>
      </c>
      <c r="AA60" s="19">
        <f>ROUND(Z60*$AA$5/12,2)</f>
        <v>0.0</v>
      </c>
      <c r="AB60" s="19">
        <f>MIN($AB$5,Z60+AA60)</f>
        <v>0.0</v>
      </c>
      <c r="AC60" s="19">
        <f>MAX(0,MIN(Z60+AA60-AB60,MonthlyPayment-SUM(H60,M60,R60,W60,AB60,AG60,AL60,AQ60,AV60,BA60)-SUM(I60,N60,S60,X60)))</f>
        <v>0.0</v>
      </c>
      <c r="AD60" s="19">
        <f>ROUND(Z60+AA60-AB60-AC60,2)</f>
        <v>0.0</v>
      </c>
      <c r="AE60" s="19">
        <f>AI59</f>
        <v>0.0</v>
      </c>
      <c r="AF60" s="19">
        <f>ROUND(AE60*$AF$5/12,2)</f>
        <v>0.0</v>
      </c>
      <c r="AG60" s="19">
        <f>MIN($AG$5,AE60+AF60)</f>
        <v>0.0</v>
      </c>
      <c r="AH60" s="19">
        <f>MAX(0,MIN(AE60+AF60-AG60,MonthlyPayment-SUM(H60,M60,R60,W60,AB60,AG60,AL60,AQ60,AV60,BA60)-SUM(I60,N60,S60,X60,AC60)))</f>
        <v>0.0</v>
      </c>
      <c r="AI60" s="19">
        <f>ROUND(AE60+AF60-AG60-AH60,2)</f>
        <v>0.0</v>
      </c>
      <c r="AJ60" s="19">
        <f>AN59</f>
        <v>0.0</v>
      </c>
      <c r="AK60" s="19">
        <f>ROUND(AJ60*$AK$5/12,2)</f>
        <v>0.0</v>
      </c>
      <c r="AL60" s="19">
        <f>MIN($AL$5,AJ60+AK60)</f>
        <v>0.0</v>
      </c>
      <c r="AM60" s="19">
        <f>MAX(0,MIN(AJ60+AK60-AL60,MonthlyPayment-SUM(H60,M60,R60,W60,AB60,AG60,AL60,AQ60,AV60,BA60)-SUM(I60,N60,S60,X60,AC60,AH60)))</f>
        <v>0.0</v>
      </c>
      <c r="AN60" s="19">
        <f>ROUND(AJ60+AK60-AL60-AM60,2)</f>
        <v>0.0</v>
      </c>
      <c r="AO60" s="19">
        <f>AS59</f>
        <v>0.0</v>
      </c>
      <c r="AP60" s="19">
        <f>ROUND(AO60*$AP$5/12,2)</f>
        <v>0.0</v>
      </c>
      <c r="AQ60" s="19">
        <f>MIN($AQ$5,AO60+AP60)</f>
        <v>0.0</v>
      </c>
      <c r="AR60" s="19">
        <f>MAX(0,MIN(AO60+AP60-AQ60,MonthlyPayment-SUM(H60,M60,R60,W60,AB60,AG60,AL60,AQ60,AV60,BA60)-SUM(I60,N60,S60,X60,AC60,AH60,AM60)))</f>
        <v>0.0</v>
      </c>
      <c r="AS60" s="19">
        <f>ROUND(AO60+AP60-AQ60-AR60,2)</f>
        <v>0.0</v>
      </c>
      <c r="AT60" s="19">
        <f>AX59</f>
        <v>0.0</v>
      </c>
      <c r="AU60" s="19">
        <f>ROUND(AT60*$AU$5/12,2)</f>
        <v>0.0</v>
      </c>
      <c r="AV60" s="19">
        <f>MIN($AV$5,AT60+AU60)</f>
        <v>0.0</v>
      </c>
      <c r="AW60" s="19">
        <f>MAX(0,MIN(AT60+AU60-AV60,MonthlyPayment-SUM(H60,M60,R60,W60,AB60,AG60,AL60,AQ60,AV60,BA60)-SUM(I60,N60,S60,X60,AC60,AH60,AM60,AR60)))</f>
        <v>0.0</v>
      </c>
      <c r="AX60" s="19">
        <f>ROUND(AT60+AU60-AV60-AW60,2)</f>
        <v>0.0</v>
      </c>
      <c r="AY60" s="19">
        <f>BC59</f>
        <v>0.0</v>
      </c>
      <c r="AZ60" s="19">
        <f>ROUND(AY60*$AZ$5/12,2)</f>
        <v>0.0</v>
      </c>
      <c r="BA60" s="19">
        <f>MIN($BA$5,AY60+AZ60)</f>
        <v>0.0</v>
      </c>
      <c r="BB60" s="19">
        <f>MAX(0,MIN(AY60+AZ60-BA60,MonthlyPayment-SUM(H60,M60,R60,W60,AB60,AG60,AL60,AQ60,AV60,BA60)-SUM(I60,N60,S60,X60,AC60,AH60,AM60,AR60,AW60)))</f>
        <v>0.0</v>
      </c>
      <c r="BC60" s="19">
        <f>ROUND(AY60+AZ60-BA60-BB60,2)</f>
        <v>0.0</v>
      </c>
    </row>
    <row r="61" spans="1:55">
      <c r="A61" s="9">
        <v>55</v>
      </c>
      <c r="B61" s="15">
        <f>IF(FirstPayment="","",EDATE(FirstPayment,A61-1))</f>
        <v/>
      </c>
      <c r="C61" s="19">
        <f>SUM(H61,M61,R61,W61,AB61,AG61,AL61,AQ61,AV61,BA61,I61,N61,S61,X61,AC61,AH61,AM61,AR61,AW61,BB61)</f>
        <v>0.0</v>
      </c>
      <c r="D61" s="19">
        <f>SUM(J61,O61,T61,Y61,AD61,AI61,AN61,AS61,AX61,BC61)</f>
        <v>0.0</v>
      </c>
      <c r="E61" s="19">
        <f>SUM(G61,L61,Q61,V61,AA61,AF61,AK61,AP61,AU61,AZ61)</f>
        <v>0.0</v>
      </c>
      <c r="F61" s="19">
        <f>J60</f>
        <v>0.0</v>
      </c>
      <c r="G61" s="19">
        <f>ROUND(F61*$G$5/12,2)</f>
        <v>0.0</v>
      </c>
      <c r="H61" s="19">
        <f>MIN($H$5,F61+G61)</f>
        <v>0.0</v>
      </c>
      <c r="I61" s="19">
        <f>MAX(0,MIN(F61+G61-H61,MonthlyPayment-SUM(H61,M61,R61,W61,AB61,AG61,AL61,AQ61,AV61,BA61)))</f>
        <v>0.0</v>
      </c>
      <c r="J61" s="19">
        <f>ROUND(F61+G61-H61-I61,2)</f>
        <v>0.0</v>
      </c>
      <c r="K61" s="19">
        <f>O60</f>
        <v>0.0</v>
      </c>
      <c r="L61" s="19">
        <f>ROUND(K61*$L$5/12,2)</f>
        <v>0.0</v>
      </c>
      <c r="M61" s="19">
        <f>MIN($M$5,K61+L61)</f>
        <v>0.0</v>
      </c>
      <c r="N61" s="19">
        <f>MAX(0,MIN(K61+L61-M61,MonthlyPayment-SUM(H61,M61,R61,W61,AB61,AG61,AL61,AQ61,AV61,BA61)-SUM(I61)))</f>
        <v>0.0</v>
      </c>
      <c r="O61" s="19">
        <f>ROUND(K61+L61-M61-N61,2)</f>
        <v>0.0</v>
      </c>
      <c r="P61" s="19">
        <f>T60</f>
        <v>0.0</v>
      </c>
      <c r="Q61" s="19">
        <f>ROUND(P61*$Q$5/12,2)</f>
        <v>0.0</v>
      </c>
      <c r="R61" s="19">
        <f>MIN($R$5,P61+Q61)</f>
        <v>0.0</v>
      </c>
      <c r="S61" s="19">
        <f>MAX(0,MIN(P61+Q61-R61,MonthlyPayment-SUM(H61,M61,R61,W61,AB61,AG61,AL61,AQ61,AV61,BA61)-SUM(I61,N61)))</f>
        <v>0.0</v>
      </c>
      <c r="T61" s="19">
        <f>ROUND(P61+Q61-R61-S61,2)</f>
        <v>0.0</v>
      </c>
      <c r="U61" s="19">
        <f>Y60</f>
        <v>0.0</v>
      </c>
      <c r="V61" s="19">
        <f>ROUND(U61*$V$5/12,2)</f>
        <v>0.0</v>
      </c>
      <c r="W61" s="19">
        <f>MIN($W$5,U61+V61)</f>
        <v>0.0</v>
      </c>
      <c r="X61" s="19">
        <f>MAX(0,MIN(U61+V61-W61,MonthlyPayment-SUM(H61,M61,R61,W61,AB61,AG61,AL61,AQ61,AV61,BA61)-SUM(I61,N61,S61)))</f>
        <v>0.0</v>
      </c>
      <c r="Y61" s="19">
        <f>ROUND(U61+V61-W61-X61,2)</f>
        <v>0.0</v>
      </c>
      <c r="Z61" s="19">
        <f>AD60</f>
        <v>0.0</v>
      </c>
      <c r="AA61" s="19">
        <f>ROUND(Z61*$AA$5/12,2)</f>
        <v>0.0</v>
      </c>
      <c r="AB61" s="19">
        <f>MIN($AB$5,Z61+AA61)</f>
        <v>0.0</v>
      </c>
      <c r="AC61" s="19">
        <f>MAX(0,MIN(Z61+AA61-AB61,MonthlyPayment-SUM(H61,M61,R61,W61,AB61,AG61,AL61,AQ61,AV61,BA61)-SUM(I61,N61,S61,X61)))</f>
        <v>0.0</v>
      </c>
      <c r="AD61" s="19">
        <f>ROUND(Z61+AA61-AB61-AC61,2)</f>
        <v>0.0</v>
      </c>
      <c r="AE61" s="19">
        <f>AI60</f>
        <v>0.0</v>
      </c>
      <c r="AF61" s="19">
        <f>ROUND(AE61*$AF$5/12,2)</f>
        <v>0.0</v>
      </c>
      <c r="AG61" s="19">
        <f>MIN($AG$5,AE61+AF61)</f>
        <v>0.0</v>
      </c>
      <c r="AH61" s="19">
        <f>MAX(0,MIN(AE61+AF61-AG61,MonthlyPayment-SUM(H61,M61,R61,W61,AB61,AG61,AL61,AQ61,AV61,BA61)-SUM(I61,N61,S61,X61,AC61)))</f>
        <v>0.0</v>
      </c>
      <c r="AI61" s="19">
        <f>ROUND(AE61+AF61-AG61-AH61,2)</f>
        <v>0.0</v>
      </c>
      <c r="AJ61" s="19">
        <f>AN60</f>
        <v>0.0</v>
      </c>
      <c r="AK61" s="19">
        <f>ROUND(AJ61*$AK$5/12,2)</f>
        <v>0.0</v>
      </c>
      <c r="AL61" s="19">
        <f>MIN($AL$5,AJ61+AK61)</f>
        <v>0.0</v>
      </c>
      <c r="AM61" s="19">
        <f>MAX(0,MIN(AJ61+AK61-AL61,MonthlyPayment-SUM(H61,M61,R61,W61,AB61,AG61,AL61,AQ61,AV61,BA61)-SUM(I61,N61,S61,X61,AC61,AH61)))</f>
        <v>0.0</v>
      </c>
      <c r="AN61" s="19">
        <f>ROUND(AJ61+AK61-AL61-AM61,2)</f>
        <v>0.0</v>
      </c>
      <c r="AO61" s="19">
        <f>AS60</f>
        <v>0.0</v>
      </c>
      <c r="AP61" s="19">
        <f>ROUND(AO61*$AP$5/12,2)</f>
        <v>0.0</v>
      </c>
      <c r="AQ61" s="19">
        <f>MIN($AQ$5,AO61+AP61)</f>
        <v>0.0</v>
      </c>
      <c r="AR61" s="19">
        <f>MAX(0,MIN(AO61+AP61-AQ61,MonthlyPayment-SUM(H61,M61,R61,W61,AB61,AG61,AL61,AQ61,AV61,BA61)-SUM(I61,N61,S61,X61,AC61,AH61,AM61)))</f>
        <v>0.0</v>
      </c>
      <c r="AS61" s="19">
        <f>ROUND(AO61+AP61-AQ61-AR61,2)</f>
        <v>0.0</v>
      </c>
      <c r="AT61" s="19">
        <f>AX60</f>
        <v>0.0</v>
      </c>
      <c r="AU61" s="19">
        <f>ROUND(AT61*$AU$5/12,2)</f>
        <v>0.0</v>
      </c>
      <c r="AV61" s="19">
        <f>MIN($AV$5,AT61+AU61)</f>
        <v>0.0</v>
      </c>
      <c r="AW61" s="19">
        <f>MAX(0,MIN(AT61+AU61-AV61,MonthlyPayment-SUM(H61,M61,R61,W61,AB61,AG61,AL61,AQ61,AV61,BA61)-SUM(I61,N61,S61,X61,AC61,AH61,AM61,AR61)))</f>
        <v>0.0</v>
      </c>
      <c r="AX61" s="19">
        <f>ROUND(AT61+AU61-AV61-AW61,2)</f>
        <v>0.0</v>
      </c>
      <c r="AY61" s="19">
        <f>BC60</f>
        <v>0.0</v>
      </c>
      <c r="AZ61" s="19">
        <f>ROUND(AY61*$AZ$5/12,2)</f>
        <v>0.0</v>
      </c>
      <c r="BA61" s="19">
        <f>MIN($BA$5,AY61+AZ61)</f>
        <v>0.0</v>
      </c>
      <c r="BB61" s="19">
        <f>MAX(0,MIN(AY61+AZ61-BA61,MonthlyPayment-SUM(H61,M61,R61,W61,AB61,AG61,AL61,AQ61,AV61,BA61)-SUM(I61,N61,S61,X61,AC61,AH61,AM61,AR61,AW61)))</f>
        <v>0.0</v>
      </c>
      <c r="BC61" s="19">
        <f>ROUND(AY61+AZ61-BA61-BB61,2)</f>
        <v>0.0</v>
      </c>
    </row>
    <row r="62" spans="1:55">
      <c r="A62" s="9">
        <v>56</v>
      </c>
      <c r="B62" s="15">
        <f>IF(FirstPayment="","",EDATE(FirstPayment,A62-1))</f>
        <v/>
      </c>
      <c r="C62" s="19">
        <f>SUM(H62,M62,R62,W62,AB62,AG62,AL62,AQ62,AV62,BA62,I62,N62,S62,X62,AC62,AH62,AM62,AR62,AW62,BB62)</f>
        <v>0.0</v>
      </c>
      <c r="D62" s="19">
        <f>SUM(J62,O62,T62,Y62,AD62,AI62,AN62,AS62,AX62,BC62)</f>
        <v>0.0</v>
      </c>
      <c r="E62" s="19">
        <f>SUM(G62,L62,Q62,V62,AA62,AF62,AK62,AP62,AU62,AZ62)</f>
        <v>0.0</v>
      </c>
      <c r="F62" s="19">
        <f>J61</f>
        <v>0.0</v>
      </c>
      <c r="G62" s="19">
        <f>ROUND(F62*$G$5/12,2)</f>
        <v>0.0</v>
      </c>
      <c r="H62" s="19">
        <f>MIN($H$5,F62+G62)</f>
        <v>0.0</v>
      </c>
      <c r="I62" s="19">
        <f>MAX(0,MIN(F62+G62-H62,MonthlyPayment-SUM(H62,M62,R62,W62,AB62,AG62,AL62,AQ62,AV62,BA62)))</f>
        <v>0.0</v>
      </c>
      <c r="J62" s="19">
        <f>ROUND(F62+G62-H62-I62,2)</f>
        <v>0.0</v>
      </c>
      <c r="K62" s="19">
        <f>O61</f>
        <v>0.0</v>
      </c>
      <c r="L62" s="19">
        <f>ROUND(K62*$L$5/12,2)</f>
        <v>0.0</v>
      </c>
      <c r="M62" s="19">
        <f>MIN($M$5,K62+L62)</f>
        <v>0.0</v>
      </c>
      <c r="N62" s="19">
        <f>MAX(0,MIN(K62+L62-M62,MonthlyPayment-SUM(H62,M62,R62,W62,AB62,AG62,AL62,AQ62,AV62,BA62)-SUM(I62)))</f>
        <v>0.0</v>
      </c>
      <c r="O62" s="19">
        <f>ROUND(K62+L62-M62-N62,2)</f>
        <v>0.0</v>
      </c>
      <c r="P62" s="19">
        <f>T61</f>
        <v>0.0</v>
      </c>
      <c r="Q62" s="19">
        <f>ROUND(P62*$Q$5/12,2)</f>
        <v>0.0</v>
      </c>
      <c r="R62" s="19">
        <f>MIN($R$5,P62+Q62)</f>
        <v>0.0</v>
      </c>
      <c r="S62" s="19">
        <f>MAX(0,MIN(P62+Q62-R62,MonthlyPayment-SUM(H62,M62,R62,W62,AB62,AG62,AL62,AQ62,AV62,BA62)-SUM(I62,N62)))</f>
        <v>0.0</v>
      </c>
      <c r="T62" s="19">
        <f>ROUND(P62+Q62-R62-S62,2)</f>
        <v>0.0</v>
      </c>
      <c r="U62" s="19">
        <f>Y61</f>
        <v>0.0</v>
      </c>
      <c r="V62" s="19">
        <f>ROUND(U62*$V$5/12,2)</f>
        <v>0.0</v>
      </c>
      <c r="W62" s="19">
        <f>MIN($W$5,U62+V62)</f>
        <v>0.0</v>
      </c>
      <c r="X62" s="19">
        <f>MAX(0,MIN(U62+V62-W62,MonthlyPayment-SUM(H62,M62,R62,W62,AB62,AG62,AL62,AQ62,AV62,BA62)-SUM(I62,N62,S62)))</f>
        <v>0.0</v>
      </c>
      <c r="Y62" s="19">
        <f>ROUND(U62+V62-W62-X62,2)</f>
        <v>0.0</v>
      </c>
      <c r="Z62" s="19">
        <f>AD61</f>
        <v>0.0</v>
      </c>
      <c r="AA62" s="19">
        <f>ROUND(Z62*$AA$5/12,2)</f>
        <v>0.0</v>
      </c>
      <c r="AB62" s="19">
        <f>MIN($AB$5,Z62+AA62)</f>
        <v>0.0</v>
      </c>
      <c r="AC62" s="19">
        <f>MAX(0,MIN(Z62+AA62-AB62,MonthlyPayment-SUM(H62,M62,R62,W62,AB62,AG62,AL62,AQ62,AV62,BA62)-SUM(I62,N62,S62,X62)))</f>
        <v>0.0</v>
      </c>
      <c r="AD62" s="19">
        <f>ROUND(Z62+AA62-AB62-AC62,2)</f>
        <v>0.0</v>
      </c>
      <c r="AE62" s="19">
        <f>AI61</f>
        <v>0.0</v>
      </c>
      <c r="AF62" s="19">
        <f>ROUND(AE62*$AF$5/12,2)</f>
        <v>0.0</v>
      </c>
      <c r="AG62" s="19">
        <f>MIN($AG$5,AE62+AF62)</f>
        <v>0.0</v>
      </c>
      <c r="AH62" s="19">
        <f>MAX(0,MIN(AE62+AF62-AG62,MonthlyPayment-SUM(H62,M62,R62,W62,AB62,AG62,AL62,AQ62,AV62,BA62)-SUM(I62,N62,S62,X62,AC62)))</f>
        <v>0.0</v>
      </c>
      <c r="AI62" s="19">
        <f>ROUND(AE62+AF62-AG62-AH62,2)</f>
        <v>0.0</v>
      </c>
      <c r="AJ62" s="19">
        <f>AN61</f>
        <v>0.0</v>
      </c>
      <c r="AK62" s="19">
        <f>ROUND(AJ62*$AK$5/12,2)</f>
        <v>0.0</v>
      </c>
      <c r="AL62" s="19">
        <f>MIN($AL$5,AJ62+AK62)</f>
        <v>0.0</v>
      </c>
      <c r="AM62" s="19">
        <f>MAX(0,MIN(AJ62+AK62-AL62,MonthlyPayment-SUM(H62,M62,R62,W62,AB62,AG62,AL62,AQ62,AV62,BA62)-SUM(I62,N62,S62,X62,AC62,AH62)))</f>
        <v>0.0</v>
      </c>
      <c r="AN62" s="19">
        <f>ROUND(AJ62+AK62-AL62-AM62,2)</f>
        <v>0.0</v>
      </c>
      <c r="AO62" s="19">
        <f>AS61</f>
        <v>0.0</v>
      </c>
      <c r="AP62" s="19">
        <f>ROUND(AO62*$AP$5/12,2)</f>
        <v>0.0</v>
      </c>
      <c r="AQ62" s="19">
        <f>MIN($AQ$5,AO62+AP62)</f>
        <v>0.0</v>
      </c>
      <c r="AR62" s="19">
        <f>MAX(0,MIN(AO62+AP62-AQ62,MonthlyPayment-SUM(H62,M62,R62,W62,AB62,AG62,AL62,AQ62,AV62,BA62)-SUM(I62,N62,S62,X62,AC62,AH62,AM62)))</f>
        <v>0.0</v>
      </c>
      <c r="AS62" s="19">
        <f>ROUND(AO62+AP62-AQ62-AR62,2)</f>
        <v>0.0</v>
      </c>
      <c r="AT62" s="19">
        <f>AX61</f>
        <v>0.0</v>
      </c>
      <c r="AU62" s="19">
        <f>ROUND(AT62*$AU$5/12,2)</f>
        <v>0.0</v>
      </c>
      <c r="AV62" s="19">
        <f>MIN($AV$5,AT62+AU62)</f>
        <v>0.0</v>
      </c>
      <c r="AW62" s="19">
        <f>MAX(0,MIN(AT62+AU62-AV62,MonthlyPayment-SUM(H62,M62,R62,W62,AB62,AG62,AL62,AQ62,AV62,BA62)-SUM(I62,N62,S62,X62,AC62,AH62,AM62,AR62)))</f>
        <v>0.0</v>
      </c>
      <c r="AX62" s="19">
        <f>ROUND(AT62+AU62-AV62-AW62,2)</f>
        <v>0.0</v>
      </c>
      <c r="AY62" s="19">
        <f>BC61</f>
        <v>0.0</v>
      </c>
      <c r="AZ62" s="19">
        <f>ROUND(AY62*$AZ$5/12,2)</f>
        <v>0.0</v>
      </c>
      <c r="BA62" s="19">
        <f>MIN($BA$5,AY62+AZ62)</f>
        <v>0.0</v>
      </c>
      <c r="BB62" s="19">
        <f>MAX(0,MIN(AY62+AZ62-BA62,MonthlyPayment-SUM(H62,M62,R62,W62,AB62,AG62,AL62,AQ62,AV62,BA62)-SUM(I62,N62,S62,X62,AC62,AH62,AM62,AR62,AW62)))</f>
        <v>0.0</v>
      </c>
      <c r="BC62" s="19">
        <f>ROUND(AY62+AZ62-BA62-BB62,2)</f>
        <v>0.0</v>
      </c>
    </row>
    <row r="63" spans="1:55">
      <c r="A63" s="9">
        <v>57</v>
      </c>
      <c r="B63" s="15">
        <f>IF(FirstPayment="","",EDATE(FirstPayment,A63-1))</f>
        <v/>
      </c>
      <c r="C63" s="19">
        <f>SUM(H63,M63,R63,W63,AB63,AG63,AL63,AQ63,AV63,BA63,I63,N63,S63,X63,AC63,AH63,AM63,AR63,AW63,BB63)</f>
        <v>0.0</v>
      </c>
      <c r="D63" s="19">
        <f>SUM(J63,O63,T63,Y63,AD63,AI63,AN63,AS63,AX63,BC63)</f>
        <v>0.0</v>
      </c>
      <c r="E63" s="19">
        <f>SUM(G63,L63,Q63,V63,AA63,AF63,AK63,AP63,AU63,AZ63)</f>
        <v>0.0</v>
      </c>
      <c r="F63" s="19">
        <f>J62</f>
        <v>0.0</v>
      </c>
      <c r="G63" s="19">
        <f>ROUND(F63*$G$5/12,2)</f>
        <v>0.0</v>
      </c>
      <c r="H63" s="19">
        <f>MIN($H$5,F63+G63)</f>
        <v>0.0</v>
      </c>
      <c r="I63" s="19">
        <f>MAX(0,MIN(F63+G63-H63,MonthlyPayment-SUM(H63,M63,R63,W63,AB63,AG63,AL63,AQ63,AV63,BA63)))</f>
        <v>0.0</v>
      </c>
      <c r="J63" s="19">
        <f>ROUND(F63+G63-H63-I63,2)</f>
        <v>0.0</v>
      </c>
      <c r="K63" s="19">
        <f>O62</f>
        <v>0.0</v>
      </c>
      <c r="L63" s="19">
        <f>ROUND(K63*$L$5/12,2)</f>
        <v>0.0</v>
      </c>
      <c r="M63" s="19">
        <f>MIN($M$5,K63+L63)</f>
        <v>0.0</v>
      </c>
      <c r="N63" s="19">
        <f>MAX(0,MIN(K63+L63-M63,MonthlyPayment-SUM(H63,M63,R63,W63,AB63,AG63,AL63,AQ63,AV63,BA63)-SUM(I63)))</f>
        <v>0.0</v>
      </c>
      <c r="O63" s="19">
        <f>ROUND(K63+L63-M63-N63,2)</f>
        <v>0.0</v>
      </c>
      <c r="P63" s="19">
        <f>T62</f>
        <v>0.0</v>
      </c>
      <c r="Q63" s="19">
        <f>ROUND(P63*$Q$5/12,2)</f>
        <v>0.0</v>
      </c>
      <c r="R63" s="19">
        <f>MIN($R$5,P63+Q63)</f>
        <v>0.0</v>
      </c>
      <c r="S63" s="19">
        <f>MAX(0,MIN(P63+Q63-R63,MonthlyPayment-SUM(H63,M63,R63,W63,AB63,AG63,AL63,AQ63,AV63,BA63)-SUM(I63,N63)))</f>
        <v>0.0</v>
      </c>
      <c r="T63" s="19">
        <f>ROUND(P63+Q63-R63-S63,2)</f>
        <v>0.0</v>
      </c>
      <c r="U63" s="19">
        <f>Y62</f>
        <v>0.0</v>
      </c>
      <c r="V63" s="19">
        <f>ROUND(U63*$V$5/12,2)</f>
        <v>0.0</v>
      </c>
      <c r="W63" s="19">
        <f>MIN($W$5,U63+V63)</f>
        <v>0.0</v>
      </c>
      <c r="X63" s="19">
        <f>MAX(0,MIN(U63+V63-W63,MonthlyPayment-SUM(H63,M63,R63,W63,AB63,AG63,AL63,AQ63,AV63,BA63)-SUM(I63,N63,S63)))</f>
        <v>0.0</v>
      </c>
      <c r="Y63" s="19">
        <f>ROUND(U63+V63-W63-X63,2)</f>
        <v>0.0</v>
      </c>
      <c r="Z63" s="19">
        <f>AD62</f>
        <v>0.0</v>
      </c>
      <c r="AA63" s="19">
        <f>ROUND(Z63*$AA$5/12,2)</f>
        <v>0.0</v>
      </c>
      <c r="AB63" s="19">
        <f>MIN($AB$5,Z63+AA63)</f>
        <v>0.0</v>
      </c>
      <c r="AC63" s="19">
        <f>MAX(0,MIN(Z63+AA63-AB63,MonthlyPayment-SUM(H63,M63,R63,W63,AB63,AG63,AL63,AQ63,AV63,BA63)-SUM(I63,N63,S63,X63)))</f>
        <v>0.0</v>
      </c>
      <c r="AD63" s="19">
        <f>ROUND(Z63+AA63-AB63-AC63,2)</f>
        <v>0.0</v>
      </c>
      <c r="AE63" s="19">
        <f>AI62</f>
        <v>0.0</v>
      </c>
      <c r="AF63" s="19">
        <f>ROUND(AE63*$AF$5/12,2)</f>
        <v>0.0</v>
      </c>
      <c r="AG63" s="19">
        <f>MIN($AG$5,AE63+AF63)</f>
        <v>0.0</v>
      </c>
      <c r="AH63" s="19">
        <f>MAX(0,MIN(AE63+AF63-AG63,MonthlyPayment-SUM(H63,M63,R63,W63,AB63,AG63,AL63,AQ63,AV63,BA63)-SUM(I63,N63,S63,X63,AC63)))</f>
        <v>0.0</v>
      </c>
      <c r="AI63" s="19">
        <f>ROUND(AE63+AF63-AG63-AH63,2)</f>
        <v>0.0</v>
      </c>
      <c r="AJ63" s="19">
        <f>AN62</f>
        <v>0.0</v>
      </c>
      <c r="AK63" s="19">
        <f>ROUND(AJ63*$AK$5/12,2)</f>
        <v>0.0</v>
      </c>
      <c r="AL63" s="19">
        <f>MIN($AL$5,AJ63+AK63)</f>
        <v>0.0</v>
      </c>
      <c r="AM63" s="19">
        <f>MAX(0,MIN(AJ63+AK63-AL63,MonthlyPayment-SUM(H63,M63,R63,W63,AB63,AG63,AL63,AQ63,AV63,BA63)-SUM(I63,N63,S63,X63,AC63,AH63)))</f>
        <v>0.0</v>
      </c>
      <c r="AN63" s="19">
        <f>ROUND(AJ63+AK63-AL63-AM63,2)</f>
        <v>0.0</v>
      </c>
      <c r="AO63" s="19">
        <f>AS62</f>
        <v>0.0</v>
      </c>
      <c r="AP63" s="19">
        <f>ROUND(AO63*$AP$5/12,2)</f>
        <v>0.0</v>
      </c>
      <c r="AQ63" s="19">
        <f>MIN($AQ$5,AO63+AP63)</f>
        <v>0.0</v>
      </c>
      <c r="AR63" s="19">
        <f>MAX(0,MIN(AO63+AP63-AQ63,MonthlyPayment-SUM(H63,M63,R63,W63,AB63,AG63,AL63,AQ63,AV63,BA63)-SUM(I63,N63,S63,X63,AC63,AH63,AM63)))</f>
        <v>0.0</v>
      </c>
      <c r="AS63" s="19">
        <f>ROUND(AO63+AP63-AQ63-AR63,2)</f>
        <v>0.0</v>
      </c>
      <c r="AT63" s="19">
        <f>AX62</f>
        <v>0.0</v>
      </c>
      <c r="AU63" s="19">
        <f>ROUND(AT63*$AU$5/12,2)</f>
        <v>0.0</v>
      </c>
      <c r="AV63" s="19">
        <f>MIN($AV$5,AT63+AU63)</f>
        <v>0.0</v>
      </c>
      <c r="AW63" s="19">
        <f>MAX(0,MIN(AT63+AU63-AV63,MonthlyPayment-SUM(H63,M63,R63,W63,AB63,AG63,AL63,AQ63,AV63,BA63)-SUM(I63,N63,S63,X63,AC63,AH63,AM63,AR63)))</f>
        <v>0.0</v>
      </c>
      <c r="AX63" s="19">
        <f>ROUND(AT63+AU63-AV63-AW63,2)</f>
        <v>0.0</v>
      </c>
      <c r="AY63" s="19">
        <f>BC62</f>
        <v>0.0</v>
      </c>
      <c r="AZ63" s="19">
        <f>ROUND(AY63*$AZ$5/12,2)</f>
        <v>0.0</v>
      </c>
      <c r="BA63" s="19">
        <f>MIN($BA$5,AY63+AZ63)</f>
        <v>0.0</v>
      </c>
      <c r="BB63" s="19">
        <f>MAX(0,MIN(AY63+AZ63-BA63,MonthlyPayment-SUM(H63,M63,R63,W63,AB63,AG63,AL63,AQ63,AV63,BA63)-SUM(I63,N63,S63,X63,AC63,AH63,AM63,AR63,AW63)))</f>
        <v>0.0</v>
      </c>
      <c r="BC63" s="19">
        <f>ROUND(AY63+AZ63-BA63-BB63,2)</f>
        <v>0.0</v>
      </c>
    </row>
    <row r="64" spans="1:55">
      <c r="A64" s="9">
        <v>58</v>
      </c>
      <c r="B64" s="15">
        <f>IF(FirstPayment="","",EDATE(FirstPayment,A64-1))</f>
        <v/>
      </c>
      <c r="C64" s="19">
        <f>SUM(H64,M64,R64,W64,AB64,AG64,AL64,AQ64,AV64,BA64,I64,N64,S64,X64,AC64,AH64,AM64,AR64,AW64,BB64)</f>
        <v>0.0</v>
      </c>
      <c r="D64" s="19">
        <f>SUM(J64,O64,T64,Y64,AD64,AI64,AN64,AS64,AX64,BC64)</f>
        <v>0.0</v>
      </c>
      <c r="E64" s="19">
        <f>SUM(G64,L64,Q64,V64,AA64,AF64,AK64,AP64,AU64,AZ64)</f>
        <v>0.0</v>
      </c>
      <c r="F64" s="19">
        <f>J63</f>
        <v>0.0</v>
      </c>
      <c r="G64" s="19">
        <f>ROUND(F64*$G$5/12,2)</f>
        <v>0.0</v>
      </c>
      <c r="H64" s="19">
        <f>MIN($H$5,F64+G64)</f>
        <v>0.0</v>
      </c>
      <c r="I64" s="19">
        <f>MAX(0,MIN(F64+G64-H64,MonthlyPayment-SUM(H64,M64,R64,W64,AB64,AG64,AL64,AQ64,AV64,BA64)))</f>
        <v>0.0</v>
      </c>
      <c r="J64" s="19">
        <f>ROUND(F64+G64-H64-I64,2)</f>
        <v>0.0</v>
      </c>
      <c r="K64" s="19">
        <f>O63</f>
        <v>0.0</v>
      </c>
      <c r="L64" s="19">
        <f>ROUND(K64*$L$5/12,2)</f>
        <v>0.0</v>
      </c>
      <c r="M64" s="19">
        <f>MIN($M$5,K64+L64)</f>
        <v>0.0</v>
      </c>
      <c r="N64" s="19">
        <f>MAX(0,MIN(K64+L64-M64,MonthlyPayment-SUM(H64,M64,R64,W64,AB64,AG64,AL64,AQ64,AV64,BA64)-SUM(I64)))</f>
        <v>0.0</v>
      </c>
      <c r="O64" s="19">
        <f>ROUND(K64+L64-M64-N64,2)</f>
        <v>0.0</v>
      </c>
      <c r="P64" s="19">
        <f>T63</f>
        <v>0.0</v>
      </c>
      <c r="Q64" s="19">
        <f>ROUND(P64*$Q$5/12,2)</f>
        <v>0.0</v>
      </c>
      <c r="R64" s="19">
        <f>MIN($R$5,P64+Q64)</f>
        <v>0.0</v>
      </c>
      <c r="S64" s="19">
        <f>MAX(0,MIN(P64+Q64-R64,MonthlyPayment-SUM(H64,M64,R64,W64,AB64,AG64,AL64,AQ64,AV64,BA64)-SUM(I64,N64)))</f>
        <v>0.0</v>
      </c>
      <c r="T64" s="19">
        <f>ROUND(P64+Q64-R64-S64,2)</f>
        <v>0.0</v>
      </c>
      <c r="U64" s="19">
        <f>Y63</f>
        <v>0.0</v>
      </c>
      <c r="V64" s="19">
        <f>ROUND(U64*$V$5/12,2)</f>
        <v>0.0</v>
      </c>
      <c r="W64" s="19">
        <f>MIN($W$5,U64+V64)</f>
        <v>0.0</v>
      </c>
      <c r="X64" s="19">
        <f>MAX(0,MIN(U64+V64-W64,MonthlyPayment-SUM(H64,M64,R64,W64,AB64,AG64,AL64,AQ64,AV64,BA64)-SUM(I64,N64,S64)))</f>
        <v>0.0</v>
      </c>
      <c r="Y64" s="19">
        <f>ROUND(U64+V64-W64-X64,2)</f>
        <v>0.0</v>
      </c>
      <c r="Z64" s="19">
        <f>AD63</f>
        <v>0.0</v>
      </c>
      <c r="AA64" s="19">
        <f>ROUND(Z64*$AA$5/12,2)</f>
        <v>0.0</v>
      </c>
      <c r="AB64" s="19">
        <f>MIN($AB$5,Z64+AA64)</f>
        <v>0.0</v>
      </c>
      <c r="AC64" s="19">
        <f>MAX(0,MIN(Z64+AA64-AB64,MonthlyPayment-SUM(H64,M64,R64,W64,AB64,AG64,AL64,AQ64,AV64,BA64)-SUM(I64,N64,S64,X64)))</f>
        <v>0.0</v>
      </c>
      <c r="AD64" s="19">
        <f>ROUND(Z64+AA64-AB64-AC64,2)</f>
        <v>0.0</v>
      </c>
      <c r="AE64" s="19">
        <f>AI63</f>
        <v>0.0</v>
      </c>
      <c r="AF64" s="19">
        <f>ROUND(AE64*$AF$5/12,2)</f>
        <v>0.0</v>
      </c>
      <c r="AG64" s="19">
        <f>MIN($AG$5,AE64+AF64)</f>
        <v>0.0</v>
      </c>
      <c r="AH64" s="19">
        <f>MAX(0,MIN(AE64+AF64-AG64,MonthlyPayment-SUM(H64,M64,R64,W64,AB64,AG64,AL64,AQ64,AV64,BA64)-SUM(I64,N64,S64,X64,AC64)))</f>
        <v>0.0</v>
      </c>
      <c r="AI64" s="19">
        <f>ROUND(AE64+AF64-AG64-AH64,2)</f>
        <v>0.0</v>
      </c>
      <c r="AJ64" s="19">
        <f>AN63</f>
        <v>0.0</v>
      </c>
      <c r="AK64" s="19">
        <f>ROUND(AJ64*$AK$5/12,2)</f>
        <v>0.0</v>
      </c>
      <c r="AL64" s="19">
        <f>MIN($AL$5,AJ64+AK64)</f>
        <v>0.0</v>
      </c>
      <c r="AM64" s="19">
        <f>MAX(0,MIN(AJ64+AK64-AL64,MonthlyPayment-SUM(H64,M64,R64,W64,AB64,AG64,AL64,AQ64,AV64,BA64)-SUM(I64,N64,S64,X64,AC64,AH64)))</f>
        <v>0.0</v>
      </c>
      <c r="AN64" s="19">
        <f>ROUND(AJ64+AK64-AL64-AM64,2)</f>
        <v>0.0</v>
      </c>
      <c r="AO64" s="19">
        <f>AS63</f>
        <v>0.0</v>
      </c>
      <c r="AP64" s="19">
        <f>ROUND(AO64*$AP$5/12,2)</f>
        <v>0.0</v>
      </c>
      <c r="AQ64" s="19">
        <f>MIN($AQ$5,AO64+AP64)</f>
        <v>0.0</v>
      </c>
      <c r="AR64" s="19">
        <f>MAX(0,MIN(AO64+AP64-AQ64,MonthlyPayment-SUM(H64,M64,R64,W64,AB64,AG64,AL64,AQ64,AV64,BA64)-SUM(I64,N64,S64,X64,AC64,AH64,AM64)))</f>
        <v>0.0</v>
      </c>
      <c r="AS64" s="19">
        <f>ROUND(AO64+AP64-AQ64-AR64,2)</f>
        <v>0.0</v>
      </c>
      <c r="AT64" s="19">
        <f>AX63</f>
        <v>0.0</v>
      </c>
      <c r="AU64" s="19">
        <f>ROUND(AT64*$AU$5/12,2)</f>
        <v>0.0</v>
      </c>
      <c r="AV64" s="19">
        <f>MIN($AV$5,AT64+AU64)</f>
        <v>0.0</v>
      </c>
      <c r="AW64" s="19">
        <f>MAX(0,MIN(AT64+AU64-AV64,MonthlyPayment-SUM(H64,M64,R64,W64,AB64,AG64,AL64,AQ64,AV64,BA64)-SUM(I64,N64,S64,X64,AC64,AH64,AM64,AR64)))</f>
        <v>0.0</v>
      </c>
      <c r="AX64" s="19">
        <f>ROUND(AT64+AU64-AV64-AW64,2)</f>
        <v>0.0</v>
      </c>
      <c r="AY64" s="19">
        <f>BC63</f>
        <v>0.0</v>
      </c>
      <c r="AZ64" s="19">
        <f>ROUND(AY64*$AZ$5/12,2)</f>
        <v>0.0</v>
      </c>
      <c r="BA64" s="19">
        <f>MIN($BA$5,AY64+AZ64)</f>
        <v>0.0</v>
      </c>
      <c r="BB64" s="19">
        <f>MAX(0,MIN(AY64+AZ64-BA64,MonthlyPayment-SUM(H64,M64,R64,W64,AB64,AG64,AL64,AQ64,AV64,BA64)-SUM(I64,N64,S64,X64,AC64,AH64,AM64,AR64,AW64)))</f>
        <v>0.0</v>
      </c>
      <c r="BC64" s="19">
        <f>ROUND(AY64+AZ64-BA64-BB64,2)</f>
        <v>0.0</v>
      </c>
    </row>
    <row r="65" spans="1:55">
      <c r="A65" s="9">
        <v>59</v>
      </c>
      <c r="B65" s="15">
        <f>IF(FirstPayment="","",EDATE(FirstPayment,A65-1))</f>
        <v/>
      </c>
      <c r="C65" s="19">
        <f>SUM(H65,M65,R65,W65,AB65,AG65,AL65,AQ65,AV65,BA65,I65,N65,S65,X65,AC65,AH65,AM65,AR65,AW65,BB65)</f>
        <v>0.0</v>
      </c>
      <c r="D65" s="19">
        <f>SUM(J65,O65,T65,Y65,AD65,AI65,AN65,AS65,AX65,BC65)</f>
        <v>0.0</v>
      </c>
      <c r="E65" s="19">
        <f>SUM(G65,L65,Q65,V65,AA65,AF65,AK65,AP65,AU65,AZ65)</f>
        <v>0.0</v>
      </c>
      <c r="F65" s="19">
        <f>J64</f>
        <v>0.0</v>
      </c>
      <c r="G65" s="19">
        <f>ROUND(F65*$G$5/12,2)</f>
        <v>0.0</v>
      </c>
      <c r="H65" s="19">
        <f>MIN($H$5,F65+G65)</f>
        <v>0.0</v>
      </c>
      <c r="I65" s="19">
        <f>MAX(0,MIN(F65+G65-H65,MonthlyPayment-SUM(H65,M65,R65,W65,AB65,AG65,AL65,AQ65,AV65,BA65)))</f>
        <v>0.0</v>
      </c>
      <c r="J65" s="19">
        <f>ROUND(F65+G65-H65-I65,2)</f>
        <v>0.0</v>
      </c>
      <c r="K65" s="19">
        <f>O64</f>
        <v>0.0</v>
      </c>
      <c r="L65" s="19">
        <f>ROUND(K65*$L$5/12,2)</f>
        <v>0.0</v>
      </c>
      <c r="M65" s="19">
        <f>MIN($M$5,K65+L65)</f>
        <v>0.0</v>
      </c>
      <c r="N65" s="19">
        <f>MAX(0,MIN(K65+L65-M65,MonthlyPayment-SUM(H65,M65,R65,W65,AB65,AG65,AL65,AQ65,AV65,BA65)-SUM(I65)))</f>
        <v>0.0</v>
      </c>
      <c r="O65" s="19">
        <f>ROUND(K65+L65-M65-N65,2)</f>
        <v>0.0</v>
      </c>
      <c r="P65" s="19">
        <f>T64</f>
        <v>0.0</v>
      </c>
      <c r="Q65" s="19">
        <f>ROUND(P65*$Q$5/12,2)</f>
        <v>0.0</v>
      </c>
      <c r="R65" s="19">
        <f>MIN($R$5,P65+Q65)</f>
        <v>0.0</v>
      </c>
      <c r="S65" s="19">
        <f>MAX(0,MIN(P65+Q65-R65,MonthlyPayment-SUM(H65,M65,R65,W65,AB65,AG65,AL65,AQ65,AV65,BA65)-SUM(I65,N65)))</f>
        <v>0.0</v>
      </c>
      <c r="T65" s="19">
        <f>ROUND(P65+Q65-R65-S65,2)</f>
        <v>0.0</v>
      </c>
      <c r="U65" s="19">
        <f>Y64</f>
        <v>0.0</v>
      </c>
      <c r="V65" s="19">
        <f>ROUND(U65*$V$5/12,2)</f>
        <v>0.0</v>
      </c>
      <c r="W65" s="19">
        <f>MIN($W$5,U65+V65)</f>
        <v>0.0</v>
      </c>
      <c r="X65" s="19">
        <f>MAX(0,MIN(U65+V65-W65,MonthlyPayment-SUM(H65,M65,R65,W65,AB65,AG65,AL65,AQ65,AV65,BA65)-SUM(I65,N65,S65)))</f>
        <v>0.0</v>
      </c>
      <c r="Y65" s="19">
        <f>ROUND(U65+V65-W65-X65,2)</f>
        <v>0.0</v>
      </c>
      <c r="Z65" s="19">
        <f>AD64</f>
        <v>0.0</v>
      </c>
      <c r="AA65" s="19">
        <f>ROUND(Z65*$AA$5/12,2)</f>
        <v>0.0</v>
      </c>
      <c r="AB65" s="19">
        <f>MIN($AB$5,Z65+AA65)</f>
        <v>0.0</v>
      </c>
      <c r="AC65" s="19">
        <f>MAX(0,MIN(Z65+AA65-AB65,MonthlyPayment-SUM(H65,M65,R65,W65,AB65,AG65,AL65,AQ65,AV65,BA65)-SUM(I65,N65,S65,X65)))</f>
        <v>0.0</v>
      </c>
      <c r="AD65" s="19">
        <f>ROUND(Z65+AA65-AB65-AC65,2)</f>
        <v>0.0</v>
      </c>
      <c r="AE65" s="19">
        <f>AI64</f>
        <v>0.0</v>
      </c>
      <c r="AF65" s="19">
        <f>ROUND(AE65*$AF$5/12,2)</f>
        <v>0.0</v>
      </c>
      <c r="AG65" s="19">
        <f>MIN($AG$5,AE65+AF65)</f>
        <v>0.0</v>
      </c>
      <c r="AH65" s="19">
        <f>MAX(0,MIN(AE65+AF65-AG65,MonthlyPayment-SUM(H65,M65,R65,W65,AB65,AG65,AL65,AQ65,AV65,BA65)-SUM(I65,N65,S65,X65,AC65)))</f>
        <v>0.0</v>
      </c>
      <c r="AI65" s="19">
        <f>ROUND(AE65+AF65-AG65-AH65,2)</f>
        <v>0.0</v>
      </c>
      <c r="AJ65" s="19">
        <f>AN64</f>
        <v>0.0</v>
      </c>
      <c r="AK65" s="19">
        <f>ROUND(AJ65*$AK$5/12,2)</f>
        <v>0.0</v>
      </c>
      <c r="AL65" s="19">
        <f>MIN($AL$5,AJ65+AK65)</f>
        <v>0.0</v>
      </c>
      <c r="AM65" s="19">
        <f>MAX(0,MIN(AJ65+AK65-AL65,MonthlyPayment-SUM(H65,M65,R65,W65,AB65,AG65,AL65,AQ65,AV65,BA65)-SUM(I65,N65,S65,X65,AC65,AH65)))</f>
        <v>0.0</v>
      </c>
      <c r="AN65" s="19">
        <f>ROUND(AJ65+AK65-AL65-AM65,2)</f>
        <v>0.0</v>
      </c>
      <c r="AO65" s="19">
        <f>AS64</f>
        <v>0.0</v>
      </c>
      <c r="AP65" s="19">
        <f>ROUND(AO65*$AP$5/12,2)</f>
        <v>0.0</v>
      </c>
      <c r="AQ65" s="19">
        <f>MIN($AQ$5,AO65+AP65)</f>
        <v>0.0</v>
      </c>
      <c r="AR65" s="19">
        <f>MAX(0,MIN(AO65+AP65-AQ65,MonthlyPayment-SUM(H65,M65,R65,W65,AB65,AG65,AL65,AQ65,AV65,BA65)-SUM(I65,N65,S65,X65,AC65,AH65,AM65)))</f>
        <v>0.0</v>
      </c>
      <c r="AS65" s="19">
        <f>ROUND(AO65+AP65-AQ65-AR65,2)</f>
        <v>0.0</v>
      </c>
      <c r="AT65" s="19">
        <f>AX64</f>
        <v>0.0</v>
      </c>
      <c r="AU65" s="19">
        <f>ROUND(AT65*$AU$5/12,2)</f>
        <v>0.0</v>
      </c>
      <c r="AV65" s="19">
        <f>MIN($AV$5,AT65+AU65)</f>
        <v>0.0</v>
      </c>
      <c r="AW65" s="19">
        <f>MAX(0,MIN(AT65+AU65-AV65,MonthlyPayment-SUM(H65,M65,R65,W65,AB65,AG65,AL65,AQ65,AV65,BA65)-SUM(I65,N65,S65,X65,AC65,AH65,AM65,AR65)))</f>
        <v>0.0</v>
      </c>
      <c r="AX65" s="19">
        <f>ROUND(AT65+AU65-AV65-AW65,2)</f>
        <v>0.0</v>
      </c>
      <c r="AY65" s="19">
        <f>BC64</f>
        <v>0.0</v>
      </c>
      <c r="AZ65" s="19">
        <f>ROUND(AY65*$AZ$5/12,2)</f>
        <v>0.0</v>
      </c>
      <c r="BA65" s="19">
        <f>MIN($BA$5,AY65+AZ65)</f>
        <v>0.0</v>
      </c>
      <c r="BB65" s="19">
        <f>MAX(0,MIN(AY65+AZ65-BA65,MonthlyPayment-SUM(H65,M65,R65,W65,AB65,AG65,AL65,AQ65,AV65,BA65)-SUM(I65,N65,S65,X65,AC65,AH65,AM65,AR65,AW65)))</f>
        <v>0.0</v>
      </c>
      <c r="BC65" s="19">
        <f>ROUND(AY65+AZ65-BA65-BB65,2)</f>
        <v>0.0</v>
      </c>
    </row>
    <row r="66" spans="1:55">
      <c r="A66" s="9">
        <v>60</v>
      </c>
      <c r="B66" s="15">
        <f>IF(FirstPayment="","",EDATE(FirstPayment,A66-1))</f>
        <v/>
      </c>
      <c r="C66" s="19">
        <f>SUM(H66,M66,R66,W66,AB66,AG66,AL66,AQ66,AV66,BA66,I66,N66,S66,X66,AC66,AH66,AM66,AR66,AW66,BB66)</f>
        <v>0.0</v>
      </c>
      <c r="D66" s="19">
        <f>SUM(J66,O66,T66,Y66,AD66,AI66,AN66,AS66,AX66,BC66)</f>
        <v>0.0</v>
      </c>
      <c r="E66" s="19">
        <f>SUM(G66,L66,Q66,V66,AA66,AF66,AK66,AP66,AU66,AZ66)</f>
        <v>0.0</v>
      </c>
      <c r="F66" s="19">
        <f>J65</f>
        <v>0.0</v>
      </c>
      <c r="G66" s="19">
        <f>ROUND(F66*$G$5/12,2)</f>
        <v>0.0</v>
      </c>
      <c r="H66" s="19">
        <f>MIN($H$5,F66+G66)</f>
        <v>0.0</v>
      </c>
      <c r="I66" s="19">
        <f>MAX(0,MIN(F66+G66-H66,MonthlyPayment-SUM(H66,M66,R66,W66,AB66,AG66,AL66,AQ66,AV66,BA66)))</f>
        <v>0.0</v>
      </c>
      <c r="J66" s="19">
        <f>ROUND(F66+G66-H66-I66,2)</f>
        <v>0.0</v>
      </c>
      <c r="K66" s="19">
        <f>O65</f>
        <v>0.0</v>
      </c>
      <c r="L66" s="19">
        <f>ROUND(K66*$L$5/12,2)</f>
        <v>0.0</v>
      </c>
      <c r="M66" s="19">
        <f>MIN($M$5,K66+L66)</f>
        <v>0.0</v>
      </c>
      <c r="N66" s="19">
        <f>MAX(0,MIN(K66+L66-M66,MonthlyPayment-SUM(H66,M66,R66,W66,AB66,AG66,AL66,AQ66,AV66,BA66)-SUM(I66)))</f>
        <v>0.0</v>
      </c>
      <c r="O66" s="19">
        <f>ROUND(K66+L66-M66-N66,2)</f>
        <v>0.0</v>
      </c>
      <c r="P66" s="19">
        <f>T65</f>
        <v>0.0</v>
      </c>
      <c r="Q66" s="19">
        <f>ROUND(P66*$Q$5/12,2)</f>
        <v>0.0</v>
      </c>
      <c r="R66" s="19">
        <f>MIN($R$5,P66+Q66)</f>
        <v>0.0</v>
      </c>
      <c r="S66" s="19">
        <f>MAX(0,MIN(P66+Q66-R66,MonthlyPayment-SUM(H66,M66,R66,W66,AB66,AG66,AL66,AQ66,AV66,BA66)-SUM(I66,N66)))</f>
        <v>0.0</v>
      </c>
      <c r="T66" s="19">
        <f>ROUND(P66+Q66-R66-S66,2)</f>
        <v>0.0</v>
      </c>
      <c r="U66" s="19">
        <f>Y65</f>
        <v>0.0</v>
      </c>
      <c r="V66" s="19">
        <f>ROUND(U66*$V$5/12,2)</f>
        <v>0.0</v>
      </c>
      <c r="W66" s="19">
        <f>MIN($W$5,U66+V66)</f>
        <v>0.0</v>
      </c>
      <c r="X66" s="19">
        <f>MAX(0,MIN(U66+V66-W66,MonthlyPayment-SUM(H66,M66,R66,W66,AB66,AG66,AL66,AQ66,AV66,BA66)-SUM(I66,N66,S66)))</f>
        <v>0.0</v>
      </c>
      <c r="Y66" s="19">
        <f>ROUND(U66+V66-W66-X66,2)</f>
        <v>0.0</v>
      </c>
      <c r="Z66" s="19">
        <f>AD65</f>
        <v>0.0</v>
      </c>
      <c r="AA66" s="19">
        <f>ROUND(Z66*$AA$5/12,2)</f>
        <v>0.0</v>
      </c>
      <c r="AB66" s="19">
        <f>MIN($AB$5,Z66+AA66)</f>
        <v>0.0</v>
      </c>
      <c r="AC66" s="19">
        <f>MAX(0,MIN(Z66+AA66-AB66,MonthlyPayment-SUM(H66,M66,R66,W66,AB66,AG66,AL66,AQ66,AV66,BA66)-SUM(I66,N66,S66,X66)))</f>
        <v>0.0</v>
      </c>
      <c r="AD66" s="19">
        <f>ROUND(Z66+AA66-AB66-AC66,2)</f>
        <v>0.0</v>
      </c>
      <c r="AE66" s="19">
        <f>AI65</f>
        <v>0.0</v>
      </c>
      <c r="AF66" s="19">
        <f>ROUND(AE66*$AF$5/12,2)</f>
        <v>0.0</v>
      </c>
      <c r="AG66" s="19">
        <f>MIN($AG$5,AE66+AF66)</f>
        <v>0.0</v>
      </c>
      <c r="AH66" s="19">
        <f>MAX(0,MIN(AE66+AF66-AG66,MonthlyPayment-SUM(H66,M66,R66,W66,AB66,AG66,AL66,AQ66,AV66,BA66)-SUM(I66,N66,S66,X66,AC66)))</f>
        <v>0.0</v>
      </c>
      <c r="AI66" s="19">
        <f>ROUND(AE66+AF66-AG66-AH66,2)</f>
        <v>0.0</v>
      </c>
      <c r="AJ66" s="19">
        <f>AN65</f>
        <v>0.0</v>
      </c>
      <c r="AK66" s="19">
        <f>ROUND(AJ66*$AK$5/12,2)</f>
        <v>0.0</v>
      </c>
      <c r="AL66" s="19">
        <f>MIN($AL$5,AJ66+AK66)</f>
        <v>0.0</v>
      </c>
      <c r="AM66" s="19">
        <f>MAX(0,MIN(AJ66+AK66-AL66,MonthlyPayment-SUM(H66,M66,R66,W66,AB66,AG66,AL66,AQ66,AV66,BA66)-SUM(I66,N66,S66,X66,AC66,AH66)))</f>
        <v>0.0</v>
      </c>
      <c r="AN66" s="19">
        <f>ROUND(AJ66+AK66-AL66-AM66,2)</f>
        <v>0.0</v>
      </c>
      <c r="AO66" s="19">
        <f>AS65</f>
        <v>0.0</v>
      </c>
      <c r="AP66" s="19">
        <f>ROUND(AO66*$AP$5/12,2)</f>
        <v>0.0</v>
      </c>
      <c r="AQ66" s="19">
        <f>MIN($AQ$5,AO66+AP66)</f>
        <v>0.0</v>
      </c>
      <c r="AR66" s="19">
        <f>MAX(0,MIN(AO66+AP66-AQ66,MonthlyPayment-SUM(H66,M66,R66,W66,AB66,AG66,AL66,AQ66,AV66,BA66)-SUM(I66,N66,S66,X66,AC66,AH66,AM66)))</f>
        <v>0.0</v>
      </c>
      <c r="AS66" s="19">
        <f>ROUND(AO66+AP66-AQ66-AR66,2)</f>
        <v>0.0</v>
      </c>
      <c r="AT66" s="19">
        <f>AX65</f>
        <v>0.0</v>
      </c>
      <c r="AU66" s="19">
        <f>ROUND(AT66*$AU$5/12,2)</f>
        <v>0.0</v>
      </c>
      <c r="AV66" s="19">
        <f>MIN($AV$5,AT66+AU66)</f>
        <v>0.0</v>
      </c>
      <c r="AW66" s="19">
        <f>MAX(0,MIN(AT66+AU66-AV66,MonthlyPayment-SUM(H66,M66,R66,W66,AB66,AG66,AL66,AQ66,AV66,BA66)-SUM(I66,N66,S66,X66,AC66,AH66,AM66,AR66)))</f>
        <v>0.0</v>
      </c>
      <c r="AX66" s="19">
        <f>ROUND(AT66+AU66-AV66-AW66,2)</f>
        <v>0.0</v>
      </c>
      <c r="AY66" s="19">
        <f>BC65</f>
        <v>0.0</v>
      </c>
      <c r="AZ66" s="19">
        <f>ROUND(AY66*$AZ$5/12,2)</f>
        <v>0.0</v>
      </c>
      <c r="BA66" s="19">
        <f>MIN($BA$5,AY66+AZ66)</f>
        <v>0.0</v>
      </c>
      <c r="BB66" s="19">
        <f>MAX(0,MIN(AY66+AZ66-BA66,MonthlyPayment-SUM(H66,M66,R66,W66,AB66,AG66,AL66,AQ66,AV66,BA66)-SUM(I66,N66,S66,X66,AC66,AH66,AM66,AR66,AW66)))</f>
        <v>0.0</v>
      </c>
      <c r="BC66" s="19">
        <f>ROUND(AY66+AZ66-BA66-BB66,2)</f>
        <v>0.0</v>
      </c>
    </row>
    <row r="67" spans="1:55">
      <c r="A67" s="9">
        <v>61</v>
      </c>
      <c r="B67" s="15">
        <f>IF(FirstPayment="","",EDATE(FirstPayment,A67-1))</f>
        <v/>
      </c>
      <c r="C67" s="19">
        <f>SUM(H67,M67,R67,W67,AB67,AG67,AL67,AQ67,AV67,BA67,I67,N67,S67,X67,AC67,AH67,AM67,AR67,AW67,BB67)</f>
        <v>0.0</v>
      </c>
      <c r="D67" s="19">
        <f>SUM(J67,O67,T67,Y67,AD67,AI67,AN67,AS67,AX67,BC67)</f>
        <v>0.0</v>
      </c>
      <c r="E67" s="19">
        <f>SUM(G67,L67,Q67,V67,AA67,AF67,AK67,AP67,AU67,AZ67)</f>
        <v>0.0</v>
      </c>
      <c r="F67" s="19">
        <f>J66</f>
        <v>0.0</v>
      </c>
      <c r="G67" s="19">
        <f>ROUND(F67*$G$5/12,2)</f>
        <v>0.0</v>
      </c>
      <c r="H67" s="19">
        <f>MIN($H$5,F67+G67)</f>
        <v>0.0</v>
      </c>
      <c r="I67" s="19">
        <f>MAX(0,MIN(F67+G67-H67,MonthlyPayment-SUM(H67,M67,R67,W67,AB67,AG67,AL67,AQ67,AV67,BA67)))</f>
        <v>0.0</v>
      </c>
      <c r="J67" s="19">
        <f>ROUND(F67+G67-H67-I67,2)</f>
        <v>0.0</v>
      </c>
      <c r="K67" s="19">
        <f>O66</f>
        <v>0.0</v>
      </c>
      <c r="L67" s="19">
        <f>ROUND(K67*$L$5/12,2)</f>
        <v>0.0</v>
      </c>
      <c r="M67" s="19">
        <f>MIN($M$5,K67+L67)</f>
        <v>0.0</v>
      </c>
      <c r="N67" s="19">
        <f>MAX(0,MIN(K67+L67-M67,MonthlyPayment-SUM(H67,M67,R67,W67,AB67,AG67,AL67,AQ67,AV67,BA67)-SUM(I67)))</f>
        <v>0.0</v>
      </c>
      <c r="O67" s="19">
        <f>ROUND(K67+L67-M67-N67,2)</f>
        <v>0.0</v>
      </c>
      <c r="P67" s="19">
        <f>T66</f>
        <v>0.0</v>
      </c>
      <c r="Q67" s="19">
        <f>ROUND(P67*$Q$5/12,2)</f>
        <v>0.0</v>
      </c>
      <c r="R67" s="19">
        <f>MIN($R$5,P67+Q67)</f>
        <v>0.0</v>
      </c>
      <c r="S67" s="19">
        <f>MAX(0,MIN(P67+Q67-R67,MonthlyPayment-SUM(H67,M67,R67,W67,AB67,AG67,AL67,AQ67,AV67,BA67)-SUM(I67,N67)))</f>
        <v>0.0</v>
      </c>
      <c r="T67" s="19">
        <f>ROUND(P67+Q67-R67-S67,2)</f>
        <v>0.0</v>
      </c>
      <c r="U67" s="19">
        <f>Y66</f>
        <v>0.0</v>
      </c>
      <c r="V67" s="19">
        <f>ROUND(U67*$V$5/12,2)</f>
        <v>0.0</v>
      </c>
      <c r="W67" s="19">
        <f>MIN($W$5,U67+V67)</f>
        <v>0.0</v>
      </c>
      <c r="X67" s="19">
        <f>MAX(0,MIN(U67+V67-W67,MonthlyPayment-SUM(H67,M67,R67,W67,AB67,AG67,AL67,AQ67,AV67,BA67)-SUM(I67,N67,S67)))</f>
        <v>0.0</v>
      </c>
      <c r="Y67" s="19">
        <f>ROUND(U67+V67-W67-X67,2)</f>
        <v>0.0</v>
      </c>
      <c r="Z67" s="19">
        <f>AD66</f>
        <v>0.0</v>
      </c>
      <c r="AA67" s="19">
        <f>ROUND(Z67*$AA$5/12,2)</f>
        <v>0.0</v>
      </c>
      <c r="AB67" s="19">
        <f>MIN($AB$5,Z67+AA67)</f>
        <v>0.0</v>
      </c>
      <c r="AC67" s="19">
        <f>MAX(0,MIN(Z67+AA67-AB67,MonthlyPayment-SUM(H67,M67,R67,W67,AB67,AG67,AL67,AQ67,AV67,BA67)-SUM(I67,N67,S67,X67)))</f>
        <v>0.0</v>
      </c>
      <c r="AD67" s="19">
        <f>ROUND(Z67+AA67-AB67-AC67,2)</f>
        <v>0.0</v>
      </c>
      <c r="AE67" s="19">
        <f>AI66</f>
        <v>0.0</v>
      </c>
      <c r="AF67" s="19">
        <f>ROUND(AE67*$AF$5/12,2)</f>
        <v>0.0</v>
      </c>
      <c r="AG67" s="19">
        <f>MIN($AG$5,AE67+AF67)</f>
        <v>0.0</v>
      </c>
      <c r="AH67" s="19">
        <f>MAX(0,MIN(AE67+AF67-AG67,MonthlyPayment-SUM(H67,M67,R67,W67,AB67,AG67,AL67,AQ67,AV67,BA67)-SUM(I67,N67,S67,X67,AC67)))</f>
        <v>0.0</v>
      </c>
      <c r="AI67" s="19">
        <f>ROUND(AE67+AF67-AG67-AH67,2)</f>
        <v>0.0</v>
      </c>
      <c r="AJ67" s="19">
        <f>AN66</f>
        <v>0.0</v>
      </c>
      <c r="AK67" s="19">
        <f>ROUND(AJ67*$AK$5/12,2)</f>
        <v>0.0</v>
      </c>
      <c r="AL67" s="19">
        <f>MIN($AL$5,AJ67+AK67)</f>
        <v>0.0</v>
      </c>
      <c r="AM67" s="19">
        <f>MAX(0,MIN(AJ67+AK67-AL67,MonthlyPayment-SUM(H67,M67,R67,W67,AB67,AG67,AL67,AQ67,AV67,BA67)-SUM(I67,N67,S67,X67,AC67,AH67)))</f>
        <v>0.0</v>
      </c>
      <c r="AN67" s="19">
        <f>ROUND(AJ67+AK67-AL67-AM67,2)</f>
        <v>0.0</v>
      </c>
      <c r="AO67" s="19">
        <f>AS66</f>
        <v>0.0</v>
      </c>
      <c r="AP67" s="19">
        <f>ROUND(AO67*$AP$5/12,2)</f>
        <v>0.0</v>
      </c>
      <c r="AQ67" s="19">
        <f>MIN($AQ$5,AO67+AP67)</f>
        <v>0.0</v>
      </c>
      <c r="AR67" s="19">
        <f>MAX(0,MIN(AO67+AP67-AQ67,MonthlyPayment-SUM(H67,M67,R67,W67,AB67,AG67,AL67,AQ67,AV67,BA67)-SUM(I67,N67,S67,X67,AC67,AH67,AM67)))</f>
        <v>0.0</v>
      </c>
      <c r="AS67" s="19">
        <f>ROUND(AO67+AP67-AQ67-AR67,2)</f>
        <v>0.0</v>
      </c>
      <c r="AT67" s="19">
        <f>AX66</f>
        <v>0.0</v>
      </c>
      <c r="AU67" s="19">
        <f>ROUND(AT67*$AU$5/12,2)</f>
        <v>0.0</v>
      </c>
      <c r="AV67" s="19">
        <f>MIN($AV$5,AT67+AU67)</f>
        <v>0.0</v>
      </c>
      <c r="AW67" s="19">
        <f>MAX(0,MIN(AT67+AU67-AV67,MonthlyPayment-SUM(H67,M67,R67,W67,AB67,AG67,AL67,AQ67,AV67,BA67)-SUM(I67,N67,S67,X67,AC67,AH67,AM67,AR67)))</f>
        <v>0.0</v>
      </c>
      <c r="AX67" s="19">
        <f>ROUND(AT67+AU67-AV67-AW67,2)</f>
        <v>0.0</v>
      </c>
      <c r="AY67" s="19">
        <f>BC66</f>
        <v>0.0</v>
      </c>
      <c r="AZ67" s="19">
        <f>ROUND(AY67*$AZ$5/12,2)</f>
        <v>0.0</v>
      </c>
      <c r="BA67" s="19">
        <f>MIN($BA$5,AY67+AZ67)</f>
        <v>0.0</v>
      </c>
      <c r="BB67" s="19">
        <f>MAX(0,MIN(AY67+AZ67-BA67,MonthlyPayment-SUM(H67,M67,R67,W67,AB67,AG67,AL67,AQ67,AV67,BA67)-SUM(I67,N67,S67,X67,AC67,AH67,AM67,AR67,AW67)))</f>
        <v>0.0</v>
      </c>
      <c r="BC67" s="19">
        <f>ROUND(AY67+AZ67-BA67-BB67,2)</f>
        <v>0.0</v>
      </c>
    </row>
    <row r="68" spans="1:55">
      <c r="A68" s="9">
        <v>62</v>
      </c>
      <c r="B68" s="15">
        <f>IF(FirstPayment="","",EDATE(FirstPayment,A68-1))</f>
        <v/>
      </c>
      <c r="C68" s="19">
        <f>SUM(H68,M68,R68,W68,AB68,AG68,AL68,AQ68,AV68,BA68,I68,N68,S68,X68,AC68,AH68,AM68,AR68,AW68,BB68)</f>
        <v>0.0</v>
      </c>
      <c r="D68" s="19">
        <f>SUM(J68,O68,T68,Y68,AD68,AI68,AN68,AS68,AX68,BC68)</f>
        <v>0.0</v>
      </c>
      <c r="E68" s="19">
        <f>SUM(G68,L68,Q68,V68,AA68,AF68,AK68,AP68,AU68,AZ68)</f>
        <v>0.0</v>
      </c>
      <c r="F68" s="19">
        <f>J67</f>
        <v>0.0</v>
      </c>
      <c r="G68" s="19">
        <f>ROUND(F68*$G$5/12,2)</f>
        <v>0.0</v>
      </c>
      <c r="H68" s="19">
        <f>MIN($H$5,F68+G68)</f>
        <v>0.0</v>
      </c>
      <c r="I68" s="19">
        <f>MAX(0,MIN(F68+G68-H68,MonthlyPayment-SUM(H68,M68,R68,W68,AB68,AG68,AL68,AQ68,AV68,BA68)))</f>
        <v>0.0</v>
      </c>
      <c r="J68" s="19">
        <f>ROUND(F68+G68-H68-I68,2)</f>
        <v>0.0</v>
      </c>
      <c r="K68" s="19">
        <f>O67</f>
        <v>0.0</v>
      </c>
      <c r="L68" s="19">
        <f>ROUND(K68*$L$5/12,2)</f>
        <v>0.0</v>
      </c>
      <c r="M68" s="19">
        <f>MIN($M$5,K68+L68)</f>
        <v>0.0</v>
      </c>
      <c r="N68" s="19">
        <f>MAX(0,MIN(K68+L68-M68,MonthlyPayment-SUM(H68,M68,R68,W68,AB68,AG68,AL68,AQ68,AV68,BA68)-SUM(I68)))</f>
        <v>0.0</v>
      </c>
      <c r="O68" s="19">
        <f>ROUND(K68+L68-M68-N68,2)</f>
        <v>0.0</v>
      </c>
      <c r="P68" s="19">
        <f>T67</f>
        <v>0.0</v>
      </c>
      <c r="Q68" s="19">
        <f>ROUND(P68*$Q$5/12,2)</f>
        <v>0.0</v>
      </c>
      <c r="R68" s="19">
        <f>MIN($R$5,P68+Q68)</f>
        <v>0.0</v>
      </c>
      <c r="S68" s="19">
        <f>MAX(0,MIN(P68+Q68-R68,MonthlyPayment-SUM(H68,M68,R68,W68,AB68,AG68,AL68,AQ68,AV68,BA68)-SUM(I68,N68)))</f>
        <v>0.0</v>
      </c>
      <c r="T68" s="19">
        <f>ROUND(P68+Q68-R68-S68,2)</f>
        <v>0.0</v>
      </c>
      <c r="U68" s="19">
        <f>Y67</f>
        <v>0.0</v>
      </c>
      <c r="V68" s="19">
        <f>ROUND(U68*$V$5/12,2)</f>
        <v>0.0</v>
      </c>
      <c r="W68" s="19">
        <f>MIN($W$5,U68+V68)</f>
        <v>0.0</v>
      </c>
      <c r="X68" s="19">
        <f>MAX(0,MIN(U68+V68-W68,MonthlyPayment-SUM(H68,M68,R68,W68,AB68,AG68,AL68,AQ68,AV68,BA68)-SUM(I68,N68,S68)))</f>
        <v>0.0</v>
      </c>
      <c r="Y68" s="19">
        <f>ROUND(U68+V68-W68-X68,2)</f>
        <v>0.0</v>
      </c>
      <c r="Z68" s="19">
        <f>AD67</f>
        <v>0.0</v>
      </c>
      <c r="AA68" s="19">
        <f>ROUND(Z68*$AA$5/12,2)</f>
        <v>0.0</v>
      </c>
      <c r="AB68" s="19">
        <f>MIN($AB$5,Z68+AA68)</f>
        <v>0.0</v>
      </c>
      <c r="AC68" s="19">
        <f>MAX(0,MIN(Z68+AA68-AB68,MonthlyPayment-SUM(H68,M68,R68,W68,AB68,AG68,AL68,AQ68,AV68,BA68)-SUM(I68,N68,S68,X68)))</f>
        <v>0.0</v>
      </c>
      <c r="AD68" s="19">
        <f>ROUND(Z68+AA68-AB68-AC68,2)</f>
        <v>0.0</v>
      </c>
      <c r="AE68" s="19">
        <f>AI67</f>
        <v>0.0</v>
      </c>
      <c r="AF68" s="19">
        <f>ROUND(AE68*$AF$5/12,2)</f>
        <v>0.0</v>
      </c>
      <c r="AG68" s="19">
        <f>MIN($AG$5,AE68+AF68)</f>
        <v>0.0</v>
      </c>
      <c r="AH68" s="19">
        <f>MAX(0,MIN(AE68+AF68-AG68,MonthlyPayment-SUM(H68,M68,R68,W68,AB68,AG68,AL68,AQ68,AV68,BA68)-SUM(I68,N68,S68,X68,AC68)))</f>
        <v>0.0</v>
      </c>
      <c r="AI68" s="19">
        <f>ROUND(AE68+AF68-AG68-AH68,2)</f>
        <v>0.0</v>
      </c>
      <c r="AJ68" s="19">
        <f>AN67</f>
        <v>0.0</v>
      </c>
      <c r="AK68" s="19">
        <f>ROUND(AJ68*$AK$5/12,2)</f>
        <v>0.0</v>
      </c>
      <c r="AL68" s="19">
        <f>MIN($AL$5,AJ68+AK68)</f>
        <v>0.0</v>
      </c>
      <c r="AM68" s="19">
        <f>MAX(0,MIN(AJ68+AK68-AL68,MonthlyPayment-SUM(H68,M68,R68,W68,AB68,AG68,AL68,AQ68,AV68,BA68)-SUM(I68,N68,S68,X68,AC68,AH68)))</f>
        <v>0.0</v>
      </c>
      <c r="AN68" s="19">
        <f>ROUND(AJ68+AK68-AL68-AM68,2)</f>
        <v>0.0</v>
      </c>
      <c r="AO68" s="19">
        <f>AS67</f>
        <v>0.0</v>
      </c>
      <c r="AP68" s="19">
        <f>ROUND(AO68*$AP$5/12,2)</f>
        <v>0.0</v>
      </c>
      <c r="AQ68" s="19">
        <f>MIN($AQ$5,AO68+AP68)</f>
        <v>0.0</v>
      </c>
      <c r="AR68" s="19">
        <f>MAX(0,MIN(AO68+AP68-AQ68,MonthlyPayment-SUM(H68,M68,R68,W68,AB68,AG68,AL68,AQ68,AV68,BA68)-SUM(I68,N68,S68,X68,AC68,AH68,AM68)))</f>
        <v>0.0</v>
      </c>
      <c r="AS68" s="19">
        <f>ROUND(AO68+AP68-AQ68-AR68,2)</f>
        <v>0.0</v>
      </c>
      <c r="AT68" s="19">
        <f>AX67</f>
        <v>0.0</v>
      </c>
      <c r="AU68" s="19">
        <f>ROUND(AT68*$AU$5/12,2)</f>
        <v>0.0</v>
      </c>
      <c r="AV68" s="19">
        <f>MIN($AV$5,AT68+AU68)</f>
        <v>0.0</v>
      </c>
      <c r="AW68" s="19">
        <f>MAX(0,MIN(AT68+AU68-AV68,MonthlyPayment-SUM(H68,M68,R68,W68,AB68,AG68,AL68,AQ68,AV68,BA68)-SUM(I68,N68,S68,X68,AC68,AH68,AM68,AR68)))</f>
        <v>0.0</v>
      </c>
      <c r="AX68" s="19">
        <f>ROUND(AT68+AU68-AV68-AW68,2)</f>
        <v>0.0</v>
      </c>
      <c r="AY68" s="19">
        <f>BC67</f>
        <v>0.0</v>
      </c>
      <c r="AZ68" s="19">
        <f>ROUND(AY68*$AZ$5/12,2)</f>
        <v>0.0</v>
      </c>
      <c r="BA68" s="19">
        <f>MIN($BA$5,AY68+AZ68)</f>
        <v>0.0</v>
      </c>
      <c r="BB68" s="19">
        <f>MAX(0,MIN(AY68+AZ68-BA68,MonthlyPayment-SUM(H68,M68,R68,W68,AB68,AG68,AL68,AQ68,AV68,BA68)-SUM(I68,N68,S68,X68,AC68,AH68,AM68,AR68,AW68)))</f>
        <v>0.0</v>
      </c>
      <c r="BC68" s="19">
        <f>ROUND(AY68+AZ68-BA68-BB68,2)</f>
        <v>0.0</v>
      </c>
    </row>
    <row r="69" spans="1:55">
      <c r="A69" s="9">
        <v>63</v>
      </c>
      <c r="B69" s="15">
        <f>IF(FirstPayment="","",EDATE(FirstPayment,A69-1))</f>
        <v/>
      </c>
      <c r="C69" s="19">
        <f>SUM(H69,M69,R69,W69,AB69,AG69,AL69,AQ69,AV69,BA69,I69,N69,S69,X69,AC69,AH69,AM69,AR69,AW69,BB69)</f>
        <v>0.0</v>
      </c>
      <c r="D69" s="19">
        <f>SUM(J69,O69,T69,Y69,AD69,AI69,AN69,AS69,AX69,BC69)</f>
        <v>0.0</v>
      </c>
      <c r="E69" s="19">
        <f>SUM(G69,L69,Q69,V69,AA69,AF69,AK69,AP69,AU69,AZ69)</f>
        <v>0.0</v>
      </c>
      <c r="F69" s="19">
        <f>J68</f>
        <v>0.0</v>
      </c>
      <c r="G69" s="19">
        <f>ROUND(F69*$G$5/12,2)</f>
        <v>0.0</v>
      </c>
      <c r="H69" s="19">
        <f>MIN($H$5,F69+G69)</f>
        <v>0.0</v>
      </c>
      <c r="I69" s="19">
        <f>MAX(0,MIN(F69+G69-H69,MonthlyPayment-SUM(H69,M69,R69,W69,AB69,AG69,AL69,AQ69,AV69,BA69)))</f>
        <v>0.0</v>
      </c>
      <c r="J69" s="19">
        <f>ROUND(F69+G69-H69-I69,2)</f>
        <v>0.0</v>
      </c>
      <c r="K69" s="19">
        <f>O68</f>
        <v>0.0</v>
      </c>
      <c r="L69" s="19">
        <f>ROUND(K69*$L$5/12,2)</f>
        <v>0.0</v>
      </c>
      <c r="M69" s="19">
        <f>MIN($M$5,K69+L69)</f>
        <v>0.0</v>
      </c>
      <c r="N69" s="19">
        <f>MAX(0,MIN(K69+L69-M69,MonthlyPayment-SUM(H69,M69,R69,W69,AB69,AG69,AL69,AQ69,AV69,BA69)-SUM(I69)))</f>
        <v>0.0</v>
      </c>
      <c r="O69" s="19">
        <f>ROUND(K69+L69-M69-N69,2)</f>
        <v>0.0</v>
      </c>
      <c r="P69" s="19">
        <f>T68</f>
        <v>0.0</v>
      </c>
      <c r="Q69" s="19">
        <f>ROUND(P69*$Q$5/12,2)</f>
        <v>0.0</v>
      </c>
      <c r="R69" s="19">
        <f>MIN($R$5,P69+Q69)</f>
        <v>0.0</v>
      </c>
      <c r="S69" s="19">
        <f>MAX(0,MIN(P69+Q69-R69,MonthlyPayment-SUM(H69,M69,R69,W69,AB69,AG69,AL69,AQ69,AV69,BA69)-SUM(I69,N69)))</f>
        <v>0.0</v>
      </c>
      <c r="T69" s="19">
        <f>ROUND(P69+Q69-R69-S69,2)</f>
        <v>0.0</v>
      </c>
      <c r="U69" s="19">
        <f>Y68</f>
        <v>0.0</v>
      </c>
      <c r="V69" s="19">
        <f>ROUND(U69*$V$5/12,2)</f>
        <v>0.0</v>
      </c>
      <c r="W69" s="19">
        <f>MIN($W$5,U69+V69)</f>
        <v>0.0</v>
      </c>
      <c r="X69" s="19">
        <f>MAX(0,MIN(U69+V69-W69,MonthlyPayment-SUM(H69,M69,R69,W69,AB69,AG69,AL69,AQ69,AV69,BA69)-SUM(I69,N69,S69)))</f>
        <v>0.0</v>
      </c>
      <c r="Y69" s="19">
        <f>ROUND(U69+V69-W69-X69,2)</f>
        <v>0.0</v>
      </c>
      <c r="Z69" s="19">
        <f>AD68</f>
        <v>0.0</v>
      </c>
      <c r="AA69" s="19">
        <f>ROUND(Z69*$AA$5/12,2)</f>
        <v>0.0</v>
      </c>
      <c r="AB69" s="19">
        <f>MIN($AB$5,Z69+AA69)</f>
        <v>0.0</v>
      </c>
      <c r="AC69" s="19">
        <f>MAX(0,MIN(Z69+AA69-AB69,MonthlyPayment-SUM(H69,M69,R69,W69,AB69,AG69,AL69,AQ69,AV69,BA69)-SUM(I69,N69,S69,X69)))</f>
        <v>0.0</v>
      </c>
      <c r="AD69" s="19">
        <f>ROUND(Z69+AA69-AB69-AC69,2)</f>
        <v>0.0</v>
      </c>
      <c r="AE69" s="19">
        <f>AI68</f>
        <v>0.0</v>
      </c>
      <c r="AF69" s="19">
        <f>ROUND(AE69*$AF$5/12,2)</f>
        <v>0.0</v>
      </c>
      <c r="AG69" s="19">
        <f>MIN($AG$5,AE69+AF69)</f>
        <v>0.0</v>
      </c>
      <c r="AH69" s="19">
        <f>MAX(0,MIN(AE69+AF69-AG69,MonthlyPayment-SUM(H69,M69,R69,W69,AB69,AG69,AL69,AQ69,AV69,BA69)-SUM(I69,N69,S69,X69,AC69)))</f>
        <v>0.0</v>
      </c>
      <c r="AI69" s="19">
        <f>ROUND(AE69+AF69-AG69-AH69,2)</f>
        <v>0.0</v>
      </c>
      <c r="AJ69" s="19">
        <f>AN68</f>
        <v>0.0</v>
      </c>
      <c r="AK69" s="19">
        <f>ROUND(AJ69*$AK$5/12,2)</f>
        <v>0.0</v>
      </c>
      <c r="AL69" s="19">
        <f>MIN($AL$5,AJ69+AK69)</f>
        <v>0.0</v>
      </c>
      <c r="AM69" s="19">
        <f>MAX(0,MIN(AJ69+AK69-AL69,MonthlyPayment-SUM(H69,M69,R69,W69,AB69,AG69,AL69,AQ69,AV69,BA69)-SUM(I69,N69,S69,X69,AC69,AH69)))</f>
        <v>0.0</v>
      </c>
      <c r="AN69" s="19">
        <f>ROUND(AJ69+AK69-AL69-AM69,2)</f>
        <v>0.0</v>
      </c>
      <c r="AO69" s="19">
        <f>AS68</f>
        <v>0.0</v>
      </c>
      <c r="AP69" s="19">
        <f>ROUND(AO69*$AP$5/12,2)</f>
        <v>0.0</v>
      </c>
      <c r="AQ69" s="19">
        <f>MIN($AQ$5,AO69+AP69)</f>
        <v>0.0</v>
      </c>
      <c r="AR69" s="19">
        <f>MAX(0,MIN(AO69+AP69-AQ69,MonthlyPayment-SUM(H69,M69,R69,W69,AB69,AG69,AL69,AQ69,AV69,BA69)-SUM(I69,N69,S69,X69,AC69,AH69,AM69)))</f>
        <v>0.0</v>
      </c>
      <c r="AS69" s="19">
        <f>ROUND(AO69+AP69-AQ69-AR69,2)</f>
        <v>0.0</v>
      </c>
      <c r="AT69" s="19">
        <f>AX68</f>
        <v>0.0</v>
      </c>
      <c r="AU69" s="19">
        <f>ROUND(AT69*$AU$5/12,2)</f>
        <v>0.0</v>
      </c>
      <c r="AV69" s="19">
        <f>MIN($AV$5,AT69+AU69)</f>
        <v>0.0</v>
      </c>
      <c r="AW69" s="19">
        <f>MAX(0,MIN(AT69+AU69-AV69,MonthlyPayment-SUM(H69,M69,R69,W69,AB69,AG69,AL69,AQ69,AV69,BA69)-SUM(I69,N69,S69,X69,AC69,AH69,AM69,AR69)))</f>
        <v>0.0</v>
      </c>
      <c r="AX69" s="19">
        <f>ROUND(AT69+AU69-AV69-AW69,2)</f>
        <v>0.0</v>
      </c>
      <c r="AY69" s="19">
        <f>BC68</f>
        <v>0.0</v>
      </c>
      <c r="AZ69" s="19">
        <f>ROUND(AY69*$AZ$5/12,2)</f>
        <v>0.0</v>
      </c>
      <c r="BA69" s="19">
        <f>MIN($BA$5,AY69+AZ69)</f>
        <v>0.0</v>
      </c>
      <c r="BB69" s="19">
        <f>MAX(0,MIN(AY69+AZ69-BA69,MonthlyPayment-SUM(H69,M69,R69,W69,AB69,AG69,AL69,AQ69,AV69,BA69)-SUM(I69,N69,S69,X69,AC69,AH69,AM69,AR69,AW69)))</f>
        <v>0.0</v>
      </c>
      <c r="BC69" s="19">
        <f>ROUND(AY69+AZ69-BA69-BB69,2)</f>
        <v>0.0</v>
      </c>
    </row>
    <row r="70" spans="1:55">
      <c r="A70" s="9">
        <v>64</v>
      </c>
      <c r="B70" s="15">
        <f>IF(FirstPayment="","",EDATE(FirstPayment,A70-1))</f>
        <v/>
      </c>
      <c r="C70" s="19">
        <f>SUM(H70,M70,R70,W70,AB70,AG70,AL70,AQ70,AV70,BA70,I70,N70,S70,X70,AC70,AH70,AM70,AR70,AW70,BB70)</f>
        <v>0.0</v>
      </c>
      <c r="D70" s="19">
        <f>SUM(J70,O70,T70,Y70,AD70,AI70,AN70,AS70,AX70,BC70)</f>
        <v>0.0</v>
      </c>
      <c r="E70" s="19">
        <f>SUM(G70,L70,Q70,V70,AA70,AF70,AK70,AP70,AU70,AZ70)</f>
        <v>0.0</v>
      </c>
      <c r="F70" s="19">
        <f>J69</f>
        <v>0.0</v>
      </c>
      <c r="G70" s="19">
        <f>ROUND(F70*$G$5/12,2)</f>
        <v>0.0</v>
      </c>
      <c r="H70" s="19">
        <f>MIN($H$5,F70+G70)</f>
        <v>0.0</v>
      </c>
      <c r="I70" s="19">
        <f>MAX(0,MIN(F70+G70-H70,MonthlyPayment-SUM(H70,M70,R70,W70,AB70,AG70,AL70,AQ70,AV70,BA70)))</f>
        <v>0.0</v>
      </c>
      <c r="J70" s="19">
        <f>ROUND(F70+G70-H70-I70,2)</f>
        <v>0.0</v>
      </c>
      <c r="K70" s="19">
        <f>O69</f>
        <v>0.0</v>
      </c>
      <c r="L70" s="19">
        <f>ROUND(K70*$L$5/12,2)</f>
        <v>0.0</v>
      </c>
      <c r="M70" s="19">
        <f>MIN($M$5,K70+L70)</f>
        <v>0.0</v>
      </c>
      <c r="N70" s="19">
        <f>MAX(0,MIN(K70+L70-M70,MonthlyPayment-SUM(H70,M70,R70,W70,AB70,AG70,AL70,AQ70,AV70,BA70)-SUM(I70)))</f>
        <v>0.0</v>
      </c>
      <c r="O70" s="19">
        <f>ROUND(K70+L70-M70-N70,2)</f>
        <v>0.0</v>
      </c>
      <c r="P70" s="19">
        <f>T69</f>
        <v>0.0</v>
      </c>
      <c r="Q70" s="19">
        <f>ROUND(P70*$Q$5/12,2)</f>
        <v>0.0</v>
      </c>
      <c r="R70" s="19">
        <f>MIN($R$5,P70+Q70)</f>
        <v>0.0</v>
      </c>
      <c r="S70" s="19">
        <f>MAX(0,MIN(P70+Q70-R70,MonthlyPayment-SUM(H70,M70,R70,W70,AB70,AG70,AL70,AQ70,AV70,BA70)-SUM(I70,N70)))</f>
        <v>0.0</v>
      </c>
      <c r="T70" s="19">
        <f>ROUND(P70+Q70-R70-S70,2)</f>
        <v>0.0</v>
      </c>
      <c r="U70" s="19">
        <f>Y69</f>
        <v>0.0</v>
      </c>
      <c r="V70" s="19">
        <f>ROUND(U70*$V$5/12,2)</f>
        <v>0.0</v>
      </c>
      <c r="W70" s="19">
        <f>MIN($W$5,U70+V70)</f>
        <v>0.0</v>
      </c>
      <c r="X70" s="19">
        <f>MAX(0,MIN(U70+V70-W70,MonthlyPayment-SUM(H70,M70,R70,W70,AB70,AG70,AL70,AQ70,AV70,BA70)-SUM(I70,N70,S70)))</f>
        <v>0.0</v>
      </c>
      <c r="Y70" s="19">
        <f>ROUND(U70+V70-W70-X70,2)</f>
        <v>0.0</v>
      </c>
      <c r="Z70" s="19">
        <f>AD69</f>
        <v>0.0</v>
      </c>
      <c r="AA70" s="19">
        <f>ROUND(Z70*$AA$5/12,2)</f>
        <v>0.0</v>
      </c>
      <c r="AB70" s="19">
        <f>MIN($AB$5,Z70+AA70)</f>
        <v>0.0</v>
      </c>
      <c r="AC70" s="19">
        <f>MAX(0,MIN(Z70+AA70-AB70,MonthlyPayment-SUM(H70,M70,R70,W70,AB70,AG70,AL70,AQ70,AV70,BA70)-SUM(I70,N70,S70,X70)))</f>
        <v>0.0</v>
      </c>
      <c r="AD70" s="19">
        <f>ROUND(Z70+AA70-AB70-AC70,2)</f>
        <v>0.0</v>
      </c>
      <c r="AE70" s="19">
        <f>AI69</f>
        <v>0.0</v>
      </c>
      <c r="AF70" s="19">
        <f>ROUND(AE70*$AF$5/12,2)</f>
        <v>0.0</v>
      </c>
      <c r="AG70" s="19">
        <f>MIN($AG$5,AE70+AF70)</f>
        <v>0.0</v>
      </c>
      <c r="AH70" s="19">
        <f>MAX(0,MIN(AE70+AF70-AG70,MonthlyPayment-SUM(H70,M70,R70,W70,AB70,AG70,AL70,AQ70,AV70,BA70)-SUM(I70,N70,S70,X70,AC70)))</f>
        <v>0.0</v>
      </c>
      <c r="AI70" s="19">
        <f>ROUND(AE70+AF70-AG70-AH70,2)</f>
        <v>0.0</v>
      </c>
      <c r="AJ70" s="19">
        <f>AN69</f>
        <v>0.0</v>
      </c>
      <c r="AK70" s="19">
        <f>ROUND(AJ70*$AK$5/12,2)</f>
        <v>0.0</v>
      </c>
      <c r="AL70" s="19">
        <f>MIN($AL$5,AJ70+AK70)</f>
        <v>0.0</v>
      </c>
      <c r="AM70" s="19">
        <f>MAX(0,MIN(AJ70+AK70-AL70,MonthlyPayment-SUM(H70,M70,R70,W70,AB70,AG70,AL70,AQ70,AV70,BA70)-SUM(I70,N70,S70,X70,AC70,AH70)))</f>
        <v>0.0</v>
      </c>
      <c r="AN70" s="19">
        <f>ROUND(AJ70+AK70-AL70-AM70,2)</f>
        <v>0.0</v>
      </c>
      <c r="AO70" s="19">
        <f>AS69</f>
        <v>0.0</v>
      </c>
      <c r="AP70" s="19">
        <f>ROUND(AO70*$AP$5/12,2)</f>
        <v>0.0</v>
      </c>
      <c r="AQ70" s="19">
        <f>MIN($AQ$5,AO70+AP70)</f>
        <v>0.0</v>
      </c>
      <c r="AR70" s="19">
        <f>MAX(0,MIN(AO70+AP70-AQ70,MonthlyPayment-SUM(H70,M70,R70,W70,AB70,AG70,AL70,AQ70,AV70,BA70)-SUM(I70,N70,S70,X70,AC70,AH70,AM70)))</f>
        <v>0.0</v>
      </c>
      <c r="AS70" s="19">
        <f>ROUND(AO70+AP70-AQ70-AR70,2)</f>
        <v>0.0</v>
      </c>
      <c r="AT70" s="19">
        <f>AX69</f>
        <v>0.0</v>
      </c>
      <c r="AU70" s="19">
        <f>ROUND(AT70*$AU$5/12,2)</f>
        <v>0.0</v>
      </c>
      <c r="AV70" s="19">
        <f>MIN($AV$5,AT70+AU70)</f>
        <v>0.0</v>
      </c>
      <c r="AW70" s="19">
        <f>MAX(0,MIN(AT70+AU70-AV70,MonthlyPayment-SUM(H70,M70,R70,W70,AB70,AG70,AL70,AQ70,AV70,BA70)-SUM(I70,N70,S70,X70,AC70,AH70,AM70,AR70)))</f>
        <v>0.0</v>
      </c>
      <c r="AX70" s="19">
        <f>ROUND(AT70+AU70-AV70-AW70,2)</f>
        <v>0.0</v>
      </c>
      <c r="AY70" s="19">
        <f>BC69</f>
        <v>0.0</v>
      </c>
      <c r="AZ70" s="19">
        <f>ROUND(AY70*$AZ$5/12,2)</f>
        <v>0.0</v>
      </c>
      <c r="BA70" s="19">
        <f>MIN($BA$5,AY70+AZ70)</f>
        <v>0.0</v>
      </c>
      <c r="BB70" s="19">
        <f>MAX(0,MIN(AY70+AZ70-BA70,MonthlyPayment-SUM(H70,M70,R70,W70,AB70,AG70,AL70,AQ70,AV70,BA70)-SUM(I70,N70,S70,X70,AC70,AH70,AM70,AR70,AW70)))</f>
        <v>0.0</v>
      </c>
      <c r="BC70" s="19">
        <f>ROUND(AY70+AZ70-BA70-BB70,2)</f>
        <v>0.0</v>
      </c>
    </row>
    <row r="71" spans="1:55">
      <c r="A71" s="9">
        <v>65</v>
      </c>
      <c r="B71" s="15">
        <f>IF(FirstPayment="","",EDATE(FirstPayment,A71-1))</f>
        <v/>
      </c>
      <c r="C71" s="19">
        <f>SUM(H71,M71,R71,W71,AB71,AG71,AL71,AQ71,AV71,BA71,I71,N71,S71,X71,AC71,AH71,AM71,AR71,AW71,BB71)</f>
        <v>0.0</v>
      </c>
      <c r="D71" s="19">
        <f>SUM(J71,O71,T71,Y71,AD71,AI71,AN71,AS71,AX71,BC71)</f>
        <v>0.0</v>
      </c>
      <c r="E71" s="19">
        <f>SUM(G71,L71,Q71,V71,AA71,AF71,AK71,AP71,AU71,AZ71)</f>
        <v>0.0</v>
      </c>
      <c r="F71" s="19">
        <f>J70</f>
        <v>0.0</v>
      </c>
      <c r="G71" s="19">
        <f>ROUND(F71*$G$5/12,2)</f>
        <v>0.0</v>
      </c>
      <c r="H71" s="19">
        <f>MIN($H$5,F71+G71)</f>
        <v>0.0</v>
      </c>
      <c r="I71" s="19">
        <f>MAX(0,MIN(F71+G71-H71,MonthlyPayment-SUM(H71,M71,R71,W71,AB71,AG71,AL71,AQ71,AV71,BA71)))</f>
        <v>0.0</v>
      </c>
      <c r="J71" s="19">
        <f>ROUND(F71+G71-H71-I71,2)</f>
        <v>0.0</v>
      </c>
      <c r="K71" s="19">
        <f>O70</f>
        <v>0.0</v>
      </c>
      <c r="L71" s="19">
        <f>ROUND(K71*$L$5/12,2)</f>
        <v>0.0</v>
      </c>
      <c r="M71" s="19">
        <f>MIN($M$5,K71+L71)</f>
        <v>0.0</v>
      </c>
      <c r="N71" s="19">
        <f>MAX(0,MIN(K71+L71-M71,MonthlyPayment-SUM(H71,M71,R71,W71,AB71,AG71,AL71,AQ71,AV71,BA71)-SUM(I71)))</f>
        <v>0.0</v>
      </c>
      <c r="O71" s="19">
        <f>ROUND(K71+L71-M71-N71,2)</f>
        <v>0.0</v>
      </c>
      <c r="P71" s="19">
        <f>T70</f>
        <v>0.0</v>
      </c>
      <c r="Q71" s="19">
        <f>ROUND(P71*$Q$5/12,2)</f>
        <v>0.0</v>
      </c>
      <c r="R71" s="19">
        <f>MIN($R$5,P71+Q71)</f>
        <v>0.0</v>
      </c>
      <c r="S71" s="19">
        <f>MAX(0,MIN(P71+Q71-R71,MonthlyPayment-SUM(H71,M71,R71,W71,AB71,AG71,AL71,AQ71,AV71,BA71)-SUM(I71,N71)))</f>
        <v>0.0</v>
      </c>
      <c r="T71" s="19">
        <f>ROUND(P71+Q71-R71-S71,2)</f>
        <v>0.0</v>
      </c>
      <c r="U71" s="19">
        <f>Y70</f>
        <v>0.0</v>
      </c>
      <c r="V71" s="19">
        <f>ROUND(U71*$V$5/12,2)</f>
        <v>0.0</v>
      </c>
      <c r="W71" s="19">
        <f>MIN($W$5,U71+V71)</f>
        <v>0.0</v>
      </c>
      <c r="X71" s="19">
        <f>MAX(0,MIN(U71+V71-W71,MonthlyPayment-SUM(H71,M71,R71,W71,AB71,AG71,AL71,AQ71,AV71,BA71)-SUM(I71,N71,S71)))</f>
        <v>0.0</v>
      </c>
      <c r="Y71" s="19">
        <f>ROUND(U71+V71-W71-X71,2)</f>
        <v>0.0</v>
      </c>
      <c r="Z71" s="19">
        <f>AD70</f>
        <v>0.0</v>
      </c>
      <c r="AA71" s="19">
        <f>ROUND(Z71*$AA$5/12,2)</f>
        <v>0.0</v>
      </c>
      <c r="AB71" s="19">
        <f>MIN($AB$5,Z71+AA71)</f>
        <v>0.0</v>
      </c>
      <c r="AC71" s="19">
        <f>MAX(0,MIN(Z71+AA71-AB71,MonthlyPayment-SUM(H71,M71,R71,W71,AB71,AG71,AL71,AQ71,AV71,BA71)-SUM(I71,N71,S71,X71)))</f>
        <v>0.0</v>
      </c>
      <c r="AD71" s="19">
        <f>ROUND(Z71+AA71-AB71-AC71,2)</f>
        <v>0.0</v>
      </c>
      <c r="AE71" s="19">
        <f>AI70</f>
        <v>0.0</v>
      </c>
      <c r="AF71" s="19">
        <f>ROUND(AE71*$AF$5/12,2)</f>
        <v>0.0</v>
      </c>
      <c r="AG71" s="19">
        <f>MIN($AG$5,AE71+AF71)</f>
        <v>0.0</v>
      </c>
      <c r="AH71" s="19">
        <f>MAX(0,MIN(AE71+AF71-AG71,MonthlyPayment-SUM(H71,M71,R71,W71,AB71,AG71,AL71,AQ71,AV71,BA71)-SUM(I71,N71,S71,X71,AC71)))</f>
        <v>0.0</v>
      </c>
      <c r="AI71" s="19">
        <f>ROUND(AE71+AF71-AG71-AH71,2)</f>
        <v>0.0</v>
      </c>
      <c r="AJ71" s="19">
        <f>AN70</f>
        <v>0.0</v>
      </c>
      <c r="AK71" s="19">
        <f>ROUND(AJ71*$AK$5/12,2)</f>
        <v>0.0</v>
      </c>
      <c r="AL71" s="19">
        <f>MIN($AL$5,AJ71+AK71)</f>
        <v>0.0</v>
      </c>
      <c r="AM71" s="19">
        <f>MAX(0,MIN(AJ71+AK71-AL71,MonthlyPayment-SUM(H71,M71,R71,W71,AB71,AG71,AL71,AQ71,AV71,BA71)-SUM(I71,N71,S71,X71,AC71,AH71)))</f>
        <v>0.0</v>
      </c>
      <c r="AN71" s="19">
        <f>ROUND(AJ71+AK71-AL71-AM71,2)</f>
        <v>0.0</v>
      </c>
      <c r="AO71" s="19">
        <f>AS70</f>
        <v>0.0</v>
      </c>
      <c r="AP71" s="19">
        <f>ROUND(AO71*$AP$5/12,2)</f>
        <v>0.0</v>
      </c>
      <c r="AQ71" s="19">
        <f>MIN($AQ$5,AO71+AP71)</f>
        <v>0.0</v>
      </c>
      <c r="AR71" s="19">
        <f>MAX(0,MIN(AO71+AP71-AQ71,MonthlyPayment-SUM(H71,M71,R71,W71,AB71,AG71,AL71,AQ71,AV71,BA71)-SUM(I71,N71,S71,X71,AC71,AH71,AM71)))</f>
        <v>0.0</v>
      </c>
      <c r="AS71" s="19">
        <f>ROUND(AO71+AP71-AQ71-AR71,2)</f>
        <v>0.0</v>
      </c>
      <c r="AT71" s="19">
        <f>AX70</f>
        <v>0.0</v>
      </c>
      <c r="AU71" s="19">
        <f>ROUND(AT71*$AU$5/12,2)</f>
        <v>0.0</v>
      </c>
      <c r="AV71" s="19">
        <f>MIN($AV$5,AT71+AU71)</f>
        <v>0.0</v>
      </c>
      <c r="AW71" s="19">
        <f>MAX(0,MIN(AT71+AU71-AV71,MonthlyPayment-SUM(H71,M71,R71,W71,AB71,AG71,AL71,AQ71,AV71,BA71)-SUM(I71,N71,S71,X71,AC71,AH71,AM71,AR71)))</f>
        <v>0.0</v>
      </c>
      <c r="AX71" s="19">
        <f>ROUND(AT71+AU71-AV71-AW71,2)</f>
        <v>0.0</v>
      </c>
      <c r="AY71" s="19">
        <f>BC70</f>
        <v>0.0</v>
      </c>
      <c r="AZ71" s="19">
        <f>ROUND(AY71*$AZ$5/12,2)</f>
        <v>0.0</v>
      </c>
      <c r="BA71" s="19">
        <f>MIN($BA$5,AY71+AZ71)</f>
        <v>0.0</v>
      </c>
      <c r="BB71" s="19">
        <f>MAX(0,MIN(AY71+AZ71-BA71,MonthlyPayment-SUM(H71,M71,R71,W71,AB71,AG71,AL71,AQ71,AV71,BA71)-SUM(I71,N71,S71,X71,AC71,AH71,AM71,AR71,AW71)))</f>
        <v>0.0</v>
      </c>
      <c r="BC71" s="19">
        <f>ROUND(AY71+AZ71-BA71-BB71,2)</f>
        <v>0.0</v>
      </c>
    </row>
    <row r="72" spans="1:55">
      <c r="A72" s="9">
        <v>66</v>
      </c>
      <c r="B72" s="15">
        <f>IF(FirstPayment="","",EDATE(FirstPayment,A72-1))</f>
        <v/>
      </c>
      <c r="C72" s="19">
        <f>SUM(H72,M72,R72,W72,AB72,AG72,AL72,AQ72,AV72,BA72,I72,N72,S72,X72,AC72,AH72,AM72,AR72,AW72,BB72)</f>
        <v>0.0</v>
      </c>
      <c r="D72" s="19">
        <f>SUM(J72,O72,T72,Y72,AD72,AI72,AN72,AS72,AX72,BC72)</f>
        <v>0.0</v>
      </c>
      <c r="E72" s="19">
        <f>SUM(G72,L72,Q72,V72,AA72,AF72,AK72,AP72,AU72,AZ72)</f>
        <v>0.0</v>
      </c>
      <c r="F72" s="19">
        <f>J71</f>
        <v>0.0</v>
      </c>
      <c r="G72" s="19">
        <f>ROUND(F72*$G$5/12,2)</f>
        <v>0.0</v>
      </c>
      <c r="H72" s="19">
        <f>MIN($H$5,F72+G72)</f>
        <v>0.0</v>
      </c>
      <c r="I72" s="19">
        <f>MAX(0,MIN(F72+G72-H72,MonthlyPayment-SUM(H72,M72,R72,W72,AB72,AG72,AL72,AQ72,AV72,BA72)))</f>
        <v>0.0</v>
      </c>
      <c r="J72" s="19">
        <f>ROUND(F72+G72-H72-I72,2)</f>
        <v>0.0</v>
      </c>
      <c r="K72" s="19">
        <f>O71</f>
        <v>0.0</v>
      </c>
      <c r="L72" s="19">
        <f>ROUND(K72*$L$5/12,2)</f>
        <v>0.0</v>
      </c>
      <c r="M72" s="19">
        <f>MIN($M$5,K72+L72)</f>
        <v>0.0</v>
      </c>
      <c r="N72" s="19">
        <f>MAX(0,MIN(K72+L72-M72,MonthlyPayment-SUM(H72,M72,R72,W72,AB72,AG72,AL72,AQ72,AV72,BA72)-SUM(I72)))</f>
        <v>0.0</v>
      </c>
      <c r="O72" s="19">
        <f>ROUND(K72+L72-M72-N72,2)</f>
        <v>0.0</v>
      </c>
      <c r="P72" s="19">
        <f>T71</f>
        <v>0.0</v>
      </c>
      <c r="Q72" s="19">
        <f>ROUND(P72*$Q$5/12,2)</f>
        <v>0.0</v>
      </c>
      <c r="R72" s="19">
        <f>MIN($R$5,P72+Q72)</f>
        <v>0.0</v>
      </c>
      <c r="S72" s="19">
        <f>MAX(0,MIN(P72+Q72-R72,MonthlyPayment-SUM(H72,M72,R72,W72,AB72,AG72,AL72,AQ72,AV72,BA72)-SUM(I72,N72)))</f>
        <v>0.0</v>
      </c>
      <c r="T72" s="19">
        <f>ROUND(P72+Q72-R72-S72,2)</f>
        <v>0.0</v>
      </c>
      <c r="U72" s="19">
        <f>Y71</f>
        <v>0.0</v>
      </c>
      <c r="V72" s="19">
        <f>ROUND(U72*$V$5/12,2)</f>
        <v>0.0</v>
      </c>
      <c r="W72" s="19">
        <f>MIN($W$5,U72+V72)</f>
        <v>0.0</v>
      </c>
      <c r="X72" s="19">
        <f>MAX(0,MIN(U72+V72-W72,MonthlyPayment-SUM(H72,M72,R72,W72,AB72,AG72,AL72,AQ72,AV72,BA72)-SUM(I72,N72,S72)))</f>
        <v>0.0</v>
      </c>
      <c r="Y72" s="19">
        <f>ROUND(U72+V72-W72-X72,2)</f>
        <v>0.0</v>
      </c>
      <c r="Z72" s="19">
        <f>AD71</f>
        <v>0.0</v>
      </c>
      <c r="AA72" s="19">
        <f>ROUND(Z72*$AA$5/12,2)</f>
        <v>0.0</v>
      </c>
      <c r="AB72" s="19">
        <f>MIN($AB$5,Z72+AA72)</f>
        <v>0.0</v>
      </c>
      <c r="AC72" s="19">
        <f>MAX(0,MIN(Z72+AA72-AB72,MonthlyPayment-SUM(H72,M72,R72,W72,AB72,AG72,AL72,AQ72,AV72,BA72)-SUM(I72,N72,S72,X72)))</f>
        <v>0.0</v>
      </c>
      <c r="AD72" s="19">
        <f>ROUND(Z72+AA72-AB72-AC72,2)</f>
        <v>0.0</v>
      </c>
      <c r="AE72" s="19">
        <f>AI71</f>
        <v>0.0</v>
      </c>
      <c r="AF72" s="19">
        <f>ROUND(AE72*$AF$5/12,2)</f>
        <v>0.0</v>
      </c>
      <c r="AG72" s="19">
        <f>MIN($AG$5,AE72+AF72)</f>
        <v>0.0</v>
      </c>
      <c r="AH72" s="19">
        <f>MAX(0,MIN(AE72+AF72-AG72,MonthlyPayment-SUM(H72,M72,R72,W72,AB72,AG72,AL72,AQ72,AV72,BA72)-SUM(I72,N72,S72,X72,AC72)))</f>
        <v>0.0</v>
      </c>
      <c r="AI72" s="19">
        <f>ROUND(AE72+AF72-AG72-AH72,2)</f>
        <v>0.0</v>
      </c>
      <c r="AJ72" s="19">
        <f>AN71</f>
        <v>0.0</v>
      </c>
      <c r="AK72" s="19">
        <f>ROUND(AJ72*$AK$5/12,2)</f>
        <v>0.0</v>
      </c>
      <c r="AL72" s="19">
        <f>MIN($AL$5,AJ72+AK72)</f>
        <v>0.0</v>
      </c>
      <c r="AM72" s="19">
        <f>MAX(0,MIN(AJ72+AK72-AL72,MonthlyPayment-SUM(H72,M72,R72,W72,AB72,AG72,AL72,AQ72,AV72,BA72)-SUM(I72,N72,S72,X72,AC72,AH72)))</f>
        <v>0.0</v>
      </c>
      <c r="AN72" s="19">
        <f>ROUND(AJ72+AK72-AL72-AM72,2)</f>
        <v>0.0</v>
      </c>
      <c r="AO72" s="19">
        <f>AS71</f>
        <v>0.0</v>
      </c>
      <c r="AP72" s="19">
        <f>ROUND(AO72*$AP$5/12,2)</f>
        <v>0.0</v>
      </c>
      <c r="AQ72" s="19">
        <f>MIN($AQ$5,AO72+AP72)</f>
        <v>0.0</v>
      </c>
      <c r="AR72" s="19">
        <f>MAX(0,MIN(AO72+AP72-AQ72,MonthlyPayment-SUM(H72,M72,R72,W72,AB72,AG72,AL72,AQ72,AV72,BA72)-SUM(I72,N72,S72,X72,AC72,AH72,AM72)))</f>
        <v>0.0</v>
      </c>
      <c r="AS72" s="19">
        <f>ROUND(AO72+AP72-AQ72-AR72,2)</f>
        <v>0.0</v>
      </c>
      <c r="AT72" s="19">
        <f>AX71</f>
        <v>0.0</v>
      </c>
      <c r="AU72" s="19">
        <f>ROUND(AT72*$AU$5/12,2)</f>
        <v>0.0</v>
      </c>
      <c r="AV72" s="19">
        <f>MIN($AV$5,AT72+AU72)</f>
        <v>0.0</v>
      </c>
      <c r="AW72" s="19">
        <f>MAX(0,MIN(AT72+AU72-AV72,MonthlyPayment-SUM(H72,M72,R72,W72,AB72,AG72,AL72,AQ72,AV72,BA72)-SUM(I72,N72,S72,X72,AC72,AH72,AM72,AR72)))</f>
        <v>0.0</v>
      </c>
      <c r="AX72" s="19">
        <f>ROUND(AT72+AU72-AV72-AW72,2)</f>
        <v>0.0</v>
      </c>
      <c r="AY72" s="19">
        <f>BC71</f>
        <v>0.0</v>
      </c>
      <c r="AZ72" s="19">
        <f>ROUND(AY72*$AZ$5/12,2)</f>
        <v>0.0</v>
      </c>
      <c r="BA72" s="19">
        <f>MIN($BA$5,AY72+AZ72)</f>
        <v>0.0</v>
      </c>
      <c r="BB72" s="19">
        <f>MAX(0,MIN(AY72+AZ72-BA72,MonthlyPayment-SUM(H72,M72,R72,W72,AB72,AG72,AL72,AQ72,AV72,BA72)-SUM(I72,N72,S72,X72,AC72,AH72,AM72,AR72,AW72)))</f>
        <v>0.0</v>
      </c>
      <c r="BC72" s="19">
        <f>ROUND(AY72+AZ72-BA72-BB72,2)</f>
        <v>0.0</v>
      </c>
    </row>
    <row r="73" spans="1:55">
      <c r="A73" s="9">
        <v>67</v>
      </c>
      <c r="B73" s="15">
        <f>IF(FirstPayment="","",EDATE(FirstPayment,A73-1))</f>
        <v/>
      </c>
      <c r="C73" s="19">
        <f>SUM(H73,M73,R73,W73,AB73,AG73,AL73,AQ73,AV73,BA73,I73,N73,S73,X73,AC73,AH73,AM73,AR73,AW73,BB73)</f>
        <v>0.0</v>
      </c>
      <c r="D73" s="19">
        <f>SUM(J73,O73,T73,Y73,AD73,AI73,AN73,AS73,AX73,BC73)</f>
        <v>0.0</v>
      </c>
      <c r="E73" s="19">
        <f>SUM(G73,L73,Q73,V73,AA73,AF73,AK73,AP73,AU73,AZ73)</f>
        <v>0.0</v>
      </c>
      <c r="F73" s="19">
        <f>J72</f>
        <v>0.0</v>
      </c>
      <c r="G73" s="19">
        <f>ROUND(F73*$G$5/12,2)</f>
        <v>0.0</v>
      </c>
      <c r="H73" s="19">
        <f>MIN($H$5,F73+G73)</f>
        <v>0.0</v>
      </c>
      <c r="I73" s="19">
        <f>MAX(0,MIN(F73+G73-H73,MonthlyPayment-SUM(H73,M73,R73,W73,AB73,AG73,AL73,AQ73,AV73,BA73)))</f>
        <v>0.0</v>
      </c>
      <c r="J73" s="19">
        <f>ROUND(F73+G73-H73-I73,2)</f>
        <v>0.0</v>
      </c>
      <c r="K73" s="19">
        <f>O72</f>
        <v>0.0</v>
      </c>
      <c r="L73" s="19">
        <f>ROUND(K73*$L$5/12,2)</f>
        <v>0.0</v>
      </c>
      <c r="M73" s="19">
        <f>MIN($M$5,K73+L73)</f>
        <v>0.0</v>
      </c>
      <c r="N73" s="19">
        <f>MAX(0,MIN(K73+L73-M73,MonthlyPayment-SUM(H73,M73,R73,W73,AB73,AG73,AL73,AQ73,AV73,BA73)-SUM(I73)))</f>
        <v>0.0</v>
      </c>
      <c r="O73" s="19">
        <f>ROUND(K73+L73-M73-N73,2)</f>
        <v>0.0</v>
      </c>
      <c r="P73" s="19">
        <f>T72</f>
        <v>0.0</v>
      </c>
      <c r="Q73" s="19">
        <f>ROUND(P73*$Q$5/12,2)</f>
        <v>0.0</v>
      </c>
      <c r="R73" s="19">
        <f>MIN($R$5,P73+Q73)</f>
        <v>0.0</v>
      </c>
      <c r="S73" s="19">
        <f>MAX(0,MIN(P73+Q73-R73,MonthlyPayment-SUM(H73,M73,R73,W73,AB73,AG73,AL73,AQ73,AV73,BA73)-SUM(I73,N73)))</f>
        <v>0.0</v>
      </c>
      <c r="T73" s="19">
        <f>ROUND(P73+Q73-R73-S73,2)</f>
        <v>0.0</v>
      </c>
      <c r="U73" s="19">
        <f>Y72</f>
        <v>0.0</v>
      </c>
      <c r="V73" s="19">
        <f>ROUND(U73*$V$5/12,2)</f>
        <v>0.0</v>
      </c>
      <c r="W73" s="19">
        <f>MIN($W$5,U73+V73)</f>
        <v>0.0</v>
      </c>
      <c r="X73" s="19">
        <f>MAX(0,MIN(U73+V73-W73,MonthlyPayment-SUM(H73,M73,R73,W73,AB73,AG73,AL73,AQ73,AV73,BA73)-SUM(I73,N73,S73)))</f>
        <v>0.0</v>
      </c>
      <c r="Y73" s="19">
        <f>ROUND(U73+V73-W73-X73,2)</f>
        <v>0.0</v>
      </c>
      <c r="Z73" s="19">
        <f>AD72</f>
        <v>0.0</v>
      </c>
      <c r="AA73" s="19">
        <f>ROUND(Z73*$AA$5/12,2)</f>
        <v>0.0</v>
      </c>
      <c r="AB73" s="19">
        <f>MIN($AB$5,Z73+AA73)</f>
        <v>0.0</v>
      </c>
      <c r="AC73" s="19">
        <f>MAX(0,MIN(Z73+AA73-AB73,MonthlyPayment-SUM(H73,M73,R73,W73,AB73,AG73,AL73,AQ73,AV73,BA73)-SUM(I73,N73,S73,X73)))</f>
        <v>0.0</v>
      </c>
      <c r="AD73" s="19">
        <f>ROUND(Z73+AA73-AB73-AC73,2)</f>
        <v>0.0</v>
      </c>
      <c r="AE73" s="19">
        <f>AI72</f>
        <v>0.0</v>
      </c>
      <c r="AF73" s="19">
        <f>ROUND(AE73*$AF$5/12,2)</f>
        <v>0.0</v>
      </c>
      <c r="AG73" s="19">
        <f>MIN($AG$5,AE73+AF73)</f>
        <v>0.0</v>
      </c>
      <c r="AH73" s="19">
        <f>MAX(0,MIN(AE73+AF73-AG73,MonthlyPayment-SUM(H73,M73,R73,W73,AB73,AG73,AL73,AQ73,AV73,BA73)-SUM(I73,N73,S73,X73,AC73)))</f>
        <v>0.0</v>
      </c>
      <c r="AI73" s="19">
        <f>ROUND(AE73+AF73-AG73-AH73,2)</f>
        <v>0.0</v>
      </c>
      <c r="AJ73" s="19">
        <f>AN72</f>
        <v>0.0</v>
      </c>
      <c r="AK73" s="19">
        <f>ROUND(AJ73*$AK$5/12,2)</f>
        <v>0.0</v>
      </c>
      <c r="AL73" s="19">
        <f>MIN($AL$5,AJ73+AK73)</f>
        <v>0.0</v>
      </c>
      <c r="AM73" s="19">
        <f>MAX(0,MIN(AJ73+AK73-AL73,MonthlyPayment-SUM(H73,M73,R73,W73,AB73,AG73,AL73,AQ73,AV73,BA73)-SUM(I73,N73,S73,X73,AC73,AH73)))</f>
        <v>0.0</v>
      </c>
      <c r="AN73" s="19">
        <f>ROUND(AJ73+AK73-AL73-AM73,2)</f>
        <v>0.0</v>
      </c>
      <c r="AO73" s="19">
        <f>AS72</f>
        <v>0.0</v>
      </c>
      <c r="AP73" s="19">
        <f>ROUND(AO73*$AP$5/12,2)</f>
        <v>0.0</v>
      </c>
      <c r="AQ73" s="19">
        <f>MIN($AQ$5,AO73+AP73)</f>
        <v>0.0</v>
      </c>
      <c r="AR73" s="19">
        <f>MAX(0,MIN(AO73+AP73-AQ73,MonthlyPayment-SUM(H73,M73,R73,W73,AB73,AG73,AL73,AQ73,AV73,BA73)-SUM(I73,N73,S73,X73,AC73,AH73,AM73)))</f>
        <v>0.0</v>
      </c>
      <c r="AS73" s="19">
        <f>ROUND(AO73+AP73-AQ73-AR73,2)</f>
        <v>0.0</v>
      </c>
      <c r="AT73" s="19">
        <f>AX72</f>
        <v>0.0</v>
      </c>
      <c r="AU73" s="19">
        <f>ROUND(AT73*$AU$5/12,2)</f>
        <v>0.0</v>
      </c>
      <c r="AV73" s="19">
        <f>MIN($AV$5,AT73+AU73)</f>
        <v>0.0</v>
      </c>
      <c r="AW73" s="19">
        <f>MAX(0,MIN(AT73+AU73-AV73,MonthlyPayment-SUM(H73,M73,R73,W73,AB73,AG73,AL73,AQ73,AV73,BA73)-SUM(I73,N73,S73,X73,AC73,AH73,AM73,AR73)))</f>
        <v>0.0</v>
      </c>
      <c r="AX73" s="19">
        <f>ROUND(AT73+AU73-AV73-AW73,2)</f>
        <v>0.0</v>
      </c>
      <c r="AY73" s="19">
        <f>BC72</f>
        <v>0.0</v>
      </c>
      <c r="AZ73" s="19">
        <f>ROUND(AY73*$AZ$5/12,2)</f>
        <v>0.0</v>
      </c>
      <c r="BA73" s="19">
        <f>MIN($BA$5,AY73+AZ73)</f>
        <v>0.0</v>
      </c>
      <c r="BB73" s="19">
        <f>MAX(0,MIN(AY73+AZ73-BA73,MonthlyPayment-SUM(H73,M73,R73,W73,AB73,AG73,AL73,AQ73,AV73,BA73)-SUM(I73,N73,S73,X73,AC73,AH73,AM73,AR73,AW73)))</f>
        <v>0.0</v>
      </c>
      <c r="BC73" s="19">
        <f>ROUND(AY73+AZ73-BA73-BB73,2)</f>
        <v>0.0</v>
      </c>
    </row>
    <row r="74" spans="1:55">
      <c r="A74" s="9">
        <v>68</v>
      </c>
      <c r="B74" s="15">
        <f>IF(FirstPayment="","",EDATE(FirstPayment,A74-1))</f>
        <v/>
      </c>
      <c r="C74" s="19">
        <f>SUM(H74,M74,R74,W74,AB74,AG74,AL74,AQ74,AV74,BA74,I74,N74,S74,X74,AC74,AH74,AM74,AR74,AW74,BB74)</f>
        <v>0.0</v>
      </c>
      <c r="D74" s="19">
        <f>SUM(J74,O74,T74,Y74,AD74,AI74,AN74,AS74,AX74,BC74)</f>
        <v>0.0</v>
      </c>
      <c r="E74" s="19">
        <f>SUM(G74,L74,Q74,V74,AA74,AF74,AK74,AP74,AU74,AZ74)</f>
        <v>0.0</v>
      </c>
      <c r="F74" s="19">
        <f>J73</f>
        <v>0.0</v>
      </c>
      <c r="G74" s="19">
        <f>ROUND(F74*$G$5/12,2)</f>
        <v>0.0</v>
      </c>
      <c r="H74" s="19">
        <f>MIN($H$5,F74+G74)</f>
        <v>0.0</v>
      </c>
      <c r="I74" s="19">
        <f>MAX(0,MIN(F74+G74-H74,MonthlyPayment-SUM(H74,M74,R74,W74,AB74,AG74,AL74,AQ74,AV74,BA74)))</f>
        <v>0.0</v>
      </c>
      <c r="J74" s="19">
        <f>ROUND(F74+G74-H74-I74,2)</f>
        <v>0.0</v>
      </c>
      <c r="K74" s="19">
        <f>O73</f>
        <v>0.0</v>
      </c>
      <c r="L74" s="19">
        <f>ROUND(K74*$L$5/12,2)</f>
        <v>0.0</v>
      </c>
      <c r="M74" s="19">
        <f>MIN($M$5,K74+L74)</f>
        <v>0.0</v>
      </c>
      <c r="N74" s="19">
        <f>MAX(0,MIN(K74+L74-M74,MonthlyPayment-SUM(H74,M74,R74,W74,AB74,AG74,AL74,AQ74,AV74,BA74)-SUM(I74)))</f>
        <v>0.0</v>
      </c>
      <c r="O74" s="19">
        <f>ROUND(K74+L74-M74-N74,2)</f>
        <v>0.0</v>
      </c>
      <c r="P74" s="19">
        <f>T73</f>
        <v>0.0</v>
      </c>
      <c r="Q74" s="19">
        <f>ROUND(P74*$Q$5/12,2)</f>
        <v>0.0</v>
      </c>
      <c r="R74" s="19">
        <f>MIN($R$5,P74+Q74)</f>
        <v>0.0</v>
      </c>
      <c r="S74" s="19">
        <f>MAX(0,MIN(P74+Q74-R74,MonthlyPayment-SUM(H74,M74,R74,W74,AB74,AG74,AL74,AQ74,AV74,BA74)-SUM(I74,N74)))</f>
        <v>0.0</v>
      </c>
      <c r="T74" s="19">
        <f>ROUND(P74+Q74-R74-S74,2)</f>
        <v>0.0</v>
      </c>
      <c r="U74" s="19">
        <f>Y73</f>
        <v>0.0</v>
      </c>
      <c r="V74" s="19">
        <f>ROUND(U74*$V$5/12,2)</f>
        <v>0.0</v>
      </c>
      <c r="W74" s="19">
        <f>MIN($W$5,U74+V74)</f>
        <v>0.0</v>
      </c>
      <c r="X74" s="19">
        <f>MAX(0,MIN(U74+V74-W74,MonthlyPayment-SUM(H74,M74,R74,W74,AB74,AG74,AL74,AQ74,AV74,BA74)-SUM(I74,N74,S74)))</f>
        <v>0.0</v>
      </c>
      <c r="Y74" s="19">
        <f>ROUND(U74+V74-W74-X74,2)</f>
        <v>0.0</v>
      </c>
      <c r="Z74" s="19">
        <f>AD73</f>
        <v>0.0</v>
      </c>
      <c r="AA74" s="19">
        <f>ROUND(Z74*$AA$5/12,2)</f>
        <v>0.0</v>
      </c>
      <c r="AB74" s="19">
        <f>MIN($AB$5,Z74+AA74)</f>
        <v>0.0</v>
      </c>
      <c r="AC74" s="19">
        <f>MAX(0,MIN(Z74+AA74-AB74,MonthlyPayment-SUM(H74,M74,R74,W74,AB74,AG74,AL74,AQ74,AV74,BA74)-SUM(I74,N74,S74,X74)))</f>
        <v>0.0</v>
      </c>
      <c r="AD74" s="19">
        <f>ROUND(Z74+AA74-AB74-AC74,2)</f>
        <v>0.0</v>
      </c>
      <c r="AE74" s="19">
        <f>AI73</f>
        <v>0.0</v>
      </c>
      <c r="AF74" s="19">
        <f>ROUND(AE74*$AF$5/12,2)</f>
        <v>0.0</v>
      </c>
      <c r="AG74" s="19">
        <f>MIN($AG$5,AE74+AF74)</f>
        <v>0.0</v>
      </c>
      <c r="AH74" s="19">
        <f>MAX(0,MIN(AE74+AF74-AG74,MonthlyPayment-SUM(H74,M74,R74,W74,AB74,AG74,AL74,AQ74,AV74,BA74)-SUM(I74,N74,S74,X74,AC74)))</f>
        <v>0.0</v>
      </c>
      <c r="AI74" s="19">
        <f>ROUND(AE74+AF74-AG74-AH74,2)</f>
        <v>0.0</v>
      </c>
      <c r="AJ74" s="19">
        <f>AN73</f>
        <v>0.0</v>
      </c>
      <c r="AK74" s="19">
        <f>ROUND(AJ74*$AK$5/12,2)</f>
        <v>0.0</v>
      </c>
      <c r="AL74" s="19">
        <f>MIN($AL$5,AJ74+AK74)</f>
        <v>0.0</v>
      </c>
      <c r="AM74" s="19">
        <f>MAX(0,MIN(AJ74+AK74-AL74,MonthlyPayment-SUM(H74,M74,R74,W74,AB74,AG74,AL74,AQ74,AV74,BA74)-SUM(I74,N74,S74,X74,AC74,AH74)))</f>
        <v>0.0</v>
      </c>
      <c r="AN74" s="19">
        <f>ROUND(AJ74+AK74-AL74-AM74,2)</f>
        <v>0.0</v>
      </c>
      <c r="AO74" s="19">
        <f>AS73</f>
        <v>0.0</v>
      </c>
      <c r="AP74" s="19">
        <f>ROUND(AO74*$AP$5/12,2)</f>
        <v>0.0</v>
      </c>
      <c r="AQ74" s="19">
        <f>MIN($AQ$5,AO74+AP74)</f>
        <v>0.0</v>
      </c>
      <c r="AR74" s="19">
        <f>MAX(0,MIN(AO74+AP74-AQ74,MonthlyPayment-SUM(H74,M74,R74,W74,AB74,AG74,AL74,AQ74,AV74,BA74)-SUM(I74,N74,S74,X74,AC74,AH74,AM74)))</f>
        <v>0.0</v>
      </c>
      <c r="AS74" s="19">
        <f>ROUND(AO74+AP74-AQ74-AR74,2)</f>
        <v>0.0</v>
      </c>
      <c r="AT74" s="19">
        <f>AX73</f>
        <v>0.0</v>
      </c>
      <c r="AU74" s="19">
        <f>ROUND(AT74*$AU$5/12,2)</f>
        <v>0.0</v>
      </c>
      <c r="AV74" s="19">
        <f>MIN($AV$5,AT74+AU74)</f>
        <v>0.0</v>
      </c>
      <c r="AW74" s="19">
        <f>MAX(0,MIN(AT74+AU74-AV74,MonthlyPayment-SUM(H74,M74,R74,W74,AB74,AG74,AL74,AQ74,AV74,BA74)-SUM(I74,N74,S74,X74,AC74,AH74,AM74,AR74)))</f>
        <v>0.0</v>
      </c>
      <c r="AX74" s="19">
        <f>ROUND(AT74+AU74-AV74-AW74,2)</f>
        <v>0.0</v>
      </c>
      <c r="AY74" s="19">
        <f>BC73</f>
        <v>0.0</v>
      </c>
      <c r="AZ74" s="19">
        <f>ROUND(AY74*$AZ$5/12,2)</f>
        <v>0.0</v>
      </c>
      <c r="BA74" s="19">
        <f>MIN($BA$5,AY74+AZ74)</f>
        <v>0.0</v>
      </c>
      <c r="BB74" s="19">
        <f>MAX(0,MIN(AY74+AZ74-BA74,MonthlyPayment-SUM(H74,M74,R74,W74,AB74,AG74,AL74,AQ74,AV74,BA74)-SUM(I74,N74,S74,X74,AC74,AH74,AM74,AR74,AW74)))</f>
        <v>0.0</v>
      </c>
      <c r="BC74" s="19">
        <f>ROUND(AY74+AZ74-BA74-BB74,2)</f>
        <v>0.0</v>
      </c>
    </row>
    <row r="75" spans="1:55">
      <c r="A75" s="9">
        <v>69</v>
      </c>
      <c r="B75" s="15">
        <f>IF(FirstPayment="","",EDATE(FirstPayment,A75-1))</f>
        <v/>
      </c>
      <c r="C75" s="19">
        <f>SUM(H75,M75,R75,W75,AB75,AG75,AL75,AQ75,AV75,BA75,I75,N75,S75,X75,AC75,AH75,AM75,AR75,AW75,BB75)</f>
        <v>0.0</v>
      </c>
      <c r="D75" s="19">
        <f>SUM(J75,O75,T75,Y75,AD75,AI75,AN75,AS75,AX75,BC75)</f>
        <v>0.0</v>
      </c>
      <c r="E75" s="19">
        <f>SUM(G75,L75,Q75,V75,AA75,AF75,AK75,AP75,AU75,AZ75)</f>
        <v>0.0</v>
      </c>
      <c r="F75" s="19">
        <f>J74</f>
        <v>0.0</v>
      </c>
      <c r="G75" s="19">
        <f>ROUND(F75*$G$5/12,2)</f>
        <v>0.0</v>
      </c>
      <c r="H75" s="19">
        <f>MIN($H$5,F75+G75)</f>
        <v>0.0</v>
      </c>
      <c r="I75" s="19">
        <f>MAX(0,MIN(F75+G75-H75,MonthlyPayment-SUM(H75,M75,R75,W75,AB75,AG75,AL75,AQ75,AV75,BA75)))</f>
        <v>0.0</v>
      </c>
      <c r="J75" s="19">
        <f>ROUND(F75+G75-H75-I75,2)</f>
        <v>0.0</v>
      </c>
      <c r="K75" s="19">
        <f>O74</f>
        <v>0.0</v>
      </c>
      <c r="L75" s="19">
        <f>ROUND(K75*$L$5/12,2)</f>
        <v>0.0</v>
      </c>
      <c r="M75" s="19">
        <f>MIN($M$5,K75+L75)</f>
        <v>0.0</v>
      </c>
      <c r="N75" s="19">
        <f>MAX(0,MIN(K75+L75-M75,MonthlyPayment-SUM(H75,M75,R75,W75,AB75,AG75,AL75,AQ75,AV75,BA75)-SUM(I75)))</f>
        <v>0.0</v>
      </c>
      <c r="O75" s="19">
        <f>ROUND(K75+L75-M75-N75,2)</f>
        <v>0.0</v>
      </c>
      <c r="P75" s="19">
        <f>T74</f>
        <v>0.0</v>
      </c>
      <c r="Q75" s="19">
        <f>ROUND(P75*$Q$5/12,2)</f>
        <v>0.0</v>
      </c>
      <c r="R75" s="19">
        <f>MIN($R$5,P75+Q75)</f>
        <v>0.0</v>
      </c>
      <c r="S75" s="19">
        <f>MAX(0,MIN(P75+Q75-R75,MonthlyPayment-SUM(H75,M75,R75,W75,AB75,AG75,AL75,AQ75,AV75,BA75)-SUM(I75,N75)))</f>
        <v>0.0</v>
      </c>
      <c r="T75" s="19">
        <f>ROUND(P75+Q75-R75-S75,2)</f>
        <v>0.0</v>
      </c>
      <c r="U75" s="19">
        <f>Y74</f>
        <v>0.0</v>
      </c>
      <c r="V75" s="19">
        <f>ROUND(U75*$V$5/12,2)</f>
        <v>0.0</v>
      </c>
      <c r="W75" s="19">
        <f>MIN($W$5,U75+V75)</f>
        <v>0.0</v>
      </c>
      <c r="X75" s="19">
        <f>MAX(0,MIN(U75+V75-W75,MonthlyPayment-SUM(H75,M75,R75,W75,AB75,AG75,AL75,AQ75,AV75,BA75)-SUM(I75,N75,S75)))</f>
        <v>0.0</v>
      </c>
      <c r="Y75" s="19">
        <f>ROUND(U75+V75-W75-X75,2)</f>
        <v>0.0</v>
      </c>
      <c r="Z75" s="19">
        <f>AD74</f>
        <v>0.0</v>
      </c>
      <c r="AA75" s="19">
        <f>ROUND(Z75*$AA$5/12,2)</f>
        <v>0.0</v>
      </c>
      <c r="AB75" s="19">
        <f>MIN($AB$5,Z75+AA75)</f>
        <v>0.0</v>
      </c>
      <c r="AC75" s="19">
        <f>MAX(0,MIN(Z75+AA75-AB75,MonthlyPayment-SUM(H75,M75,R75,W75,AB75,AG75,AL75,AQ75,AV75,BA75)-SUM(I75,N75,S75,X75)))</f>
        <v>0.0</v>
      </c>
      <c r="AD75" s="19">
        <f>ROUND(Z75+AA75-AB75-AC75,2)</f>
        <v>0.0</v>
      </c>
      <c r="AE75" s="19">
        <f>AI74</f>
        <v>0.0</v>
      </c>
      <c r="AF75" s="19">
        <f>ROUND(AE75*$AF$5/12,2)</f>
        <v>0.0</v>
      </c>
      <c r="AG75" s="19">
        <f>MIN($AG$5,AE75+AF75)</f>
        <v>0.0</v>
      </c>
      <c r="AH75" s="19">
        <f>MAX(0,MIN(AE75+AF75-AG75,MonthlyPayment-SUM(H75,M75,R75,W75,AB75,AG75,AL75,AQ75,AV75,BA75)-SUM(I75,N75,S75,X75,AC75)))</f>
        <v>0.0</v>
      </c>
      <c r="AI75" s="19">
        <f>ROUND(AE75+AF75-AG75-AH75,2)</f>
        <v>0.0</v>
      </c>
      <c r="AJ75" s="19">
        <f>AN74</f>
        <v>0.0</v>
      </c>
      <c r="AK75" s="19">
        <f>ROUND(AJ75*$AK$5/12,2)</f>
        <v>0.0</v>
      </c>
      <c r="AL75" s="19">
        <f>MIN($AL$5,AJ75+AK75)</f>
        <v>0.0</v>
      </c>
      <c r="AM75" s="19">
        <f>MAX(0,MIN(AJ75+AK75-AL75,MonthlyPayment-SUM(H75,M75,R75,W75,AB75,AG75,AL75,AQ75,AV75,BA75)-SUM(I75,N75,S75,X75,AC75,AH75)))</f>
        <v>0.0</v>
      </c>
      <c r="AN75" s="19">
        <f>ROUND(AJ75+AK75-AL75-AM75,2)</f>
        <v>0.0</v>
      </c>
      <c r="AO75" s="19">
        <f>AS74</f>
        <v>0.0</v>
      </c>
      <c r="AP75" s="19">
        <f>ROUND(AO75*$AP$5/12,2)</f>
        <v>0.0</v>
      </c>
      <c r="AQ75" s="19">
        <f>MIN($AQ$5,AO75+AP75)</f>
        <v>0.0</v>
      </c>
      <c r="AR75" s="19">
        <f>MAX(0,MIN(AO75+AP75-AQ75,MonthlyPayment-SUM(H75,M75,R75,W75,AB75,AG75,AL75,AQ75,AV75,BA75)-SUM(I75,N75,S75,X75,AC75,AH75,AM75)))</f>
        <v>0.0</v>
      </c>
      <c r="AS75" s="19">
        <f>ROUND(AO75+AP75-AQ75-AR75,2)</f>
        <v>0.0</v>
      </c>
      <c r="AT75" s="19">
        <f>AX74</f>
        <v>0.0</v>
      </c>
      <c r="AU75" s="19">
        <f>ROUND(AT75*$AU$5/12,2)</f>
        <v>0.0</v>
      </c>
      <c r="AV75" s="19">
        <f>MIN($AV$5,AT75+AU75)</f>
        <v>0.0</v>
      </c>
      <c r="AW75" s="19">
        <f>MAX(0,MIN(AT75+AU75-AV75,MonthlyPayment-SUM(H75,M75,R75,W75,AB75,AG75,AL75,AQ75,AV75,BA75)-SUM(I75,N75,S75,X75,AC75,AH75,AM75,AR75)))</f>
        <v>0.0</v>
      </c>
      <c r="AX75" s="19">
        <f>ROUND(AT75+AU75-AV75-AW75,2)</f>
        <v>0.0</v>
      </c>
      <c r="AY75" s="19">
        <f>BC74</f>
        <v>0.0</v>
      </c>
      <c r="AZ75" s="19">
        <f>ROUND(AY75*$AZ$5/12,2)</f>
        <v>0.0</v>
      </c>
      <c r="BA75" s="19">
        <f>MIN($BA$5,AY75+AZ75)</f>
        <v>0.0</v>
      </c>
      <c r="BB75" s="19">
        <f>MAX(0,MIN(AY75+AZ75-BA75,MonthlyPayment-SUM(H75,M75,R75,W75,AB75,AG75,AL75,AQ75,AV75,BA75)-SUM(I75,N75,S75,X75,AC75,AH75,AM75,AR75,AW75)))</f>
        <v>0.0</v>
      </c>
      <c r="BC75" s="19">
        <f>ROUND(AY75+AZ75-BA75-BB75,2)</f>
        <v>0.0</v>
      </c>
    </row>
    <row r="76" spans="1:55">
      <c r="A76" s="9">
        <v>70</v>
      </c>
      <c r="B76" s="15">
        <f>IF(FirstPayment="","",EDATE(FirstPayment,A76-1))</f>
        <v/>
      </c>
      <c r="C76" s="19">
        <f>SUM(H76,M76,R76,W76,AB76,AG76,AL76,AQ76,AV76,BA76,I76,N76,S76,X76,AC76,AH76,AM76,AR76,AW76,BB76)</f>
        <v>0.0</v>
      </c>
      <c r="D76" s="19">
        <f>SUM(J76,O76,T76,Y76,AD76,AI76,AN76,AS76,AX76,BC76)</f>
        <v>0.0</v>
      </c>
      <c r="E76" s="19">
        <f>SUM(G76,L76,Q76,V76,AA76,AF76,AK76,AP76,AU76,AZ76)</f>
        <v>0.0</v>
      </c>
      <c r="F76" s="19">
        <f>J75</f>
        <v>0.0</v>
      </c>
      <c r="G76" s="19">
        <f>ROUND(F76*$G$5/12,2)</f>
        <v>0.0</v>
      </c>
      <c r="H76" s="19">
        <f>MIN($H$5,F76+G76)</f>
        <v>0.0</v>
      </c>
      <c r="I76" s="19">
        <f>MAX(0,MIN(F76+G76-H76,MonthlyPayment-SUM(H76,M76,R76,W76,AB76,AG76,AL76,AQ76,AV76,BA76)))</f>
        <v>0.0</v>
      </c>
      <c r="J76" s="19">
        <f>ROUND(F76+G76-H76-I76,2)</f>
        <v>0.0</v>
      </c>
      <c r="K76" s="19">
        <f>O75</f>
        <v>0.0</v>
      </c>
      <c r="L76" s="19">
        <f>ROUND(K76*$L$5/12,2)</f>
        <v>0.0</v>
      </c>
      <c r="M76" s="19">
        <f>MIN($M$5,K76+L76)</f>
        <v>0.0</v>
      </c>
      <c r="N76" s="19">
        <f>MAX(0,MIN(K76+L76-M76,MonthlyPayment-SUM(H76,M76,R76,W76,AB76,AG76,AL76,AQ76,AV76,BA76)-SUM(I76)))</f>
        <v>0.0</v>
      </c>
      <c r="O76" s="19">
        <f>ROUND(K76+L76-M76-N76,2)</f>
        <v>0.0</v>
      </c>
      <c r="P76" s="19">
        <f>T75</f>
        <v>0.0</v>
      </c>
      <c r="Q76" s="19">
        <f>ROUND(P76*$Q$5/12,2)</f>
        <v>0.0</v>
      </c>
      <c r="R76" s="19">
        <f>MIN($R$5,P76+Q76)</f>
        <v>0.0</v>
      </c>
      <c r="S76" s="19">
        <f>MAX(0,MIN(P76+Q76-R76,MonthlyPayment-SUM(H76,M76,R76,W76,AB76,AG76,AL76,AQ76,AV76,BA76)-SUM(I76,N76)))</f>
        <v>0.0</v>
      </c>
      <c r="T76" s="19">
        <f>ROUND(P76+Q76-R76-S76,2)</f>
        <v>0.0</v>
      </c>
      <c r="U76" s="19">
        <f>Y75</f>
        <v>0.0</v>
      </c>
      <c r="V76" s="19">
        <f>ROUND(U76*$V$5/12,2)</f>
        <v>0.0</v>
      </c>
      <c r="W76" s="19">
        <f>MIN($W$5,U76+V76)</f>
        <v>0.0</v>
      </c>
      <c r="X76" s="19">
        <f>MAX(0,MIN(U76+V76-W76,MonthlyPayment-SUM(H76,M76,R76,W76,AB76,AG76,AL76,AQ76,AV76,BA76)-SUM(I76,N76,S76)))</f>
        <v>0.0</v>
      </c>
      <c r="Y76" s="19">
        <f>ROUND(U76+V76-W76-X76,2)</f>
        <v>0.0</v>
      </c>
      <c r="Z76" s="19">
        <f>AD75</f>
        <v>0.0</v>
      </c>
      <c r="AA76" s="19">
        <f>ROUND(Z76*$AA$5/12,2)</f>
        <v>0.0</v>
      </c>
      <c r="AB76" s="19">
        <f>MIN($AB$5,Z76+AA76)</f>
        <v>0.0</v>
      </c>
      <c r="AC76" s="19">
        <f>MAX(0,MIN(Z76+AA76-AB76,MonthlyPayment-SUM(H76,M76,R76,W76,AB76,AG76,AL76,AQ76,AV76,BA76)-SUM(I76,N76,S76,X76)))</f>
        <v>0.0</v>
      </c>
      <c r="AD76" s="19">
        <f>ROUND(Z76+AA76-AB76-AC76,2)</f>
        <v>0.0</v>
      </c>
      <c r="AE76" s="19">
        <f>AI75</f>
        <v>0.0</v>
      </c>
      <c r="AF76" s="19">
        <f>ROUND(AE76*$AF$5/12,2)</f>
        <v>0.0</v>
      </c>
      <c r="AG76" s="19">
        <f>MIN($AG$5,AE76+AF76)</f>
        <v>0.0</v>
      </c>
      <c r="AH76" s="19">
        <f>MAX(0,MIN(AE76+AF76-AG76,MonthlyPayment-SUM(H76,M76,R76,W76,AB76,AG76,AL76,AQ76,AV76,BA76)-SUM(I76,N76,S76,X76,AC76)))</f>
        <v>0.0</v>
      </c>
      <c r="AI76" s="19">
        <f>ROUND(AE76+AF76-AG76-AH76,2)</f>
        <v>0.0</v>
      </c>
      <c r="AJ76" s="19">
        <f>AN75</f>
        <v>0.0</v>
      </c>
      <c r="AK76" s="19">
        <f>ROUND(AJ76*$AK$5/12,2)</f>
        <v>0.0</v>
      </c>
      <c r="AL76" s="19">
        <f>MIN($AL$5,AJ76+AK76)</f>
        <v>0.0</v>
      </c>
      <c r="AM76" s="19">
        <f>MAX(0,MIN(AJ76+AK76-AL76,MonthlyPayment-SUM(H76,M76,R76,W76,AB76,AG76,AL76,AQ76,AV76,BA76)-SUM(I76,N76,S76,X76,AC76,AH76)))</f>
        <v>0.0</v>
      </c>
      <c r="AN76" s="19">
        <f>ROUND(AJ76+AK76-AL76-AM76,2)</f>
        <v>0.0</v>
      </c>
      <c r="AO76" s="19">
        <f>AS75</f>
        <v>0.0</v>
      </c>
      <c r="AP76" s="19">
        <f>ROUND(AO76*$AP$5/12,2)</f>
        <v>0.0</v>
      </c>
      <c r="AQ76" s="19">
        <f>MIN($AQ$5,AO76+AP76)</f>
        <v>0.0</v>
      </c>
      <c r="AR76" s="19">
        <f>MAX(0,MIN(AO76+AP76-AQ76,MonthlyPayment-SUM(H76,M76,R76,W76,AB76,AG76,AL76,AQ76,AV76,BA76)-SUM(I76,N76,S76,X76,AC76,AH76,AM76)))</f>
        <v>0.0</v>
      </c>
      <c r="AS76" s="19">
        <f>ROUND(AO76+AP76-AQ76-AR76,2)</f>
        <v>0.0</v>
      </c>
      <c r="AT76" s="19">
        <f>AX75</f>
        <v>0.0</v>
      </c>
      <c r="AU76" s="19">
        <f>ROUND(AT76*$AU$5/12,2)</f>
        <v>0.0</v>
      </c>
      <c r="AV76" s="19">
        <f>MIN($AV$5,AT76+AU76)</f>
        <v>0.0</v>
      </c>
      <c r="AW76" s="19">
        <f>MAX(0,MIN(AT76+AU76-AV76,MonthlyPayment-SUM(H76,M76,R76,W76,AB76,AG76,AL76,AQ76,AV76,BA76)-SUM(I76,N76,S76,X76,AC76,AH76,AM76,AR76)))</f>
        <v>0.0</v>
      </c>
      <c r="AX76" s="19">
        <f>ROUND(AT76+AU76-AV76-AW76,2)</f>
        <v>0.0</v>
      </c>
      <c r="AY76" s="19">
        <f>BC75</f>
        <v>0.0</v>
      </c>
      <c r="AZ76" s="19">
        <f>ROUND(AY76*$AZ$5/12,2)</f>
        <v>0.0</v>
      </c>
      <c r="BA76" s="19">
        <f>MIN($BA$5,AY76+AZ76)</f>
        <v>0.0</v>
      </c>
      <c r="BB76" s="19">
        <f>MAX(0,MIN(AY76+AZ76-BA76,MonthlyPayment-SUM(H76,M76,R76,W76,AB76,AG76,AL76,AQ76,AV76,BA76)-SUM(I76,N76,S76,X76,AC76,AH76,AM76,AR76,AW76)))</f>
        <v>0.0</v>
      </c>
      <c r="BC76" s="19">
        <f>ROUND(AY76+AZ76-BA76-BB76,2)</f>
        <v>0.0</v>
      </c>
    </row>
    <row r="77" spans="1:55">
      <c r="A77" s="9">
        <v>71</v>
      </c>
      <c r="B77" s="15">
        <f>IF(FirstPayment="","",EDATE(FirstPayment,A77-1))</f>
        <v/>
      </c>
      <c r="C77" s="19">
        <f>SUM(H77,M77,R77,W77,AB77,AG77,AL77,AQ77,AV77,BA77,I77,N77,S77,X77,AC77,AH77,AM77,AR77,AW77,BB77)</f>
        <v>0.0</v>
      </c>
      <c r="D77" s="19">
        <f>SUM(J77,O77,T77,Y77,AD77,AI77,AN77,AS77,AX77,BC77)</f>
        <v>0.0</v>
      </c>
      <c r="E77" s="19">
        <f>SUM(G77,L77,Q77,V77,AA77,AF77,AK77,AP77,AU77,AZ77)</f>
        <v>0.0</v>
      </c>
      <c r="F77" s="19">
        <f>J76</f>
        <v>0.0</v>
      </c>
      <c r="G77" s="19">
        <f>ROUND(F77*$G$5/12,2)</f>
        <v>0.0</v>
      </c>
      <c r="H77" s="19">
        <f>MIN($H$5,F77+G77)</f>
        <v>0.0</v>
      </c>
      <c r="I77" s="19">
        <f>MAX(0,MIN(F77+G77-H77,MonthlyPayment-SUM(H77,M77,R77,W77,AB77,AG77,AL77,AQ77,AV77,BA77)))</f>
        <v>0.0</v>
      </c>
      <c r="J77" s="19">
        <f>ROUND(F77+G77-H77-I77,2)</f>
        <v>0.0</v>
      </c>
      <c r="K77" s="19">
        <f>O76</f>
        <v>0.0</v>
      </c>
      <c r="L77" s="19">
        <f>ROUND(K77*$L$5/12,2)</f>
        <v>0.0</v>
      </c>
      <c r="M77" s="19">
        <f>MIN($M$5,K77+L77)</f>
        <v>0.0</v>
      </c>
      <c r="N77" s="19">
        <f>MAX(0,MIN(K77+L77-M77,MonthlyPayment-SUM(H77,M77,R77,W77,AB77,AG77,AL77,AQ77,AV77,BA77)-SUM(I77)))</f>
        <v>0.0</v>
      </c>
      <c r="O77" s="19">
        <f>ROUND(K77+L77-M77-N77,2)</f>
        <v>0.0</v>
      </c>
      <c r="P77" s="19">
        <f>T76</f>
        <v>0.0</v>
      </c>
      <c r="Q77" s="19">
        <f>ROUND(P77*$Q$5/12,2)</f>
        <v>0.0</v>
      </c>
      <c r="R77" s="19">
        <f>MIN($R$5,P77+Q77)</f>
        <v>0.0</v>
      </c>
      <c r="S77" s="19">
        <f>MAX(0,MIN(P77+Q77-R77,MonthlyPayment-SUM(H77,M77,R77,W77,AB77,AG77,AL77,AQ77,AV77,BA77)-SUM(I77,N77)))</f>
        <v>0.0</v>
      </c>
      <c r="T77" s="19">
        <f>ROUND(P77+Q77-R77-S77,2)</f>
        <v>0.0</v>
      </c>
      <c r="U77" s="19">
        <f>Y76</f>
        <v>0.0</v>
      </c>
      <c r="V77" s="19">
        <f>ROUND(U77*$V$5/12,2)</f>
        <v>0.0</v>
      </c>
      <c r="W77" s="19">
        <f>MIN($W$5,U77+V77)</f>
        <v>0.0</v>
      </c>
      <c r="X77" s="19">
        <f>MAX(0,MIN(U77+V77-W77,MonthlyPayment-SUM(H77,M77,R77,W77,AB77,AG77,AL77,AQ77,AV77,BA77)-SUM(I77,N77,S77)))</f>
        <v>0.0</v>
      </c>
      <c r="Y77" s="19">
        <f>ROUND(U77+V77-W77-X77,2)</f>
        <v>0.0</v>
      </c>
      <c r="Z77" s="19">
        <f>AD76</f>
        <v>0.0</v>
      </c>
      <c r="AA77" s="19">
        <f>ROUND(Z77*$AA$5/12,2)</f>
        <v>0.0</v>
      </c>
      <c r="AB77" s="19">
        <f>MIN($AB$5,Z77+AA77)</f>
        <v>0.0</v>
      </c>
      <c r="AC77" s="19">
        <f>MAX(0,MIN(Z77+AA77-AB77,MonthlyPayment-SUM(H77,M77,R77,W77,AB77,AG77,AL77,AQ77,AV77,BA77)-SUM(I77,N77,S77,X77)))</f>
        <v>0.0</v>
      </c>
      <c r="AD77" s="19">
        <f>ROUND(Z77+AA77-AB77-AC77,2)</f>
        <v>0.0</v>
      </c>
      <c r="AE77" s="19">
        <f>AI76</f>
        <v>0.0</v>
      </c>
      <c r="AF77" s="19">
        <f>ROUND(AE77*$AF$5/12,2)</f>
        <v>0.0</v>
      </c>
      <c r="AG77" s="19">
        <f>MIN($AG$5,AE77+AF77)</f>
        <v>0.0</v>
      </c>
      <c r="AH77" s="19">
        <f>MAX(0,MIN(AE77+AF77-AG77,MonthlyPayment-SUM(H77,M77,R77,W77,AB77,AG77,AL77,AQ77,AV77,BA77)-SUM(I77,N77,S77,X77,AC77)))</f>
        <v>0.0</v>
      </c>
      <c r="AI77" s="19">
        <f>ROUND(AE77+AF77-AG77-AH77,2)</f>
        <v>0.0</v>
      </c>
      <c r="AJ77" s="19">
        <f>AN76</f>
        <v>0.0</v>
      </c>
      <c r="AK77" s="19">
        <f>ROUND(AJ77*$AK$5/12,2)</f>
        <v>0.0</v>
      </c>
      <c r="AL77" s="19">
        <f>MIN($AL$5,AJ77+AK77)</f>
        <v>0.0</v>
      </c>
      <c r="AM77" s="19">
        <f>MAX(0,MIN(AJ77+AK77-AL77,MonthlyPayment-SUM(H77,M77,R77,W77,AB77,AG77,AL77,AQ77,AV77,BA77)-SUM(I77,N77,S77,X77,AC77,AH77)))</f>
        <v>0.0</v>
      </c>
      <c r="AN77" s="19">
        <f>ROUND(AJ77+AK77-AL77-AM77,2)</f>
        <v>0.0</v>
      </c>
      <c r="AO77" s="19">
        <f>AS76</f>
        <v>0.0</v>
      </c>
      <c r="AP77" s="19">
        <f>ROUND(AO77*$AP$5/12,2)</f>
        <v>0.0</v>
      </c>
      <c r="AQ77" s="19">
        <f>MIN($AQ$5,AO77+AP77)</f>
        <v>0.0</v>
      </c>
      <c r="AR77" s="19">
        <f>MAX(0,MIN(AO77+AP77-AQ77,MonthlyPayment-SUM(H77,M77,R77,W77,AB77,AG77,AL77,AQ77,AV77,BA77)-SUM(I77,N77,S77,X77,AC77,AH77,AM77)))</f>
        <v>0.0</v>
      </c>
      <c r="AS77" s="19">
        <f>ROUND(AO77+AP77-AQ77-AR77,2)</f>
        <v>0.0</v>
      </c>
      <c r="AT77" s="19">
        <f>AX76</f>
        <v>0.0</v>
      </c>
      <c r="AU77" s="19">
        <f>ROUND(AT77*$AU$5/12,2)</f>
        <v>0.0</v>
      </c>
      <c r="AV77" s="19">
        <f>MIN($AV$5,AT77+AU77)</f>
        <v>0.0</v>
      </c>
      <c r="AW77" s="19">
        <f>MAX(0,MIN(AT77+AU77-AV77,MonthlyPayment-SUM(H77,M77,R77,W77,AB77,AG77,AL77,AQ77,AV77,BA77)-SUM(I77,N77,S77,X77,AC77,AH77,AM77,AR77)))</f>
        <v>0.0</v>
      </c>
      <c r="AX77" s="19">
        <f>ROUND(AT77+AU77-AV77-AW77,2)</f>
        <v>0.0</v>
      </c>
      <c r="AY77" s="19">
        <f>BC76</f>
        <v>0.0</v>
      </c>
      <c r="AZ77" s="19">
        <f>ROUND(AY77*$AZ$5/12,2)</f>
        <v>0.0</v>
      </c>
      <c r="BA77" s="19">
        <f>MIN($BA$5,AY77+AZ77)</f>
        <v>0.0</v>
      </c>
      <c r="BB77" s="19">
        <f>MAX(0,MIN(AY77+AZ77-BA77,MonthlyPayment-SUM(H77,M77,R77,W77,AB77,AG77,AL77,AQ77,AV77,BA77)-SUM(I77,N77,S77,X77,AC77,AH77,AM77,AR77,AW77)))</f>
        <v>0.0</v>
      </c>
      <c r="BC77" s="19">
        <f>ROUND(AY77+AZ77-BA77-BB77,2)</f>
        <v>0.0</v>
      </c>
    </row>
    <row r="78" spans="1:55">
      <c r="A78" s="9">
        <v>72</v>
      </c>
      <c r="B78" s="15">
        <f>IF(FirstPayment="","",EDATE(FirstPayment,A78-1))</f>
        <v/>
      </c>
      <c r="C78" s="19">
        <f>SUM(H78,M78,R78,W78,AB78,AG78,AL78,AQ78,AV78,BA78,I78,N78,S78,X78,AC78,AH78,AM78,AR78,AW78,BB78)</f>
        <v>0.0</v>
      </c>
      <c r="D78" s="19">
        <f>SUM(J78,O78,T78,Y78,AD78,AI78,AN78,AS78,AX78,BC78)</f>
        <v>0.0</v>
      </c>
      <c r="E78" s="19">
        <f>SUM(G78,L78,Q78,V78,AA78,AF78,AK78,AP78,AU78,AZ78)</f>
        <v>0.0</v>
      </c>
      <c r="F78" s="19">
        <f>J77</f>
        <v>0.0</v>
      </c>
      <c r="G78" s="19">
        <f>ROUND(F78*$G$5/12,2)</f>
        <v>0.0</v>
      </c>
      <c r="H78" s="19">
        <f>MIN($H$5,F78+G78)</f>
        <v>0.0</v>
      </c>
      <c r="I78" s="19">
        <f>MAX(0,MIN(F78+G78-H78,MonthlyPayment-SUM(H78,M78,R78,W78,AB78,AG78,AL78,AQ78,AV78,BA78)))</f>
        <v>0.0</v>
      </c>
      <c r="J78" s="19">
        <f>ROUND(F78+G78-H78-I78,2)</f>
        <v>0.0</v>
      </c>
      <c r="K78" s="19">
        <f>O77</f>
        <v>0.0</v>
      </c>
      <c r="L78" s="19">
        <f>ROUND(K78*$L$5/12,2)</f>
        <v>0.0</v>
      </c>
      <c r="M78" s="19">
        <f>MIN($M$5,K78+L78)</f>
        <v>0.0</v>
      </c>
      <c r="N78" s="19">
        <f>MAX(0,MIN(K78+L78-M78,MonthlyPayment-SUM(H78,M78,R78,W78,AB78,AG78,AL78,AQ78,AV78,BA78)-SUM(I78)))</f>
        <v>0.0</v>
      </c>
      <c r="O78" s="19">
        <f>ROUND(K78+L78-M78-N78,2)</f>
        <v>0.0</v>
      </c>
      <c r="P78" s="19">
        <f>T77</f>
        <v>0.0</v>
      </c>
      <c r="Q78" s="19">
        <f>ROUND(P78*$Q$5/12,2)</f>
        <v>0.0</v>
      </c>
      <c r="R78" s="19">
        <f>MIN($R$5,P78+Q78)</f>
        <v>0.0</v>
      </c>
      <c r="S78" s="19">
        <f>MAX(0,MIN(P78+Q78-R78,MonthlyPayment-SUM(H78,M78,R78,W78,AB78,AG78,AL78,AQ78,AV78,BA78)-SUM(I78,N78)))</f>
        <v>0.0</v>
      </c>
      <c r="T78" s="19">
        <f>ROUND(P78+Q78-R78-S78,2)</f>
        <v>0.0</v>
      </c>
      <c r="U78" s="19">
        <f>Y77</f>
        <v>0.0</v>
      </c>
      <c r="V78" s="19">
        <f>ROUND(U78*$V$5/12,2)</f>
        <v>0.0</v>
      </c>
      <c r="W78" s="19">
        <f>MIN($W$5,U78+V78)</f>
        <v>0.0</v>
      </c>
      <c r="X78" s="19">
        <f>MAX(0,MIN(U78+V78-W78,MonthlyPayment-SUM(H78,M78,R78,W78,AB78,AG78,AL78,AQ78,AV78,BA78)-SUM(I78,N78,S78)))</f>
        <v>0.0</v>
      </c>
      <c r="Y78" s="19">
        <f>ROUND(U78+V78-W78-X78,2)</f>
        <v>0.0</v>
      </c>
      <c r="Z78" s="19">
        <f>AD77</f>
        <v>0.0</v>
      </c>
      <c r="AA78" s="19">
        <f>ROUND(Z78*$AA$5/12,2)</f>
        <v>0.0</v>
      </c>
      <c r="AB78" s="19">
        <f>MIN($AB$5,Z78+AA78)</f>
        <v>0.0</v>
      </c>
      <c r="AC78" s="19">
        <f>MAX(0,MIN(Z78+AA78-AB78,MonthlyPayment-SUM(H78,M78,R78,W78,AB78,AG78,AL78,AQ78,AV78,BA78)-SUM(I78,N78,S78,X78)))</f>
        <v>0.0</v>
      </c>
      <c r="AD78" s="19">
        <f>ROUND(Z78+AA78-AB78-AC78,2)</f>
        <v>0.0</v>
      </c>
      <c r="AE78" s="19">
        <f>AI77</f>
        <v>0.0</v>
      </c>
      <c r="AF78" s="19">
        <f>ROUND(AE78*$AF$5/12,2)</f>
        <v>0.0</v>
      </c>
      <c r="AG78" s="19">
        <f>MIN($AG$5,AE78+AF78)</f>
        <v>0.0</v>
      </c>
      <c r="AH78" s="19">
        <f>MAX(0,MIN(AE78+AF78-AG78,MonthlyPayment-SUM(H78,M78,R78,W78,AB78,AG78,AL78,AQ78,AV78,BA78)-SUM(I78,N78,S78,X78,AC78)))</f>
        <v>0.0</v>
      </c>
      <c r="AI78" s="19">
        <f>ROUND(AE78+AF78-AG78-AH78,2)</f>
        <v>0.0</v>
      </c>
      <c r="AJ78" s="19">
        <f>AN77</f>
        <v>0.0</v>
      </c>
      <c r="AK78" s="19">
        <f>ROUND(AJ78*$AK$5/12,2)</f>
        <v>0.0</v>
      </c>
      <c r="AL78" s="19">
        <f>MIN($AL$5,AJ78+AK78)</f>
        <v>0.0</v>
      </c>
      <c r="AM78" s="19">
        <f>MAX(0,MIN(AJ78+AK78-AL78,MonthlyPayment-SUM(H78,M78,R78,W78,AB78,AG78,AL78,AQ78,AV78,BA78)-SUM(I78,N78,S78,X78,AC78,AH78)))</f>
        <v>0.0</v>
      </c>
      <c r="AN78" s="19">
        <f>ROUND(AJ78+AK78-AL78-AM78,2)</f>
        <v>0.0</v>
      </c>
      <c r="AO78" s="19">
        <f>AS77</f>
        <v>0.0</v>
      </c>
      <c r="AP78" s="19">
        <f>ROUND(AO78*$AP$5/12,2)</f>
        <v>0.0</v>
      </c>
      <c r="AQ78" s="19">
        <f>MIN($AQ$5,AO78+AP78)</f>
        <v>0.0</v>
      </c>
      <c r="AR78" s="19">
        <f>MAX(0,MIN(AO78+AP78-AQ78,MonthlyPayment-SUM(H78,M78,R78,W78,AB78,AG78,AL78,AQ78,AV78,BA78)-SUM(I78,N78,S78,X78,AC78,AH78,AM78)))</f>
        <v>0.0</v>
      </c>
      <c r="AS78" s="19">
        <f>ROUND(AO78+AP78-AQ78-AR78,2)</f>
        <v>0.0</v>
      </c>
      <c r="AT78" s="19">
        <f>AX77</f>
        <v>0.0</v>
      </c>
      <c r="AU78" s="19">
        <f>ROUND(AT78*$AU$5/12,2)</f>
        <v>0.0</v>
      </c>
      <c r="AV78" s="19">
        <f>MIN($AV$5,AT78+AU78)</f>
        <v>0.0</v>
      </c>
      <c r="AW78" s="19">
        <f>MAX(0,MIN(AT78+AU78-AV78,MonthlyPayment-SUM(H78,M78,R78,W78,AB78,AG78,AL78,AQ78,AV78,BA78)-SUM(I78,N78,S78,X78,AC78,AH78,AM78,AR78)))</f>
        <v>0.0</v>
      </c>
      <c r="AX78" s="19">
        <f>ROUND(AT78+AU78-AV78-AW78,2)</f>
        <v>0.0</v>
      </c>
      <c r="AY78" s="19">
        <f>BC77</f>
        <v>0.0</v>
      </c>
      <c r="AZ78" s="19">
        <f>ROUND(AY78*$AZ$5/12,2)</f>
        <v>0.0</v>
      </c>
      <c r="BA78" s="19">
        <f>MIN($BA$5,AY78+AZ78)</f>
        <v>0.0</v>
      </c>
      <c r="BB78" s="19">
        <f>MAX(0,MIN(AY78+AZ78-BA78,MonthlyPayment-SUM(H78,M78,R78,W78,AB78,AG78,AL78,AQ78,AV78,BA78)-SUM(I78,N78,S78,X78,AC78,AH78,AM78,AR78,AW78)))</f>
        <v>0.0</v>
      </c>
      <c r="BC78" s="19">
        <f>ROUND(AY78+AZ78-BA78-BB78,2)</f>
        <v>0.0</v>
      </c>
    </row>
    <row r="79" spans="1:55">
      <c r="A79" s="9">
        <v>73</v>
      </c>
      <c r="B79" s="15">
        <f>IF(FirstPayment="","",EDATE(FirstPayment,A79-1))</f>
        <v/>
      </c>
      <c r="C79" s="19">
        <f>SUM(H79,M79,R79,W79,AB79,AG79,AL79,AQ79,AV79,BA79,I79,N79,S79,X79,AC79,AH79,AM79,AR79,AW79,BB79)</f>
        <v>0.0</v>
      </c>
      <c r="D79" s="19">
        <f>SUM(J79,O79,T79,Y79,AD79,AI79,AN79,AS79,AX79,BC79)</f>
        <v>0.0</v>
      </c>
      <c r="E79" s="19">
        <f>SUM(G79,L79,Q79,V79,AA79,AF79,AK79,AP79,AU79,AZ79)</f>
        <v>0.0</v>
      </c>
      <c r="F79" s="19">
        <f>J78</f>
        <v>0.0</v>
      </c>
      <c r="G79" s="19">
        <f>ROUND(F79*$G$5/12,2)</f>
        <v>0.0</v>
      </c>
      <c r="H79" s="19">
        <f>MIN($H$5,F79+G79)</f>
        <v>0.0</v>
      </c>
      <c r="I79" s="19">
        <f>MAX(0,MIN(F79+G79-H79,MonthlyPayment-SUM(H79,M79,R79,W79,AB79,AG79,AL79,AQ79,AV79,BA79)))</f>
        <v>0.0</v>
      </c>
      <c r="J79" s="19">
        <f>ROUND(F79+G79-H79-I79,2)</f>
        <v>0.0</v>
      </c>
      <c r="K79" s="19">
        <f>O78</f>
        <v>0.0</v>
      </c>
      <c r="L79" s="19">
        <f>ROUND(K79*$L$5/12,2)</f>
        <v>0.0</v>
      </c>
      <c r="M79" s="19">
        <f>MIN($M$5,K79+L79)</f>
        <v>0.0</v>
      </c>
      <c r="N79" s="19">
        <f>MAX(0,MIN(K79+L79-M79,MonthlyPayment-SUM(H79,M79,R79,W79,AB79,AG79,AL79,AQ79,AV79,BA79)-SUM(I79)))</f>
        <v>0.0</v>
      </c>
      <c r="O79" s="19">
        <f>ROUND(K79+L79-M79-N79,2)</f>
        <v>0.0</v>
      </c>
      <c r="P79" s="19">
        <f>T78</f>
        <v>0.0</v>
      </c>
      <c r="Q79" s="19">
        <f>ROUND(P79*$Q$5/12,2)</f>
        <v>0.0</v>
      </c>
      <c r="R79" s="19">
        <f>MIN($R$5,P79+Q79)</f>
        <v>0.0</v>
      </c>
      <c r="S79" s="19">
        <f>MAX(0,MIN(P79+Q79-R79,MonthlyPayment-SUM(H79,M79,R79,W79,AB79,AG79,AL79,AQ79,AV79,BA79)-SUM(I79,N79)))</f>
        <v>0.0</v>
      </c>
      <c r="T79" s="19">
        <f>ROUND(P79+Q79-R79-S79,2)</f>
        <v>0.0</v>
      </c>
      <c r="U79" s="19">
        <f>Y78</f>
        <v>0.0</v>
      </c>
      <c r="V79" s="19">
        <f>ROUND(U79*$V$5/12,2)</f>
        <v>0.0</v>
      </c>
      <c r="W79" s="19">
        <f>MIN($W$5,U79+V79)</f>
        <v>0.0</v>
      </c>
      <c r="X79" s="19">
        <f>MAX(0,MIN(U79+V79-W79,MonthlyPayment-SUM(H79,M79,R79,W79,AB79,AG79,AL79,AQ79,AV79,BA79)-SUM(I79,N79,S79)))</f>
        <v>0.0</v>
      </c>
      <c r="Y79" s="19">
        <f>ROUND(U79+V79-W79-X79,2)</f>
        <v>0.0</v>
      </c>
      <c r="Z79" s="19">
        <f>AD78</f>
        <v>0.0</v>
      </c>
      <c r="AA79" s="19">
        <f>ROUND(Z79*$AA$5/12,2)</f>
        <v>0.0</v>
      </c>
      <c r="AB79" s="19">
        <f>MIN($AB$5,Z79+AA79)</f>
        <v>0.0</v>
      </c>
      <c r="AC79" s="19">
        <f>MAX(0,MIN(Z79+AA79-AB79,MonthlyPayment-SUM(H79,M79,R79,W79,AB79,AG79,AL79,AQ79,AV79,BA79)-SUM(I79,N79,S79,X79)))</f>
        <v>0.0</v>
      </c>
      <c r="AD79" s="19">
        <f>ROUND(Z79+AA79-AB79-AC79,2)</f>
        <v>0.0</v>
      </c>
      <c r="AE79" s="19">
        <f>AI78</f>
        <v>0.0</v>
      </c>
      <c r="AF79" s="19">
        <f>ROUND(AE79*$AF$5/12,2)</f>
        <v>0.0</v>
      </c>
      <c r="AG79" s="19">
        <f>MIN($AG$5,AE79+AF79)</f>
        <v>0.0</v>
      </c>
      <c r="AH79" s="19">
        <f>MAX(0,MIN(AE79+AF79-AG79,MonthlyPayment-SUM(H79,M79,R79,W79,AB79,AG79,AL79,AQ79,AV79,BA79)-SUM(I79,N79,S79,X79,AC79)))</f>
        <v>0.0</v>
      </c>
      <c r="AI79" s="19">
        <f>ROUND(AE79+AF79-AG79-AH79,2)</f>
        <v>0.0</v>
      </c>
      <c r="AJ79" s="19">
        <f>AN78</f>
        <v>0.0</v>
      </c>
      <c r="AK79" s="19">
        <f>ROUND(AJ79*$AK$5/12,2)</f>
        <v>0.0</v>
      </c>
      <c r="AL79" s="19">
        <f>MIN($AL$5,AJ79+AK79)</f>
        <v>0.0</v>
      </c>
      <c r="AM79" s="19">
        <f>MAX(0,MIN(AJ79+AK79-AL79,MonthlyPayment-SUM(H79,M79,R79,W79,AB79,AG79,AL79,AQ79,AV79,BA79)-SUM(I79,N79,S79,X79,AC79,AH79)))</f>
        <v>0.0</v>
      </c>
      <c r="AN79" s="19">
        <f>ROUND(AJ79+AK79-AL79-AM79,2)</f>
        <v>0.0</v>
      </c>
      <c r="AO79" s="19">
        <f>AS78</f>
        <v>0.0</v>
      </c>
      <c r="AP79" s="19">
        <f>ROUND(AO79*$AP$5/12,2)</f>
        <v>0.0</v>
      </c>
      <c r="AQ79" s="19">
        <f>MIN($AQ$5,AO79+AP79)</f>
        <v>0.0</v>
      </c>
      <c r="AR79" s="19">
        <f>MAX(0,MIN(AO79+AP79-AQ79,MonthlyPayment-SUM(H79,M79,R79,W79,AB79,AG79,AL79,AQ79,AV79,BA79)-SUM(I79,N79,S79,X79,AC79,AH79,AM79)))</f>
        <v>0.0</v>
      </c>
      <c r="AS79" s="19">
        <f>ROUND(AO79+AP79-AQ79-AR79,2)</f>
        <v>0.0</v>
      </c>
      <c r="AT79" s="19">
        <f>AX78</f>
        <v>0.0</v>
      </c>
      <c r="AU79" s="19">
        <f>ROUND(AT79*$AU$5/12,2)</f>
        <v>0.0</v>
      </c>
      <c r="AV79" s="19">
        <f>MIN($AV$5,AT79+AU79)</f>
        <v>0.0</v>
      </c>
      <c r="AW79" s="19">
        <f>MAX(0,MIN(AT79+AU79-AV79,MonthlyPayment-SUM(H79,M79,R79,W79,AB79,AG79,AL79,AQ79,AV79,BA79)-SUM(I79,N79,S79,X79,AC79,AH79,AM79,AR79)))</f>
        <v>0.0</v>
      </c>
      <c r="AX79" s="19">
        <f>ROUND(AT79+AU79-AV79-AW79,2)</f>
        <v>0.0</v>
      </c>
      <c r="AY79" s="19">
        <f>BC78</f>
        <v>0.0</v>
      </c>
      <c r="AZ79" s="19">
        <f>ROUND(AY79*$AZ$5/12,2)</f>
        <v>0.0</v>
      </c>
      <c r="BA79" s="19">
        <f>MIN($BA$5,AY79+AZ79)</f>
        <v>0.0</v>
      </c>
      <c r="BB79" s="19">
        <f>MAX(0,MIN(AY79+AZ79-BA79,MonthlyPayment-SUM(H79,M79,R79,W79,AB79,AG79,AL79,AQ79,AV79,BA79)-SUM(I79,N79,S79,X79,AC79,AH79,AM79,AR79,AW79)))</f>
        <v>0.0</v>
      </c>
      <c r="BC79" s="19">
        <f>ROUND(AY79+AZ79-BA79-BB79,2)</f>
        <v>0.0</v>
      </c>
    </row>
    <row r="80" spans="1:55">
      <c r="A80" s="9">
        <v>74</v>
      </c>
      <c r="B80" s="15">
        <f>IF(FirstPayment="","",EDATE(FirstPayment,A80-1))</f>
        <v/>
      </c>
      <c r="C80" s="19">
        <f>SUM(H80,M80,R80,W80,AB80,AG80,AL80,AQ80,AV80,BA80,I80,N80,S80,X80,AC80,AH80,AM80,AR80,AW80,BB80)</f>
        <v>0.0</v>
      </c>
      <c r="D80" s="19">
        <f>SUM(J80,O80,T80,Y80,AD80,AI80,AN80,AS80,AX80,BC80)</f>
        <v>0.0</v>
      </c>
      <c r="E80" s="19">
        <f>SUM(G80,L80,Q80,V80,AA80,AF80,AK80,AP80,AU80,AZ80)</f>
        <v>0.0</v>
      </c>
      <c r="F80" s="19">
        <f>J79</f>
        <v>0.0</v>
      </c>
      <c r="G80" s="19">
        <f>ROUND(F80*$G$5/12,2)</f>
        <v>0.0</v>
      </c>
      <c r="H80" s="19">
        <f>MIN($H$5,F80+G80)</f>
        <v>0.0</v>
      </c>
      <c r="I80" s="19">
        <f>MAX(0,MIN(F80+G80-H80,MonthlyPayment-SUM(H80,M80,R80,W80,AB80,AG80,AL80,AQ80,AV80,BA80)))</f>
        <v>0.0</v>
      </c>
      <c r="J80" s="19">
        <f>ROUND(F80+G80-H80-I80,2)</f>
        <v>0.0</v>
      </c>
      <c r="K80" s="19">
        <f>O79</f>
        <v>0.0</v>
      </c>
      <c r="L80" s="19">
        <f>ROUND(K80*$L$5/12,2)</f>
        <v>0.0</v>
      </c>
      <c r="M80" s="19">
        <f>MIN($M$5,K80+L80)</f>
        <v>0.0</v>
      </c>
      <c r="N80" s="19">
        <f>MAX(0,MIN(K80+L80-M80,MonthlyPayment-SUM(H80,M80,R80,W80,AB80,AG80,AL80,AQ80,AV80,BA80)-SUM(I80)))</f>
        <v>0.0</v>
      </c>
      <c r="O80" s="19">
        <f>ROUND(K80+L80-M80-N80,2)</f>
        <v>0.0</v>
      </c>
      <c r="P80" s="19">
        <f>T79</f>
        <v>0.0</v>
      </c>
      <c r="Q80" s="19">
        <f>ROUND(P80*$Q$5/12,2)</f>
        <v>0.0</v>
      </c>
      <c r="R80" s="19">
        <f>MIN($R$5,P80+Q80)</f>
        <v>0.0</v>
      </c>
      <c r="S80" s="19">
        <f>MAX(0,MIN(P80+Q80-R80,MonthlyPayment-SUM(H80,M80,R80,W80,AB80,AG80,AL80,AQ80,AV80,BA80)-SUM(I80,N80)))</f>
        <v>0.0</v>
      </c>
      <c r="T80" s="19">
        <f>ROUND(P80+Q80-R80-S80,2)</f>
        <v>0.0</v>
      </c>
      <c r="U80" s="19">
        <f>Y79</f>
        <v>0.0</v>
      </c>
      <c r="V80" s="19">
        <f>ROUND(U80*$V$5/12,2)</f>
        <v>0.0</v>
      </c>
      <c r="W80" s="19">
        <f>MIN($W$5,U80+V80)</f>
        <v>0.0</v>
      </c>
      <c r="X80" s="19">
        <f>MAX(0,MIN(U80+V80-W80,MonthlyPayment-SUM(H80,M80,R80,W80,AB80,AG80,AL80,AQ80,AV80,BA80)-SUM(I80,N80,S80)))</f>
        <v>0.0</v>
      </c>
      <c r="Y80" s="19">
        <f>ROUND(U80+V80-W80-X80,2)</f>
        <v>0.0</v>
      </c>
      <c r="Z80" s="19">
        <f>AD79</f>
        <v>0.0</v>
      </c>
      <c r="AA80" s="19">
        <f>ROUND(Z80*$AA$5/12,2)</f>
        <v>0.0</v>
      </c>
      <c r="AB80" s="19">
        <f>MIN($AB$5,Z80+AA80)</f>
        <v>0.0</v>
      </c>
      <c r="AC80" s="19">
        <f>MAX(0,MIN(Z80+AA80-AB80,MonthlyPayment-SUM(H80,M80,R80,W80,AB80,AG80,AL80,AQ80,AV80,BA80)-SUM(I80,N80,S80,X80)))</f>
        <v>0.0</v>
      </c>
      <c r="AD80" s="19">
        <f>ROUND(Z80+AA80-AB80-AC80,2)</f>
        <v>0.0</v>
      </c>
      <c r="AE80" s="19">
        <f>AI79</f>
        <v>0.0</v>
      </c>
      <c r="AF80" s="19">
        <f>ROUND(AE80*$AF$5/12,2)</f>
        <v>0.0</v>
      </c>
      <c r="AG80" s="19">
        <f>MIN($AG$5,AE80+AF80)</f>
        <v>0.0</v>
      </c>
      <c r="AH80" s="19">
        <f>MAX(0,MIN(AE80+AF80-AG80,MonthlyPayment-SUM(H80,M80,R80,W80,AB80,AG80,AL80,AQ80,AV80,BA80)-SUM(I80,N80,S80,X80,AC80)))</f>
        <v>0.0</v>
      </c>
      <c r="AI80" s="19">
        <f>ROUND(AE80+AF80-AG80-AH80,2)</f>
        <v>0.0</v>
      </c>
      <c r="AJ80" s="19">
        <f>AN79</f>
        <v>0.0</v>
      </c>
      <c r="AK80" s="19">
        <f>ROUND(AJ80*$AK$5/12,2)</f>
        <v>0.0</v>
      </c>
      <c r="AL80" s="19">
        <f>MIN($AL$5,AJ80+AK80)</f>
        <v>0.0</v>
      </c>
      <c r="AM80" s="19">
        <f>MAX(0,MIN(AJ80+AK80-AL80,MonthlyPayment-SUM(H80,M80,R80,W80,AB80,AG80,AL80,AQ80,AV80,BA80)-SUM(I80,N80,S80,X80,AC80,AH80)))</f>
        <v>0.0</v>
      </c>
      <c r="AN80" s="19">
        <f>ROUND(AJ80+AK80-AL80-AM80,2)</f>
        <v>0.0</v>
      </c>
      <c r="AO80" s="19">
        <f>AS79</f>
        <v>0.0</v>
      </c>
      <c r="AP80" s="19">
        <f>ROUND(AO80*$AP$5/12,2)</f>
        <v>0.0</v>
      </c>
      <c r="AQ80" s="19">
        <f>MIN($AQ$5,AO80+AP80)</f>
        <v>0.0</v>
      </c>
      <c r="AR80" s="19">
        <f>MAX(0,MIN(AO80+AP80-AQ80,MonthlyPayment-SUM(H80,M80,R80,W80,AB80,AG80,AL80,AQ80,AV80,BA80)-SUM(I80,N80,S80,X80,AC80,AH80,AM80)))</f>
        <v>0.0</v>
      </c>
      <c r="AS80" s="19">
        <f>ROUND(AO80+AP80-AQ80-AR80,2)</f>
        <v>0.0</v>
      </c>
      <c r="AT80" s="19">
        <f>AX79</f>
        <v>0.0</v>
      </c>
      <c r="AU80" s="19">
        <f>ROUND(AT80*$AU$5/12,2)</f>
        <v>0.0</v>
      </c>
      <c r="AV80" s="19">
        <f>MIN($AV$5,AT80+AU80)</f>
        <v>0.0</v>
      </c>
      <c r="AW80" s="19">
        <f>MAX(0,MIN(AT80+AU80-AV80,MonthlyPayment-SUM(H80,M80,R80,W80,AB80,AG80,AL80,AQ80,AV80,BA80)-SUM(I80,N80,S80,X80,AC80,AH80,AM80,AR80)))</f>
        <v>0.0</v>
      </c>
      <c r="AX80" s="19">
        <f>ROUND(AT80+AU80-AV80-AW80,2)</f>
        <v>0.0</v>
      </c>
      <c r="AY80" s="19">
        <f>BC79</f>
        <v>0.0</v>
      </c>
      <c r="AZ80" s="19">
        <f>ROUND(AY80*$AZ$5/12,2)</f>
        <v>0.0</v>
      </c>
      <c r="BA80" s="19">
        <f>MIN($BA$5,AY80+AZ80)</f>
        <v>0.0</v>
      </c>
      <c r="BB80" s="19">
        <f>MAX(0,MIN(AY80+AZ80-BA80,MonthlyPayment-SUM(H80,M80,R80,W80,AB80,AG80,AL80,AQ80,AV80,BA80)-SUM(I80,N80,S80,X80,AC80,AH80,AM80,AR80,AW80)))</f>
        <v>0.0</v>
      </c>
      <c r="BC80" s="19">
        <f>ROUND(AY80+AZ80-BA80-BB80,2)</f>
        <v>0.0</v>
      </c>
    </row>
    <row r="81" spans="1:55">
      <c r="A81" s="9">
        <v>75</v>
      </c>
      <c r="B81" s="15">
        <f>IF(FirstPayment="","",EDATE(FirstPayment,A81-1))</f>
        <v/>
      </c>
      <c r="C81" s="19">
        <f>SUM(H81,M81,R81,W81,AB81,AG81,AL81,AQ81,AV81,BA81,I81,N81,S81,X81,AC81,AH81,AM81,AR81,AW81,BB81)</f>
        <v>0.0</v>
      </c>
      <c r="D81" s="19">
        <f>SUM(J81,O81,T81,Y81,AD81,AI81,AN81,AS81,AX81,BC81)</f>
        <v>0.0</v>
      </c>
      <c r="E81" s="19">
        <f>SUM(G81,L81,Q81,V81,AA81,AF81,AK81,AP81,AU81,AZ81)</f>
        <v>0.0</v>
      </c>
      <c r="F81" s="19">
        <f>J80</f>
        <v>0.0</v>
      </c>
      <c r="G81" s="19">
        <f>ROUND(F81*$G$5/12,2)</f>
        <v>0.0</v>
      </c>
      <c r="H81" s="19">
        <f>MIN($H$5,F81+G81)</f>
        <v>0.0</v>
      </c>
      <c r="I81" s="19">
        <f>MAX(0,MIN(F81+G81-H81,MonthlyPayment-SUM(H81,M81,R81,W81,AB81,AG81,AL81,AQ81,AV81,BA81)))</f>
        <v>0.0</v>
      </c>
      <c r="J81" s="19">
        <f>ROUND(F81+G81-H81-I81,2)</f>
        <v>0.0</v>
      </c>
      <c r="K81" s="19">
        <f>O80</f>
        <v>0.0</v>
      </c>
      <c r="L81" s="19">
        <f>ROUND(K81*$L$5/12,2)</f>
        <v>0.0</v>
      </c>
      <c r="M81" s="19">
        <f>MIN($M$5,K81+L81)</f>
        <v>0.0</v>
      </c>
      <c r="N81" s="19">
        <f>MAX(0,MIN(K81+L81-M81,MonthlyPayment-SUM(H81,M81,R81,W81,AB81,AG81,AL81,AQ81,AV81,BA81)-SUM(I81)))</f>
        <v>0.0</v>
      </c>
      <c r="O81" s="19">
        <f>ROUND(K81+L81-M81-N81,2)</f>
        <v>0.0</v>
      </c>
      <c r="P81" s="19">
        <f>T80</f>
        <v>0.0</v>
      </c>
      <c r="Q81" s="19">
        <f>ROUND(P81*$Q$5/12,2)</f>
        <v>0.0</v>
      </c>
      <c r="R81" s="19">
        <f>MIN($R$5,P81+Q81)</f>
        <v>0.0</v>
      </c>
      <c r="S81" s="19">
        <f>MAX(0,MIN(P81+Q81-R81,MonthlyPayment-SUM(H81,M81,R81,W81,AB81,AG81,AL81,AQ81,AV81,BA81)-SUM(I81,N81)))</f>
        <v>0.0</v>
      </c>
      <c r="T81" s="19">
        <f>ROUND(P81+Q81-R81-S81,2)</f>
        <v>0.0</v>
      </c>
      <c r="U81" s="19">
        <f>Y80</f>
        <v>0.0</v>
      </c>
      <c r="V81" s="19">
        <f>ROUND(U81*$V$5/12,2)</f>
        <v>0.0</v>
      </c>
      <c r="W81" s="19">
        <f>MIN($W$5,U81+V81)</f>
        <v>0.0</v>
      </c>
      <c r="X81" s="19">
        <f>MAX(0,MIN(U81+V81-W81,MonthlyPayment-SUM(H81,M81,R81,W81,AB81,AG81,AL81,AQ81,AV81,BA81)-SUM(I81,N81,S81)))</f>
        <v>0.0</v>
      </c>
      <c r="Y81" s="19">
        <f>ROUND(U81+V81-W81-X81,2)</f>
        <v>0.0</v>
      </c>
      <c r="Z81" s="19">
        <f>AD80</f>
        <v>0.0</v>
      </c>
      <c r="AA81" s="19">
        <f>ROUND(Z81*$AA$5/12,2)</f>
        <v>0.0</v>
      </c>
      <c r="AB81" s="19">
        <f>MIN($AB$5,Z81+AA81)</f>
        <v>0.0</v>
      </c>
      <c r="AC81" s="19">
        <f>MAX(0,MIN(Z81+AA81-AB81,MonthlyPayment-SUM(H81,M81,R81,W81,AB81,AG81,AL81,AQ81,AV81,BA81)-SUM(I81,N81,S81,X81)))</f>
        <v>0.0</v>
      </c>
      <c r="AD81" s="19">
        <f>ROUND(Z81+AA81-AB81-AC81,2)</f>
        <v>0.0</v>
      </c>
      <c r="AE81" s="19">
        <f>AI80</f>
        <v>0.0</v>
      </c>
      <c r="AF81" s="19">
        <f>ROUND(AE81*$AF$5/12,2)</f>
        <v>0.0</v>
      </c>
      <c r="AG81" s="19">
        <f>MIN($AG$5,AE81+AF81)</f>
        <v>0.0</v>
      </c>
      <c r="AH81" s="19">
        <f>MAX(0,MIN(AE81+AF81-AG81,MonthlyPayment-SUM(H81,M81,R81,W81,AB81,AG81,AL81,AQ81,AV81,BA81)-SUM(I81,N81,S81,X81,AC81)))</f>
        <v>0.0</v>
      </c>
      <c r="AI81" s="19">
        <f>ROUND(AE81+AF81-AG81-AH81,2)</f>
        <v>0.0</v>
      </c>
      <c r="AJ81" s="19">
        <f>AN80</f>
        <v>0.0</v>
      </c>
      <c r="AK81" s="19">
        <f>ROUND(AJ81*$AK$5/12,2)</f>
        <v>0.0</v>
      </c>
      <c r="AL81" s="19">
        <f>MIN($AL$5,AJ81+AK81)</f>
        <v>0.0</v>
      </c>
      <c r="AM81" s="19">
        <f>MAX(0,MIN(AJ81+AK81-AL81,MonthlyPayment-SUM(H81,M81,R81,W81,AB81,AG81,AL81,AQ81,AV81,BA81)-SUM(I81,N81,S81,X81,AC81,AH81)))</f>
        <v>0.0</v>
      </c>
      <c r="AN81" s="19">
        <f>ROUND(AJ81+AK81-AL81-AM81,2)</f>
        <v>0.0</v>
      </c>
      <c r="AO81" s="19">
        <f>AS80</f>
        <v>0.0</v>
      </c>
      <c r="AP81" s="19">
        <f>ROUND(AO81*$AP$5/12,2)</f>
        <v>0.0</v>
      </c>
      <c r="AQ81" s="19">
        <f>MIN($AQ$5,AO81+AP81)</f>
        <v>0.0</v>
      </c>
      <c r="AR81" s="19">
        <f>MAX(0,MIN(AO81+AP81-AQ81,MonthlyPayment-SUM(H81,M81,R81,W81,AB81,AG81,AL81,AQ81,AV81,BA81)-SUM(I81,N81,S81,X81,AC81,AH81,AM81)))</f>
        <v>0.0</v>
      </c>
      <c r="AS81" s="19">
        <f>ROUND(AO81+AP81-AQ81-AR81,2)</f>
        <v>0.0</v>
      </c>
      <c r="AT81" s="19">
        <f>AX80</f>
        <v>0.0</v>
      </c>
      <c r="AU81" s="19">
        <f>ROUND(AT81*$AU$5/12,2)</f>
        <v>0.0</v>
      </c>
      <c r="AV81" s="19">
        <f>MIN($AV$5,AT81+AU81)</f>
        <v>0.0</v>
      </c>
      <c r="AW81" s="19">
        <f>MAX(0,MIN(AT81+AU81-AV81,MonthlyPayment-SUM(H81,M81,R81,W81,AB81,AG81,AL81,AQ81,AV81,BA81)-SUM(I81,N81,S81,X81,AC81,AH81,AM81,AR81)))</f>
        <v>0.0</v>
      </c>
      <c r="AX81" s="19">
        <f>ROUND(AT81+AU81-AV81-AW81,2)</f>
        <v>0.0</v>
      </c>
      <c r="AY81" s="19">
        <f>BC80</f>
        <v>0.0</v>
      </c>
      <c r="AZ81" s="19">
        <f>ROUND(AY81*$AZ$5/12,2)</f>
        <v>0.0</v>
      </c>
      <c r="BA81" s="19">
        <f>MIN($BA$5,AY81+AZ81)</f>
        <v>0.0</v>
      </c>
      <c r="BB81" s="19">
        <f>MAX(0,MIN(AY81+AZ81-BA81,MonthlyPayment-SUM(H81,M81,R81,W81,AB81,AG81,AL81,AQ81,AV81,BA81)-SUM(I81,N81,S81,X81,AC81,AH81,AM81,AR81,AW81)))</f>
        <v>0.0</v>
      </c>
      <c r="BC81" s="19">
        <f>ROUND(AY81+AZ81-BA81-BB81,2)</f>
        <v>0.0</v>
      </c>
    </row>
    <row r="82" spans="1:55">
      <c r="A82" s="9">
        <v>76</v>
      </c>
      <c r="B82" s="15">
        <f>IF(FirstPayment="","",EDATE(FirstPayment,A82-1))</f>
        <v/>
      </c>
      <c r="C82" s="19">
        <f>SUM(H82,M82,R82,W82,AB82,AG82,AL82,AQ82,AV82,BA82,I82,N82,S82,X82,AC82,AH82,AM82,AR82,AW82,BB82)</f>
        <v>0.0</v>
      </c>
      <c r="D82" s="19">
        <f>SUM(J82,O82,T82,Y82,AD82,AI82,AN82,AS82,AX82,BC82)</f>
        <v>0.0</v>
      </c>
      <c r="E82" s="19">
        <f>SUM(G82,L82,Q82,V82,AA82,AF82,AK82,AP82,AU82,AZ82)</f>
        <v>0.0</v>
      </c>
      <c r="F82" s="19">
        <f>J81</f>
        <v>0.0</v>
      </c>
      <c r="G82" s="19">
        <f>ROUND(F82*$G$5/12,2)</f>
        <v>0.0</v>
      </c>
      <c r="H82" s="19">
        <f>MIN($H$5,F82+G82)</f>
        <v>0.0</v>
      </c>
      <c r="I82" s="19">
        <f>MAX(0,MIN(F82+G82-H82,MonthlyPayment-SUM(H82,M82,R82,W82,AB82,AG82,AL82,AQ82,AV82,BA82)))</f>
        <v>0.0</v>
      </c>
      <c r="J82" s="19">
        <f>ROUND(F82+G82-H82-I82,2)</f>
        <v>0.0</v>
      </c>
      <c r="K82" s="19">
        <f>O81</f>
        <v>0.0</v>
      </c>
      <c r="L82" s="19">
        <f>ROUND(K82*$L$5/12,2)</f>
        <v>0.0</v>
      </c>
      <c r="M82" s="19">
        <f>MIN($M$5,K82+L82)</f>
        <v>0.0</v>
      </c>
      <c r="N82" s="19">
        <f>MAX(0,MIN(K82+L82-M82,MonthlyPayment-SUM(H82,M82,R82,W82,AB82,AG82,AL82,AQ82,AV82,BA82)-SUM(I82)))</f>
        <v>0.0</v>
      </c>
      <c r="O82" s="19">
        <f>ROUND(K82+L82-M82-N82,2)</f>
        <v>0.0</v>
      </c>
      <c r="P82" s="19">
        <f>T81</f>
        <v>0.0</v>
      </c>
      <c r="Q82" s="19">
        <f>ROUND(P82*$Q$5/12,2)</f>
        <v>0.0</v>
      </c>
      <c r="R82" s="19">
        <f>MIN($R$5,P82+Q82)</f>
        <v>0.0</v>
      </c>
      <c r="S82" s="19">
        <f>MAX(0,MIN(P82+Q82-R82,MonthlyPayment-SUM(H82,M82,R82,W82,AB82,AG82,AL82,AQ82,AV82,BA82)-SUM(I82,N82)))</f>
        <v>0.0</v>
      </c>
      <c r="T82" s="19">
        <f>ROUND(P82+Q82-R82-S82,2)</f>
        <v>0.0</v>
      </c>
      <c r="U82" s="19">
        <f>Y81</f>
        <v>0.0</v>
      </c>
      <c r="V82" s="19">
        <f>ROUND(U82*$V$5/12,2)</f>
        <v>0.0</v>
      </c>
      <c r="W82" s="19">
        <f>MIN($W$5,U82+V82)</f>
        <v>0.0</v>
      </c>
      <c r="X82" s="19">
        <f>MAX(0,MIN(U82+V82-W82,MonthlyPayment-SUM(H82,M82,R82,W82,AB82,AG82,AL82,AQ82,AV82,BA82)-SUM(I82,N82,S82)))</f>
        <v>0.0</v>
      </c>
      <c r="Y82" s="19">
        <f>ROUND(U82+V82-W82-X82,2)</f>
        <v>0.0</v>
      </c>
      <c r="Z82" s="19">
        <f>AD81</f>
        <v>0.0</v>
      </c>
      <c r="AA82" s="19">
        <f>ROUND(Z82*$AA$5/12,2)</f>
        <v>0.0</v>
      </c>
      <c r="AB82" s="19">
        <f>MIN($AB$5,Z82+AA82)</f>
        <v>0.0</v>
      </c>
      <c r="AC82" s="19">
        <f>MAX(0,MIN(Z82+AA82-AB82,MonthlyPayment-SUM(H82,M82,R82,W82,AB82,AG82,AL82,AQ82,AV82,BA82)-SUM(I82,N82,S82,X82)))</f>
        <v>0.0</v>
      </c>
      <c r="AD82" s="19">
        <f>ROUND(Z82+AA82-AB82-AC82,2)</f>
        <v>0.0</v>
      </c>
      <c r="AE82" s="19">
        <f>AI81</f>
        <v>0.0</v>
      </c>
      <c r="AF82" s="19">
        <f>ROUND(AE82*$AF$5/12,2)</f>
        <v>0.0</v>
      </c>
      <c r="AG82" s="19">
        <f>MIN($AG$5,AE82+AF82)</f>
        <v>0.0</v>
      </c>
      <c r="AH82" s="19">
        <f>MAX(0,MIN(AE82+AF82-AG82,MonthlyPayment-SUM(H82,M82,R82,W82,AB82,AG82,AL82,AQ82,AV82,BA82)-SUM(I82,N82,S82,X82,AC82)))</f>
        <v>0.0</v>
      </c>
      <c r="AI82" s="19">
        <f>ROUND(AE82+AF82-AG82-AH82,2)</f>
        <v>0.0</v>
      </c>
      <c r="AJ82" s="19">
        <f>AN81</f>
        <v>0.0</v>
      </c>
      <c r="AK82" s="19">
        <f>ROUND(AJ82*$AK$5/12,2)</f>
        <v>0.0</v>
      </c>
      <c r="AL82" s="19">
        <f>MIN($AL$5,AJ82+AK82)</f>
        <v>0.0</v>
      </c>
      <c r="AM82" s="19">
        <f>MAX(0,MIN(AJ82+AK82-AL82,MonthlyPayment-SUM(H82,M82,R82,W82,AB82,AG82,AL82,AQ82,AV82,BA82)-SUM(I82,N82,S82,X82,AC82,AH82)))</f>
        <v>0.0</v>
      </c>
      <c r="AN82" s="19">
        <f>ROUND(AJ82+AK82-AL82-AM82,2)</f>
        <v>0.0</v>
      </c>
      <c r="AO82" s="19">
        <f>AS81</f>
        <v>0.0</v>
      </c>
      <c r="AP82" s="19">
        <f>ROUND(AO82*$AP$5/12,2)</f>
        <v>0.0</v>
      </c>
      <c r="AQ82" s="19">
        <f>MIN($AQ$5,AO82+AP82)</f>
        <v>0.0</v>
      </c>
      <c r="AR82" s="19">
        <f>MAX(0,MIN(AO82+AP82-AQ82,MonthlyPayment-SUM(H82,M82,R82,W82,AB82,AG82,AL82,AQ82,AV82,BA82)-SUM(I82,N82,S82,X82,AC82,AH82,AM82)))</f>
        <v>0.0</v>
      </c>
      <c r="AS82" s="19">
        <f>ROUND(AO82+AP82-AQ82-AR82,2)</f>
        <v>0.0</v>
      </c>
      <c r="AT82" s="19">
        <f>AX81</f>
        <v>0.0</v>
      </c>
      <c r="AU82" s="19">
        <f>ROUND(AT82*$AU$5/12,2)</f>
        <v>0.0</v>
      </c>
      <c r="AV82" s="19">
        <f>MIN($AV$5,AT82+AU82)</f>
        <v>0.0</v>
      </c>
      <c r="AW82" s="19">
        <f>MAX(0,MIN(AT82+AU82-AV82,MonthlyPayment-SUM(H82,M82,R82,W82,AB82,AG82,AL82,AQ82,AV82,BA82)-SUM(I82,N82,S82,X82,AC82,AH82,AM82,AR82)))</f>
        <v>0.0</v>
      </c>
      <c r="AX82" s="19">
        <f>ROUND(AT82+AU82-AV82-AW82,2)</f>
        <v>0.0</v>
      </c>
      <c r="AY82" s="19">
        <f>BC81</f>
        <v>0.0</v>
      </c>
      <c r="AZ82" s="19">
        <f>ROUND(AY82*$AZ$5/12,2)</f>
        <v>0.0</v>
      </c>
      <c r="BA82" s="19">
        <f>MIN($BA$5,AY82+AZ82)</f>
        <v>0.0</v>
      </c>
      <c r="BB82" s="19">
        <f>MAX(0,MIN(AY82+AZ82-BA82,MonthlyPayment-SUM(H82,M82,R82,W82,AB82,AG82,AL82,AQ82,AV82,BA82)-SUM(I82,N82,S82,X82,AC82,AH82,AM82,AR82,AW82)))</f>
        <v>0.0</v>
      </c>
      <c r="BC82" s="19">
        <f>ROUND(AY82+AZ82-BA82-BB82,2)</f>
        <v>0.0</v>
      </c>
    </row>
    <row r="83" spans="1:55">
      <c r="A83" s="9">
        <v>77</v>
      </c>
      <c r="B83" s="15">
        <f>IF(FirstPayment="","",EDATE(FirstPayment,A83-1))</f>
        <v/>
      </c>
      <c r="C83" s="19">
        <f>SUM(H83,M83,R83,W83,AB83,AG83,AL83,AQ83,AV83,BA83,I83,N83,S83,X83,AC83,AH83,AM83,AR83,AW83,BB83)</f>
        <v>0.0</v>
      </c>
      <c r="D83" s="19">
        <f>SUM(J83,O83,T83,Y83,AD83,AI83,AN83,AS83,AX83,BC83)</f>
        <v>0.0</v>
      </c>
      <c r="E83" s="19">
        <f>SUM(G83,L83,Q83,V83,AA83,AF83,AK83,AP83,AU83,AZ83)</f>
        <v>0.0</v>
      </c>
      <c r="F83" s="19">
        <f>J82</f>
        <v>0.0</v>
      </c>
      <c r="G83" s="19">
        <f>ROUND(F83*$G$5/12,2)</f>
        <v>0.0</v>
      </c>
      <c r="H83" s="19">
        <f>MIN($H$5,F83+G83)</f>
        <v>0.0</v>
      </c>
      <c r="I83" s="19">
        <f>MAX(0,MIN(F83+G83-H83,MonthlyPayment-SUM(H83,M83,R83,W83,AB83,AG83,AL83,AQ83,AV83,BA83)))</f>
        <v>0.0</v>
      </c>
      <c r="J83" s="19">
        <f>ROUND(F83+G83-H83-I83,2)</f>
        <v>0.0</v>
      </c>
      <c r="K83" s="19">
        <f>O82</f>
        <v>0.0</v>
      </c>
      <c r="L83" s="19">
        <f>ROUND(K83*$L$5/12,2)</f>
        <v>0.0</v>
      </c>
      <c r="M83" s="19">
        <f>MIN($M$5,K83+L83)</f>
        <v>0.0</v>
      </c>
      <c r="N83" s="19">
        <f>MAX(0,MIN(K83+L83-M83,MonthlyPayment-SUM(H83,M83,R83,W83,AB83,AG83,AL83,AQ83,AV83,BA83)-SUM(I83)))</f>
        <v>0.0</v>
      </c>
      <c r="O83" s="19">
        <f>ROUND(K83+L83-M83-N83,2)</f>
        <v>0.0</v>
      </c>
      <c r="P83" s="19">
        <f>T82</f>
        <v>0.0</v>
      </c>
      <c r="Q83" s="19">
        <f>ROUND(P83*$Q$5/12,2)</f>
        <v>0.0</v>
      </c>
      <c r="R83" s="19">
        <f>MIN($R$5,P83+Q83)</f>
        <v>0.0</v>
      </c>
      <c r="S83" s="19">
        <f>MAX(0,MIN(P83+Q83-R83,MonthlyPayment-SUM(H83,M83,R83,W83,AB83,AG83,AL83,AQ83,AV83,BA83)-SUM(I83,N83)))</f>
        <v>0.0</v>
      </c>
      <c r="T83" s="19">
        <f>ROUND(P83+Q83-R83-S83,2)</f>
        <v>0.0</v>
      </c>
      <c r="U83" s="19">
        <f>Y82</f>
        <v>0.0</v>
      </c>
      <c r="V83" s="19">
        <f>ROUND(U83*$V$5/12,2)</f>
        <v>0.0</v>
      </c>
      <c r="W83" s="19">
        <f>MIN($W$5,U83+V83)</f>
        <v>0.0</v>
      </c>
      <c r="X83" s="19">
        <f>MAX(0,MIN(U83+V83-W83,MonthlyPayment-SUM(H83,M83,R83,W83,AB83,AG83,AL83,AQ83,AV83,BA83)-SUM(I83,N83,S83)))</f>
        <v>0.0</v>
      </c>
      <c r="Y83" s="19">
        <f>ROUND(U83+V83-W83-X83,2)</f>
        <v>0.0</v>
      </c>
      <c r="Z83" s="19">
        <f>AD82</f>
        <v>0.0</v>
      </c>
      <c r="AA83" s="19">
        <f>ROUND(Z83*$AA$5/12,2)</f>
        <v>0.0</v>
      </c>
      <c r="AB83" s="19">
        <f>MIN($AB$5,Z83+AA83)</f>
        <v>0.0</v>
      </c>
      <c r="AC83" s="19">
        <f>MAX(0,MIN(Z83+AA83-AB83,MonthlyPayment-SUM(H83,M83,R83,W83,AB83,AG83,AL83,AQ83,AV83,BA83)-SUM(I83,N83,S83,X83)))</f>
        <v>0.0</v>
      </c>
      <c r="AD83" s="19">
        <f>ROUND(Z83+AA83-AB83-AC83,2)</f>
        <v>0.0</v>
      </c>
      <c r="AE83" s="19">
        <f>AI82</f>
        <v>0.0</v>
      </c>
      <c r="AF83" s="19">
        <f>ROUND(AE83*$AF$5/12,2)</f>
        <v>0.0</v>
      </c>
      <c r="AG83" s="19">
        <f>MIN($AG$5,AE83+AF83)</f>
        <v>0.0</v>
      </c>
      <c r="AH83" s="19">
        <f>MAX(0,MIN(AE83+AF83-AG83,MonthlyPayment-SUM(H83,M83,R83,W83,AB83,AG83,AL83,AQ83,AV83,BA83)-SUM(I83,N83,S83,X83,AC83)))</f>
        <v>0.0</v>
      </c>
      <c r="AI83" s="19">
        <f>ROUND(AE83+AF83-AG83-AH83,2)</f>
        <v>0.0</v>
      </c>
      <c r="AJ83" s="19">
        <f>AN82</f>
        <v>0.0</v>
      </c>
      <c r="AK83" s="19">
        <f>ROUND(AJ83*$AK$5/12,2)</f>
        <v>0.0</v>
      </c>
      <c r="AL83" s="19">
        <f>MIN($AL$5,AJ83+AK83)</f>
        <v>0.0</v>
      </c>
      <c r="AM83" s="19">
        <f>MAX(0,MIN(AJ83+AK83-AL83,MonthlyPayment-SUM(H83,M83,R83,W83,AB83,AG83,AL83,AQ83,AV83,BA83)-SUM(I83,N83,S83,X83,AC83,AH83)))</f>
        <v>0.0</v>
      </c>
      <c r="AN83" s="19">
        <f>ROUND(AJ83+AK83-AL83-AM83,2)</f>
        <v>0.0</v>
      </c>
      <c r="AO83" s="19">
        <f>AS82</f>
        <v>0.0</v>
      </c>
      <c r="AP83" s="19">
        <f>ROUND(AO83*$AP$5/12,2)</f>
        <v>0.0</v>
      </c>
      <c r="AQ83" s="19">
        <f>MIN($AQ$5,AO83+AP83)</f>
        <v>0.0</v>
      </c>
      <c r="AR83" s="19">
        <f>MAX(0,MIN(AO83+AP83-AQ83,MonthlyPayment-SUM(H83,M83,R83,W83,AB83,AG83,AL83,AQ83,AV83,BA83)-SUM(I83,N83,S83,X83,AC83,AH83,AM83)))</f>
        <v>0.0</v>
      </c>
      <c r="AS83" s="19">
        <f>ROUND(AO83+AP83-AQ83-AR83,2)</f>
        <v>0.0</v>
      </c>
      <c r="AT83" s="19">
        <f>AX82</f>
        <v>0.0</v>
      </c>
      <c r="AU83" s="19">
        <f>ROUND(AT83*$AU$5/12,2)</f>
        <v>0.0</v>
      </c>
      <c r="AV83" s="19">
        <f>MIN($AV$5,AT83+AU83)</f>
        <v>0.0</v>
      </c>
      <c r="AW83" s="19">
        <f>MAX(0,MIN(AT83+AU83-AV83,MonthlyPayment-SUM(H83,M83,R83,W83,AB83,AG83,AL83,AQ83,AV83,BA83)-SUM(I83,N83,S83,X83,AC83,AH83,AM83,AR83)))</f>
        <v>0.0</v>
      </c>
      <c r="AX83" s="19">
        <f>ROUND(AT83+AU83-AV83-AW83,2)</f>
        <v>0.0</v>
      </c>
      <c r="AY83" s="19">
        <f>BC82</f>
        <v>0.0</v>
      </c>
      <c r="AZ83" s="19">
        <f>ROUND(AY83*$AZ$5/12,2)</f>
        <v>0.0</v>
      </c>
      <c r="BA83" s="19">
        <f>MIN($BA$5,AY83+AZ83)</f>
        <v>0.0</v>
      </c>
      <c r="BB83" s="19">
        <f>MAX(0,MIN(AY83+AZ83-BA83,MonthlyPayment-SUM(H83,M83,R83,W83,AB83,AG83,AL83,AQ83,AV83,BA83)-SUM(I83,N83,S83,X83,AC83,AH83,AM83,AR83,AW83)))</f>
        <v>0.0</v>
      </c>
      <c r="BC83" s="19">
        <f>ROUND(AY83+AZ83-BA83-BB83,2)</f>
        <v>0.0</v>
      </c>
    </row>
    <row r="84" spans="1:55">
      <c r="A84" s="9">
        <v>78</v>
      </c>
      <c r="B84" s="15">
        <f>IF(FirstPayment="","",EDATE(FirstPayment,A84-1))</f>
        <v/>
      </c>
      <c r="C84" s="19">
        <f>SUM(H84,M84,R84,W84,AB84,AG84,AL84,AQ84,AV84,BA84,I84,N84,S84,X84,AC84,AH84,AM84,AR84,AW84,BB84)</f>
        <v>0.0</v>
      </c>
      <c r="D84" s="19">
        <f>SUM(J84,O84,T84,Y84,AD84,AI84,AN84,AS84,AX84,BC84)</f>
        <v>0.0</v>
      </c>
      <c r="E84" s="19">
        <f>SUM(G84,L84,Q84,V84,AA84,AF84,AK84,AP84,AU84,AZ84)</f>
        <v>0.0</v>
      </c>
      <c r="F84" s="19">
        <f>J83</f>
        <v>0.0</v>
      </c>
      <c r="G84" s="19">
        <f>ROUND(F84*$G$5/12,2)</f>
        <v>0.0</v>
      </c>
      <c r="H84" s="19">
        <f>MIN($H$5,F84+G84)</f>
        <v>0.0</v>
      </c>
      <c r="I84" s="19">
        <f>MAX(0,MIN(F84+G84-H84,MonthlyPayment-SUM(H84,M84,R84,W84,AB84,AG84,AL84,AQ84,AV84,BA84)))</f>
        <v>0.0</v>
      </c>
      <c r="J84" s="19">
        <f>ROUND(F84+G84-H84-I84,2)</f>
        <v>0.0</v>
      </c>
      <c r="K84" s="19">
        <f>O83</f>
        <v>0.0</v>
      </c>
      <c r="L84" s="19">
        <f>ROUND(K84*$L$5/12,2)</f>
        <v>0.0</v>
      </c>
      <c r="M84" s="19">
        <f>MIN($M$5,K84+L84)</f>
        <v>0.0</v>
      </c>
      <c r="N84" s="19">
        <f>MAX(0,MIN(K84+L84-M84,MonthlyPayment-SUM(H84,M84,R84,W84,AB84,AG84,AL84,AQ84,AV84,BA84)-SUM(I84)))</f>
        <v>0.0</v>
      </c>
      <c r="O84" s="19">
        <f>ROUND(K84+L84-M84-N84,2)</f>
        <v>0.0</v>
      </c>
      <c r="P84" s="19">
        <f>T83</f>
        <v>0.0</v>
      </c>
      <c r="Q84" s="19">
        <f>ROUND(P84*$Q$5/12,2)</f>
        <v>0.0</v>
      </c>
      <c r="R84" s="19">
        <f>MIN($R$5,P84+Q84)</f>
        <v>0.0</v>
      </c>
      <c r="S84" s="19">
        <f>MAX(0,MIN(P84+Q84-R84,MonthlyPayment-SUM(H84,M84,R84,W84,AB84,AG84,AL84,AQ84,AV84,BA84)-SUM(I84,N84)))</f>
        <v>0.0</v>
      </c>
      <c r="T84" s="19">
        <f>ROUND(P84+Q84-R84-S84,2)</f>
        <v>0.0</v>
      </c>
      <c r="U84" s="19">
        <f>Y83</f>
        <v>0.0</v>
      </c>
      <c r="V84" s="19">
        <f>ROUND(U84*$V$5/12,2)</f>
        <v>0.0</v>
      </c>
      <c r="W84" s="19">
        <f>MIN($W$5,U84+V84)</f>
        <v>0.0</v>
      </c>
      <c r="X84" s="19">
        <f>MAX(0,MIN(U84+V84-W84,MonthlyPayment-SUM(H84,M84,R84,W84,AB84,AG84,AL84,AQ84,AV84,BA84)-SUM(I84,N84,S84)))</f>
        <v>0.0</v>
      </c>
      <c r="Y84" s="19">
        <f>ROUND(U84+V84-W84-X84,2)</f>
        <v>0.0</v>
      </c>
      <c r="Z84" s="19">
        <f>AD83</f>
        <v>0.0</v>
      </c>
      <c r="AA84" s="19">
        <f>ROUND(Z84*$AA$5/12,2)</f>
        <v>0.0</v>
      </c>
      <c r="AB84" s="19">
        <f>MIN($AB$5,Z84+AA84)</f>
        <v>0.0</v>
      </c>
      <c r="AC84" s="19">
        <f>MAX(0,MIN(Z84+AA84-AB84,MonthlyPayment-SUM(H84,M84,R84,W84,AB84,AG84,AL84,AQ84,AV84,BA84)-SUM(I84,N84,S84,X84)))</f>
        <v>0.0</v>
      </c>
      <c r="AD84" s="19">
        <f>ROUND(Z84+AA84-AB84-AC84,2)</f>
        <v>0.0</v>
      </c>
      <c r="AE84" s="19">
        <f>AI83</f>
        <v>0.0</v>
      </c>
      <c r="AF84" s="19">
        <f>ROUND(AE84*$AF$5/12,2)</f>
        <v>0.0</v>
      </c>
      <c r="AG84" s="19">
        <f>MIN($AG$5,AE84+AF84)</f>
        <v>0.0</v>
      </c>
      <c r="AH84" s="19">
        <f>MAX(0,MIN(AE84+AF84-AG84,MonthlyPayment-SUM(H84,M84,R84,W84,AB84,AG84,AL84,AQ84,AV84,BA84)-SUM(I84,N84,S84,X84,AC84)))</f>
        <v>0.0</v>
      </c>
      <c r="AI84" s="19">
        <f>ROUND(AE84+AF84-AG84-AH84,2)</f>
        <v>0.0</v>
      </c>
      <c r="AJ84" s="19">
        <f>AN83</f>
        <v>0.0</v>
      </c>
      <c r="AK84" s="19">
        <f>ROUND(AJ84*$AK$5/12,2)</f>
        <v>0.0</v>
      </c>
      <c r="AL84" s="19">
        <f>MIN($AL$5,AJ84+AK84)</f>
        <v>0.0</v>
      </c>
      <c r="AM84" s="19">
        <f>MAX(0,MIN(AJ84+AK84-AL84,MonthlyPayment-SUM(H84,M84,R84,W84,AB84,AG84,AL84,AQ84,AV84,BA84)-SUM(I84,N84,S84,X84,AC84,AH84)))</f>
        <v>0.0</v>
      </c>
      <c r="AN84" s="19">
        <f>ROUND(AJ84+AK84-AL84-AM84,2)</f>
        <v>0.0</v>
      </c>
      <c r="AO84" s="19">
        <f>AS83</f>
        <v>0.0</v>
      </c>
      <c r="AP84" s="19">
        <f>ROUND(AO84*$AP$5/12,2)</f>
        <v>0.0</v>
      </c>
      <c r="AQ84" s="19">
        <f>MIN($AQ$5,AO84+AP84)</f>
        <v>0.0</v>
      </c>
      <c r="AR84" s="19">
        <f>MAX(0,MIN(AO84+AP84-AQ84,MonthlyPayment-SUM(H84,M84,R84,W84,AB84,AG84,AL84,AQ84,AV84,BA84)-SUM(I84,N84,S84,X84,AC84,AH84,AM84)))</f>
        <v>0.0</v>
      </c>
      <c r="AS84" s="19">
        <f>ROUND(AO84+AP84-AQ84-AR84,2)</f>
        <v>0.0</v>
      </c>
      <c r="AT84" s="19">
        <f>AX83</f>
        <v>0.0</v>
      </c>
      <c r="AU84" s="19">
        <f>ROUND(AT84*$AU$5/12,2)</f>
        <v>0.0</v>
      </c>
      <c r="AV84" s="19">
        <f>MIN($AV$5,AT84+AU84)</f>
        <v>0.0</v>
      </c>
      <c r="AW84" s="19">
        <f>MAX(0,MIN(AT84+AU84-AV84,MonthlyPayment-SUM(H84,M84,R84,W84,AB84,AG84,AL84,AQ84,AV84,BA84)-SUM(I84,N84,S84,X84,AC84,AH84,AM84,AR84)))</f>
        <v>0.0</v>
      </c>
      <c r="AX84" s="19">
        <f>ROUND(AT84+AU84-AV84-AW84,2)</f>
        <v>0.0</v>
      </c>
      <c r="AY84" s="19">
        <f>BC83</f>
        <v>0.0</v>
      </c>
      <c r="AZ84" s="19">
        <f>ROUND(AY84*$AZ$5/12,2)</f>
        <v>0.0</v>
      </c>
      <c r="BA84" s="19">
        <f>MIN($BA$5,AY84+AZ84)</f>
        <v>0.0</v>
      </c>
      <c r="BB84" s="19">
        <f>MAX(0,MIN(AY84+AZ84-BA84,MonthlyPayment-SUM(H84,M84,R84,W84,AB84,AG84,AL84,AQ84,AV84,BA84)-SUM(I84,N84,S84,X84,AC84,AH84,AM84,AR84,AW84)))</f>
        <v>0.0</v>
      </c>
      <c r="BC84" s="19">
        <f>ROUND(AY84+AZ84-BA84-BB84,2)</f>
        <v>0.0</v>
      </c>
    </row>
    <row r="85" spans="1:55">
      <c r="A85" s="9">
        <v>79</v>
      </c>
      <c r="B85" s="15">
        <f>IF(FirstPayment="","",EDATE(FirstPayment,A85-1))</f>
        <v/>
      </c>
      <c r="C85" s="19">
        <f>SUM(H85,M85,R85,W85,AB85,AG85,AL85,AQ85,AV85,BA85,I85,N85,S85,X85,AC85,AH85,AM85,AR85,AW85,BB85)</f>
        <v>0.0</v>
      </c>
      <c r="D85" s="19">
        <f>SUM(J85,O85,T85,Y85,AD85,AI85,AN85,AS85,AX85,BC85)</f>
        <v>0.0</v>
      </c>
      <c r="E85" s="19">
        <f>SUM(G85,L85,Q85,V85,AA85,AF85,AK85,AP85,AU85,AZ85)</f>
        <v>0.0</v>
      </c>
      <c r="F85" s="19">
        <f>J84</f>
        <v>0.0</v>
      </c>
      <c r="G85" s="19">
        <f>ROUND(F85*$G$5/12,2)</f>
        <v>0.0</v>
      </c>
      <c r="H85" s="19">
        <f>MIN($H$5,F85+G85)</f>
        <v>0.0</v>
      </c>
      <c r="I85" s="19">
        <f>MAX(0,MIN(F85+G85-H85,MonthlyPayment-SUM(H85,M85,R85,W85,AB85,AG85,AL85,AQ85,AV85,BA85)))</f>
        <v>0.0</v>
      </c>
      <c r="J85" s="19">
        <f>ROUND(F85+G85-H85-I85,2)</f>
        <v>0.0</v>
      </c>
      <c r="K85" s="19">
        <f>O84</f>
        <v>0.0</v>
      </c>
      <c r="L85" s="19">
        <f>ROUND(K85*$L$5/12,2)</f>
        <v>0.0</v>
      </c>
      <c r="M85" s="19">
        <f>MIN($M$5,K85+L85)</f>
        <v>0.0</v>
      </c>
      <c r="N85" s="19">
        <f>MAX(0,MIN(K85+L85-M85,MonthlyPayment-SUM(H85,M85,R85,W85,AB85,AG85,AL85,AQ85,AV85,BA85)-SUM(I85)))</f>
        <v>0.0</v>
      </c>
      <c r="O85" s="19">
        <f>ROUND(K85+L85-M85-N85,2)</f>
        <v>0.0</v>
      </c>
      <c r="P85" s="19">
        <f>T84</f>
        <v>0.0</v>
      </c>
      <c r="Q85" s="19">
        <f>ROUND(P85*$Q$5/12,2)</f>
        <v>0.0</v>
      </c>
      <c r="R85" s="19">
        <f>MIN($R$5,P85+Q85)</f>
        <v>0.0</v>
      </c>
      <c r="S85" s="19">
        <f>MAX(0,MIN(P85+Q85-R85,MonthlyPayment-SUM(H85,M85,R85,W85,AB85,AG85,AL85,AQ85,AV85,BA85)-SUM(I85,N85)))</f>
        <v>0.0</v>
      </c>
      <c r="T85" s="19">
        <f>ROUND(P85+Q85-R85-S85,2)</f>
        <v>0.0</v>
      </c>
      <c r="U85" s="19">
        <f>Y84</f>
        <v>0.0</v>
      </c>
      <c r="V85" s="19">
        <f>ROUND(U85*$V$5/12,2)</f>
        <v>0.0</v>
      </c>
      <c r="W85" s="19">
        <f>MIN($W$5,U85+V85)</f>
        <v>0.0</v>
      </c>
      <c r="X85" s="19">
        <f>MAX(0,MIN(U85+V85-W85,MonthlyPayment-SUM(H85,M85,R85,W85,AB85,AG85,AL85,AQ85,AV85,BA85)-SUM(I85,N85,S85)))</f>
        <v>0.0</v>
      </c>
      <c r="Y85" s="19">
        <f>ROUND(U85+V85-W85-X85,2)</f>
        <v>0.0</v>
      </c>
      <c r="Z85" s="19">
        <f>AD84</f>
        <v>0.0</v>
      </c>
      <c r="AA85" s="19">
        <f>ROUND(Z85*$AA$5/12,2)</f>
        <v>0.0</v>
      </c>
      <c r="AB85" s="19">
        <f>MIN($AB$5,Z85+AA85)</f>
        <v>0.0</v>
      </c>
      <c r="AC85" s="19">
        <f>MAX(0,MIN(Z85+AA85-AB85,MonthlyPayment-SUM(H85,M85,R85,W85,AB85,AG85,AL85,AQ85,AV85,BA85)-SUM(I85,N85,S85,X85)))</f>
        <v>0.0</v>
      </c>
      <c r="AD85" s="19">
        <f>ROUND(Z85+AA85-AB85-AC85,2)</f>
        <v>0.0</v>
      </c>
      <c r="AE85" s="19">
        <f>AI84</f>
        <v>0.0</v>
      </c>
      <c r="AF85" s="19">
        <f>ROUND(AE85*$AF$5/12,2)</f>
        <v>0.0</v>
      </c>
      <c r="AG85" s="19">
        <f>MIN($AG$5,AE85+AF85)</f>
        <v>0.0</v>
      </c>
      <c r="AH85" s="19">
        <f>MAX(0,MIN(AE85+AF85-AG85,MonthlyPayment-SUM(H85,M85,R85,W85,AB85,AG85,AL85,AQ85,AV85,BA85)-SUM(I85,N85,S85,X85,AC85)))</f>
        <v>0.0</v>
      </c>
      <c r="AI85" s="19">
        <f>ROUND(AE85+AF85-AG85-AH85,2)</f>
        <v>0.0</v>
      </c>
      <c r="AJ85" s="19">
        <f>AN84</f>
        <v>0.0</v>
      </c>
      <c r="AK85" s="19">
        <f>ROUND(AJ85*$AK$5/12,2)</f>
        <v>0.0</v>
      </c>
      <c r="AL85" s="19">
        <f>MIN($AL$5,AJ85+AK85)</f>
        <v>0.0</v>
      </c>
      <c r="AM85" s="19">
        <f>MAX(0,MIN(AJ85+AK85-AL85,MonthlyPayment-SUM(H85,M85,R85,W85,AB85,AG85,AL85,AQ85,AV85,BA85)-SUM(I85,N85,S85,X85,AC85,AH85)))</f>
        <v>0.0</v>
      </c>
      <c r="AN85" s="19">
        <f>ROUND(AJ85+AK85-AL85-AM85,2)</f>
        <v>0.0</v>
      </c>
      <c r="AO85" s="19">
        <f>AS84</f>
        <v>0.0</v>
      </c>
      <c r="AP85" s="19">
        <f>ROUND(AO85*$AP$5/12,2)</f>
        <v>0.0</v>
      </c>
      <c r="AQ85" s="19">
        <f>MIN($AQ$5,AO85+AP85)</f>
        <v>0.0</v>
      </c>
      <c r="AR85" s="19">
        <f>MAX(0,MIN(AO85+AP85-AQ85,MonthlyPayment-SUM(H85,M85,R85,W85,AB85,AG85,AL85,AQ85,AV85,BA85)-SUM(I85,N85,S85,X85,AC85,AH85,AM85)))</f>
        <v>0.0</v>
      </c>
      <c r="AS85" s="19">
        <f>ROUND(AO85+AP85-AQ85-AR85,2)</f>
        <v>0.0</v>
      </c>
      <c r="AT85" s="19">
        <f>AX84</f>
        <v>0.0</v>
      </c>
      <c r="AU85" s="19">
        <f>ROUND(AT85*$AU$5/12,2)</f>
        <v>0.0</v>
      </c>
      <c r="AV85" s="19">
        <f>MIN($AV$5,AT85+AU85)</f>
        <v>0.0</v>
      </c>
      <c r="AW85" s="19">
        <f>MAX(0,MIN(AT85+AU85-AV85,MonthlyPayment-SUM(H85,M85,R85,W85,AB85,AG85,AL85,AQ85,AV85,BA85)-SUM(I85,N85,S85,X85,AC85,AH85,AM85,AR85)))</f>
        <v>0.0</v>
      </c>
      <c r="AX85" s="19">
        <f>ROUND(AT85+AU85-AV85-AW85,2)</f>
        <v>0.0</v>
      </c>
      <c r="AY85" s="19">
        <f>BC84</f>
        <v>0.0</v>
      </c>
      <c r="AZ85" s="19">
        <f>ROUND(AY85*$AZ$5/12,2)</f>
        <v>0.0</v>
      </c>
      <c r="BA85" s="19">
        <f>MIN($BA$5,AY85+AZ85)</f>
        <v>0.0</v>
      </c>
      <c r="BB85" s="19">
        <f>MAX(0,MIN(AY85+AZ85-BA85,MonthlyPayment-SUM(H85,M85,R85,W85,AB85,AG85,AL85,AQ85,AV85,BA85)-SUM(I85,N85,S85,X85,AC85,AH85,AM85,AR85,AW85)))</f>
        <v>0.0</v>
      </c>
      <c r="BC85" s="19">
        <f>ROUND(AY85+AZ85-BA85-BB85,2)</f>
        <v>0.0</v>
      </c>
    </row>
    <row r="86" spans="1:55">
      <c r="A86" s="9">
        <v>80</v>
      </c>
      <c r="B86" s="15">
        <f>IF(FirstPayment="","",EDATE(FirstPayment,A86-1))</f>
        <v/>
      </c>
      <c r="C86" s="19">
        <f>SUM(H86,M86,R86,W86,AB86,AG86,AL86,AQ86,AV86,BA86,I86,N86,S86,X86,AC86,AH86,AM86,AR86,AW86,BB86)</f>
        <v>0.0</v>
      </c>
      <c r="D86" s="19">
        <f>SUM(J86,O86,T86,Y86,AD86,AI86,AN86,AS86,AX86,BC86)</f>
        <v>0.0</v>
      </c>
      <c r="E86" s="19">
        <f>SUM(G86,L86,Q86,V86,AA86,AF86,AK86,AP86,AU86,AZ86)</f>
        <v>0.0</v>
      </c>
      <c r="F86" s="19">
        <f>J85</f>
        <v>0.0</v>
      </c>
      <c r="G86" s="19">
        <f>ROUND(F86*$G$5/12,2)</f>
        <v>0.0</v>
      </c>
      <c r="H86" s="19">
        <f>MIN($H$5,F86+G86)</f>
        <v>0.0</v>
      </c>
      <c r="I86" s="19">
        <f>MAX(0,MIN(F86+G86-H86,MonthlyPayment-SUM(H86,M86,R86,W86,AB86,AG86,AL86,AQ86,AV86,BA86)))</f>
        <v>0.0</v>
      </c>
      <c r="J86" s="19">
        <f>ROUND(F86+G86-H86-I86,2)</f>
        <v>0.0</v>
      </c>
      <c r="K86" s="19">
        <f>O85</f>
        <v>0.0</v>
      </c>
      <c r="L86" s="19">
        <f>ROUND(K86*$L$5/12,2)</f>
        <v>0.0</v>
      </c>
      <c r="M86" s="19">
        <f>MIN($M$5,K86+L86)</f>
        <v>0.0</v>
      </c>
      <c r="N86" s="19">
        <f>MAX(0,MIN(K86+L86-M86,MonthlyPayment-SUM(H86,M86,R86,W86,AB86,AG86,AL86,AQ86,AV86,BA86)-SUM(I86)))</f>
        <v>0.0</v>
      </c>
      <c r="O86" s="19">
        <f>ROUND(K86+L86-M86-N86,2)</f>
        <v>0.0</v>
      </c>
      <c r="P86" s="19">
        <f>T85</f>
        <v>0.0</v>
      </c>
      <c r="Q86" s="19">
        <f>ROUND(P86*$Q$5/12,2)</f>
        <v>0.0</v>
      </c>
      <c r="R86" s="19">
        <f>MIN($R$5,P86+Q86)</f>
        <v>0.0</v>
      </c>
      <c r="S86" s="19">
        <f>MAX(0,MIN(P86+Q86-R86,MonthlyPayment-SUM(H86,M86,R86,W86,AB86,AG86,AL86,AQ86,AV86,BA86)-SUM(I86,N86)))</f>
        <v>0.0</v>
      </c>
      <c r="T86" s="19">
        <f>ROUND(P86+Q86-R86-S86,2)</f>
        <v>0.0</v>
      </c>
      <c r="U86" s="19">
        <f>Y85</f>
        <v>0.0</v>
      </c>
      <c r="V86" s="19">
        <f>ROUND(U86*$V$5/12,2)</f>
        <v>0.0</v>
      </c>
      <c r="W86" s="19">
        <f>MIN($W$5,U86+V86)</f>
        <v>0.0</v>
      </c>
      <c r="X86" s="19">
        <f>MAX(0,MIN(U86+V86-W86,MonthlyPayment-SUM(H86,M86,R86,W86,AB86,AG86,AL86,AQ86,AV86,BA86)-SUM(I86,N86,S86)))</f>
        <v>0.0</v>
      </c>
      <c r="Y86" s="19">
        <f>ROUND(U86+V86-W86-X86,2)</f>
        <v>0.0</v>
      </c>
      <c r="Z86" s="19">
        <f>AD85</f>
        <v>0.0</v>
      </c>
      <c r="AA86" s="19">
        <f>ROUND(Z86*$AA$5/12,2)</f>
        <v>0.0</v>
      </c>
      <c r="AB86" s="19">
        <f>MIN($AB$5,Z86+AA86)</f>
        <v>0.0</v>
      </c>
      <c r="AC86" s="19">
        <f>MAX(0,MIN(Z86+AA86-AB86,MonthlyPayment-SUM(H86,M86,R86,W86,AB86,AG86,AL86,AQ86,AV86,BA86)-SUM(I86,N86,S86,X86)))</f>
        <v>0.0</v>
      </c>
      <c r="AD86" s="19">
        <f>ROUND(Z86+AA86-AB86-AC86,2)</f>
        <v>0.0</v>
      </c>
      <c r="AE86" s="19">
        <f>AI85</f>
        <v>0.0</v>
      </c>
      <c r="AF86" s="19">
        <f>ROUND(AE86*$AF$5/12,2)</f>
        <v>0.0</v>
      </c>
      <c r="AG86" s="19">
        <f>MIN($AG$5,AE86+AF86)</f>
        <v>0.0</v>
      </c>
      <c r="AH86" s="19">
        <f>MAX(0,MIN(AE86+AF86-AG86,MonthlyPayment-SUM(H86,M86,R86,W86,AB86,AG86,AL86,AQ86,AV86,BA86)-SUM(I86,N86,S86,X86,AC86)))</f>
        <v>0.0</v>
      </c>
      <c r="AI86" s="19">
        <f>ROUND(AE86+AF86-AG86-AH86,2)</f>
        <v>0.0</v>
      </c>
      <c r="AJ86" s="19">
        <f>AN85</f>
        <v>0.0</v>
      </c>
      <c r="AK86" s="19">
        <f>ROUND(AJ86*$AK$5/12,2)</f>
        <v>0.0</v>
      </c>
      <c r="AL86" s="19">
        <f>MIN($AL$5,AJ86+AK86)</f>
        <v>0.0</v>
      </c>
      <c r="AM86" s="19">
        <f>MAX(0,MIN(AJ86+AK86-AL86,MonthlyPayment-SUM(H86,M86,R86,W86,AB86,AG86,AL86,AQ86,AV86,BA86)-SUM(I86,N86,S86,X86,AC86,AH86)))</f>
        <v>0.0</v>
      </c>
      <c r="AN86" s="19">
        <f>ROUND(AJ86+AK86-AL86-AM86,2)</f>
        <v>0.0</v>
      </c>
      <c r="AO86" s="19">
        <f>AS85</f>
        <v>0.0</v>
      </c>
      <c r="AP86" s="19">
        <f>ROUND(AO86*$AP$5/12,2)</f>
        <v>0.0</v>
      </c>
      <c r="AQ86" s="19">
        <f>MIN($AQ$5,AO86+AP86)</f>
        <v>0.0</v>
      </c>
      <c r="AR86" s="19">
        <f>MAX(0,MIN(AO86+AP86-AQ86,MonthlyPayment-SUM(H86,M86,R86,W86,AB86,AG86,AL86,AQ86,AV86,BA86)-SUM(I86,N86,S86,X86,AC86,AH86,AM86)))</f>
        <v>0.0</v>
      </c>
      <c r="AS86" s="19">
        <f>ROUND(AO86+AP86-AQ86-AR86,2)</f>
        <v>0.0</v>
      </c>
      <c r="AT86" s="19">
        <f>AX85</f>
        <v>0.0</v>
      </c>
      <c r="AU86" s="19">
        <f>ROUND(AT86*$AU$5/12,2)</f>
        <v>0.0</v>
      </c>
      <c r="AV86" s="19">
        <f>MIN($AV$5,AT86+AU86)</f>
        <v>0.0</v>
      </c>
      <c r="AW86" s="19">
        <f>MAX(0,MIN(AT86+AU86-AV86,MonthlyPayment-SUM(H86,M86,R86,W86,AB86,AG86,AL86,AQ86,AV86,BA86)-SUM(I86,N86,S86,X86,AC86,AH86,AM86,AR86)))</f>
        <v>0.0</v>
      </c>
      <c r="AX86" s="19">
        <f>ROUND(AT86+AU86-AV86-AW86,2)</f>
        <v>0.0</v>
      </c>
      <c r="AY86" s="19">
        <f>BC85</f>
        <v>0.0</v>
      </c>
      <c r="AZ86" s="19">
        <f>ROUND(AY86*$AZ$5/12,2)</f>
        <v>0.0</v>
      </c>
      <c r="BA86" s="19">
        <f>MIN($BA$5,AY86+AZ86)</f>
        <v>0.0</v>
      </c>
      <c r="BB86" s="19">
        <f>MAX(0,MIN(AY86+AZ86-BA86,MonthlyPayment-SUM(H86,M86,R86,W86,AB86,AG86,AL86,AQ86,AV86,BA86)-SUM(I86,N86,S86,X86,AC86,AH86,AM86,AR86,AW86)))</f>
        <v>0.0</v>
      </c>
      <c r="BC86" s="19">
        <f>ROUND(AY86+AZ86-BA86-BB86,2)</f>
        <v>0.0</v>
      </c>
    </row>
    <row r="87" spans="1:55">
      <c r="A87" s="9">
        <v>81</v>
      </c>
      <c r="B87" s="15">
        <f>IF(FirstPayment="","",EDATE(FirstPayment,A87-1))</f>
        <v/>
      </c>
      <c r="C87" s="19">
        <f>SUM(H87,M87,R87,W87,AB87,AG87,AL87,AQ87,AV87,BA87,I87,N87,S87,X87,AC87,AH87,AM87,AR87,AW87,BB87)</f>
        <v>0.0</v>
      </c>
      <c r="D87" s="19">
        <f>SUM(J87,O87,T87,Y87,AD87,AI87,AN87,AS87,AX87,BC87)</f>
        <v>0.0</v>
      </c>
      <c r="E87" s="19">
        <f>SUM(G87,L87,Q87,V87,AA87,AF87,AK87,AP87,AU87,AZ87)</f>
        <v>0.0</v>
      </c>
      <c r="F87" s="19">
        <f>J86</f>
        <v>0.0</v>
      </c>
      <c r="G87" s="19">
        <f>ROUND(F87*$G$5/12,2)</f>
        <v>0.0</v>
      </c>
      <c r="H87" s="19">
        <f>MIN($H$5,F87+G87)</f>
        <v>0.0</v>
      </c>
      <c r="I87" s="19">
        <f>MAX(0,MIN(F87+G87-H87,MonthlyPayment-SUM(H87,M87,R87,W87,AB87,AG87,AL87,AQ87,AV87,BA87)))</f>
        <v>0.0</v>
      </c>
      <c r="J87" s="19">
        <f>ROUND(F87+G87-H87-I87,2)</f>
        <v>0.0</v>
      </c>
      <c r="K87" s="19">
        <f>O86</f>
        <v>0.0</v>
      </c>
      <c r="L87" s="19">
        <f>ROUND(K87*$L$5/12,2)</f>
        <v>0.0</v>
      </c>
      <c r="M87" s="19">
        <f>MIN($M$5,K87+L87)</f>
        <v>0.0</v>
      </c>
      <c r="N87" s="19">
        <f>MAX(0,MIN(K87+L87-M87,MonthlyPayment-SUM(H87,M87,R87,W87,AB87,AG87,AL87,AQ87,AV87,BA87)-SUM(I87)))</f>
        <v>0.0</v>
      </c>
      <c r="O87" s="19">
        <f>ROUND(K87+L87-M87-N87,2)</f>
        <v>0.0</v>
      </c>
      <c r="P87" s="19">
        <f>T86</f>
        <v>0.0</v>
      </c>
      <c r="Q87" s="19">
        <f>ROUND(P87*$Q$5/12,2)</f>
        <v>0.0</v>
      </c>
      <c r="R87" s="19">
        <f>MIN($R$5,P87+Q87)</f>
        <v>0.0</v>
      </c>
      <c r="S87" s="19">
        <f>MAX(0,MIN(P87+Q87-R87,MonthlyPayment-SUM(H87,M87,R87,W87,AB87,AG87,AL87,AQ87,AV87,BA87)-SUM(I87,N87)))</f>
        <v>0.0</v>
      </c>
      <c r="T87" s="19">
        <f>ROUND(P87+Q87-R87-S87,2)</f>
        <v>0.0</v>
      </c>
      <c r="U87" s="19">
        <f>Y86</f>
        <v>0.0</v>
      </c>
      <c r="V87" s="19">
        <f>ROUND(U87*$V$5/12,2)</f>
        <v>0.0</v>
      </c>
      <c r="W87" s="19">
        <f>MIN($W$5,U87+V87)</f>
        <v>0.0</v>
      </c>
      <c r="X87" s="19">
        <f>MAX(0,MIN(U87+V87-W87,MonthlyPayment-SUM(H87,M87,R87,W87,AB87,AG87,AL87,AQ87,AV87,BA87)-SUM(I87,N87,S87)))</f>
        <v>0.0</v>
      </c>
      <c r="Y87" s="19">
        <f>ROUND(U87+V87-W87-X87,2)</f>
        <v>0.0</v>
      </c>
      <c r="Z87" s="19">
        <f>AD86</f>
        <v>0.0</v>
      </c>
      <c r="AA87" s="19">
        <f>ROUND(Z87*$AA$5/12,2)</f>
        <v>0.0</v>
      </c>
      <c r="AB87" s="19">
        <f>MIN($AB$5,Z87+AA87)</f>
        <v>0.0</v>
      </c>
      <c r="AC87" s="19">
        <f>MAX(0,MIN(Z87+AA87-AB87,MonthlyPayment-SUM(H87,M87,R87,W87,AB87,AG87,AL87,AQ87,AV87,BA87)-SUM(I87,N87,S87,X87)))</f>
        <v>0.0</v>
      </c>
      <c r="AD87" s="19">
        <f>ROUND(Z87+AA87-AB87-AC87,2)</f>
        <v>0.0</v>
      </c>
      <c r="AE87" s="19">
        <f>AI86</f>
        <v>0.0</v>
      </c>
      <c r="AF87" s="19">
        <f>ROUND(AE87*$AF$5/12,2)</f>
        <v>0.0</v>
      </c>
      <c r="AG87" s="19">
        <f>MIN($AG$5,AE87+AF87)</f>
        <v>0.0</v>
      </c>
      <c r="AH87" s="19">
        <f>MAX(0,MIN(AE87+AF87-AG87,MonthlyPayment-SUM(H87,M87,R87,W87,AB87,AG87,AL87,AQ87,AV87,BA87)-SUM(I87,N87,S87,X87,AC87)))</f>
        <v>0.0</v>
      </c>
      <c r="AI87" s="19">
        <f>ROUND(AE87+AF87-AG87-AH87,2)</f>
        <v>0.0</v>
      </c>
      <c r="AJ87" s="19">
        <f>AN86</f>
        <v>0.0</v>
      </c>
      <c r="AK87" s="19">
        <f>ROUND(AJ87*$AK$5/12,2)</f>
        <v>0.0</v>
      </c>
      <c r="AL87" s="19">
        <f>MIN($AL$5,AJ87+AK87)</f>
        <v>0.0</v>
      </c>
      <c r="AM87" s="19">
        <f>MAX(0,MIN(AJ87+AK87-AL87,MonthlyPayment-SUM(H87,M87,R87,W87,AB87,AG87,AL87,AQ87,AV87,BA87)-SUM(I87,N87,S87,X87,AC87,AH87)))</f>
        <v>0.0</v>
      </c>
      <c r="AN87" s="19">
        <f>ROUND(AJ87+AK87-AL87-AM87,2)</f>
        <v>0.0</v>
      </c>
      <c r="AO87" s="19">
        <f>AS86</f>
        <v>0.0</v>
      </c>
      <c r="AP87" s="19">
        <f>ROUND(AO87*$AP$5/12,2)</f>
        <v>0.0</v>
      </c>
      <c r="AQ87" s="19">
        <f>MIN($AQ$5,AO87+AP87)</f>
        <v>0.0</v>
      </c>
      <c r="AR87" s="19">
        <f>MAX(0,MIN(AO87+AP87-AQ87,MonthlyPayment-SUM(H87,M87,R87,W87,AB87,AG87,AL87,AQ87,AV87,BA87)-SUM(I87,N87,S87,X87,AC87,AH87,AM87)))</f>
        <v>0.0</v>
      </c>
      <c r="AS87" s="19">
        <f>ROUND(AO87+AP87-AQ87-AR87,2)</f>
        <v>0.0</v>
      </c>
      <c r="AT87" s="19">
        <f>AX86</f>
        <v>0.0</v>
      </c>
      <c r="AU87" s="19">
        <f>ROUND(AT87*$AU$5/12,2)</f>
        <v>0.0</v>
      </c>
      <c r="AV87" s="19">
        <f>MIN($AV$5,AT87+AU87)</f>
        <v>0.0</v>
      </c>
      <c r="AW87" s="19">
        <f>MAX(0,MIN(AT87+AU87-AV87,MonthlyPayment-SUM(H87,M87,R87,W87,AB87,AG87,AL87,AQ87,AV87,BA87)-SUM(I87,N87,S87,X87,AC87,AH87,AM87,AR87)))</f>
        <v>0.0</v>
      </c>
      <c r="AX87" s="19">
        <f>ROUND(AT87+AU87-AV87-AW87,2)</f>
        <v>0.0</v>
      </c>
      <c r="AY87" s="19">
        <f>BC86</f>
        <v>0.0</v>
      </c>
      <c r="AZ87" s="19">
        <f>ROUND(AY87*$AZ$5/12,2)</f>
        <v>0.0</v>
      </c>
      <c r="BA87" s="19">
        <f>MIN($BA$5,AY87+AZ87)</f>
        <v>0.0</v>
      </c>
      <c r="BB87" s="19">
        <f>MAX(0,MIN(AY87+AZ87-BA87,MonthlyPayment-SUM(H87,M87,R87,W87,AB87,AG87,AL87,AQ87,AV87,BA87)-SUM(I87,N87,S87,X87,AC87,AH87,AM87,AR87,AW87)))</f>
        <v>0.0</v>
      </c>
      <c r="BC87" s="19">
        <f>ROUND(AY87+AZ87-BA87-BB87,2)</f>
        <v>0.0</v>
      </c>
    </row>
    <row r="88" spans="1:55">
      <c r="A88" s="9">
        <v>82</v>
      </c>
      <c r="B88" s="15">
        <f>IF(FirstPayment="","",EDATE(FirstPayment,A88-1))</f>
        <v/>
      </c>
      <c r="C88" s="19">
        <f>SUM(H88,M88,R88,W88,AB88,AG88,AL88,AQ88,AV88,BA88,I88,N88,S88,X88,AC88,AH88,AM88,AR88,AW88,BB88)</f>
        <v>0.0</v>
      </c>
      <c r="D88" s="19">
        <f>SUM(J88,O88,T88,Y88,AD88,AI88,AN88,AS88,AX88,BC88)</f>
        <v>0.0</v>
      </c>
      <c r="E88" s="19">
        <f>SUM(G88,L88,Q88,V88,AA88,AF88,AK88,AP88,AU88,AZ88)</f>
        <v>0.0</v>
      </c>
      <c r="F88" s="19">
        <f>J87</f>
        <v>0.0</v>
      </c>
      <c r="G88" s="19">
        <f>ROUND(F88*$G$5/12,2)</f>
        <v>0.0</v>
      </c>
      <c r="H88" s="19">
        <f>MIN($H$5,F88+G88)</f>
        <v>0.0</v>
      </c>
      <c r="I88" s="19">
        <f>MAX(0,MIN(F88+G88-H88,MonthlyPayment-SUM(H88,M88,R88,W88,AB88,AG88,AL88,AQ88,AV88,BA88)))</f>
        <v>0.0</v>
      </c>
      <c r="J88" s="19">
        <f>ROUND(F88+G88-H88-I88,2)</f>
        <v>0.0</v>
      </c>
      <c r="K88" s="19">
        <f>O87</f>
        <v>0.0</v>
      </c>
      <c r="L88" s="19">
        <f>ROUND(K88*$L$5/12,2)</f>
        <v>0.0</v>
      </c>
      <c r="M88" s="19">
        <f>MIN($M$5,K88+L88)</f>
        <v>0.0</v>
      </c>
      <c r="N88" s="19">
        <f>MAX(0,MIN(K88+L88-M88,MonthlyPayment-SUM(H88,M88,R88,W88,AB88,AG88,AL88,AQ88,AV88,BA88)-SUM(I88)))</f>
        <v>0.0</v>
      </c>
      <c r="O88" s="19">
        <f>ROUND(K88+L88-M88-N88,2)</f>
        <v>0.0</v>
      </c>
      <c r="P88" s="19">
        <f>T87</f>
        <v>0.0</v>
      </c>
      <c r="Q88" s="19">
        <f>ROUND(P88*$Q$5/12,2)</f>
        <v>0.0</v>
      </c>
      <c r="R88" s="19">
        <f>MIN($R$5,P88+Q88)</f>
        <v>0.0</v>
      </c>
      <c r="S88" s="19">
        <f>MAX(0,MIN(P88+Q88-R88,MonthlyPayment-SUM(H88,M88,R88,W88,AB88,AG88,AL88,AQ88,AV88,BA88)-SUM(I88,N88)))</f>
        <v>0.0</v>
      </c>
      <c r="T88" s="19">
        <f>ROUND(P88+Q88-R88-S88,2)</f>
        <v>0.0</v>
      </c>
      <c r="U88" s="19">
        <f>Y87</f>
        <v>0.0</v>
      </c>
      <c r="V88" s="19">
        <f>ROUND(U88*$V$5/12,2)</f>
        <v>0.0</v>
      </c>
      <c r="W88" s="19">
        <f>MIN($W$5,U88+V88)</f>
        <v>0.0</v>
      </c>
      <c r="X88" s="19">
        <f>MAX(0,MIN(U88+V88-W88,MonthlyPayment-SUM(H88,M88,R88,W88,AB88,AG88,AL88,AQ88,AV88,BA88)-SUM(I88,N88,S88)))</f>
        <v>0.0</v>
      </c>
      <c r="Y88" s="19">
        <f>ROUND(U88+V88-W88-X88,2)</f>
        <v>0.0</v>
      </c>
      <c r="Z88" s="19">
        <f>AD87</f>
        <v>0.0</v>
      </c>
      <c r="AA88" s="19">
        <f>ROUND(Z88*$AA$5/12,2)</f>
        <v>0.0</v>
      </c>
      <c r="AB88" s="19">
        <f>MIN($AB$5,Z88+AA88)</f>
        <v>0.0</v>
      </c>
      <c r="AC88" s="19">
        <f>MAX(0,MIN(Z88+AA88-AB88,MonthlyPayment-SUM(H88,M88,R88,W88,AB88,AG88,AL88,AQ88,AV88,BA88)-SUM(I88,N88,S88,X88)))</f>
        <v>0.0</v>
      </c>
      <c r="AD88" s="19">
        <f>ROUND(Z88+AA88-AB88-AC88,2)</f>
        <v>0.0</v>
      </c>
      <c r="AE88" s="19">
        <f>AI87</f>
        <v>0.0</v>
      </c>
      <c r="AF88" s="19">
        <f>ROUND(AE88*$AF$5/12,2)</f>
        <v>0.0</v>
      </c>
      <c r="AG88" s="19">
        <f>MIN($AG$5,AE88+AF88)</f>
        <v>0.0</v>
      </c>
      <c r="AH88" s="19">
        <f>MAX(0,MIN(AE88+AF88-AG88,MonthlyPayment-SUM(H88,M88,R88,W88,AB88,AG88,AL88,AQ88,AV88,BA88)-SUM(I88,N88,S88,X88,AC88)))</f>
        <v>0.0</v>
      </c>
      <c r="AI88" s="19">
        <f>ROUND(AE88+AF88-AG88-AH88,2)</f>
        <v>0.0</v>
      </c>
      <c r="AJ88" s="19">
        <f>AN87</f>
        <v>0.0</v>
      </c>
      <c r="AK88" s="19">
        <f>ROUND(AJ88*$AK$5/12,2)</f>
        <v>0.0</v>
      </c>
      <c r="AL88" s="19">
        <f>MIN($AL$5,AJ88+AK88)</f>
        <v>0.0</v>
      </c>
      <c r="AM88" s="19">
        <f>MAX(0,MIN(AJ88+AK88-AL88,MonthlyPayment-SUM(H88,M88,R88,W88,AB88,AG88,AL88,AQ88,AV88,BA88)-SUM(I88,N88,S88,X88,AC88,AH88)))</f>
        <v>0.0</v>
      </c>
      <c r="AN88" s="19">
        <f>ROUND(AJ88+AK88-AL88-AM88,2)</f>
        <v>0.0</v>
      </c>
      <c r="AO88" s="19">
        <f>AS87</f>
        <v>0.0</v>
      </c>
      <c r="AP88" s="19">
        <f>ROUND(AO88*$AP$5/12,2)</f>
        <v>0.0</v>
      </c>
      <c r="AQ88" s="19">
        <f>MIN($AQ$5,AO88+AP88)</f>
        <v>0.0</v>
      </c>
      <c r="AR88" s="19">
        <f>MAX(0,MIN(AO88+AP88-AQ88,MonthlyPayment-SUM(H88,M88,R88,W88,AB88,AG88,AL88,AQ88,AV88,BA88)-SUM(I88,N88,S88,X88,AC88,AH88,AM88)))</f>
        <v>0.0</v>
      </c>
      <c r="AS88" s="19">
        <f>ROUND(AO88+AP88-AQ88-AR88,2)</f>
        <v>0.0</v>
      </c>
      <c r="AT88" s="19">
        <f>AX87</f>
        <v>0.0</v>
      </c>
      <c r="AU88" s="19">
        <f>ROUND(AT88*$AU$5/12,2)</f>
        <v>0.0</v>
      </c>
      <c r="AV88" s="19">
        <f>MIN($AV$5,AT88+AU88)</f>
        <v>0.0</v>
      </c>
      <c r="AW88" s="19">
        <f>MAX(0,MIN(AT88+AU88-AV88,MonthlyPayment-SUM(H88,M88,R88,W88,AB88,AG88,AL88,AQ88,AV88,BA88)-SUM(I88,N88,S88,X88,AC88,AH88,AM88,AR88)))</f>
        <v>0.0</v>
      </c>
      <c r="AX88" s="19">
        <f>ROUND(AT88+AU88-AV88-AW88,2)</f>
        <v>0.0</v>
      </c>
      <c r="AY88" s="19">
        <f>BC87</f>
        <v>0.0</v>
      </c>
      <c r="AZ88" s="19">
        <f>ROUND(AY88*$AZ$5/12,2)</f>
        <v>0.0</v>
      </c>
      <c r="BA88" s="19">
        <f>MIN($BA$5,AY88+AZ88)</f>
        <v>0.0</v>
      </c>
      <c r="BB88" s="19">
        <f>MAX(0,MIN(AY88+AZ88-BA88,MonthlyPayment-SUM(H88,M88,R88,W88,AB88,AG88,AL88,AQ88,AV88,BA88)-SUM(I88,N88,S88,X88,AC88,AH88,AM88,AR88,AW88)))</f>
        <v>0.0</v>
      </c>
      <c r="BC88" s="19">
        <f>ROUND(AY88+AZ88-BA88-BB88,2)</f>
        <v>0.0</v>
      </c>
    </row>
    <row r="89" spans="1:55">
      <c r="A89" s="9">
        <v>83</v>
      </c>
      <c r="B89" s="15">
        <f>IF(FirstPayment="","",EDATE(FirstPayment,A89-1))</f>
        <v/>
      </c>
      <c r="C89" s="19">
        <f>SUM(H89,M89,R89,W89,AB89,AG89,AL89,AQ89,AV89,BA89,I89,N89,S89,X89,AC89,AH89,AM89,AR89,AW89,BB89)</f>
        <v>0.0</v>
      </c>
      <c r="D89" s="19">
        <f>SUM(J89,O89,T89,Y89,AD89,AI89,AN89,AS89,AX89,BC89)</f>
        <v>0.0</v>
      </c>
      <c r="E89" s="19">
        <f>SUM(G89,L89,Q89,V89,AA89,AF89,AK89,AP89,AU89,AZ89)</f>
        <v>0.0</v>
      </c>
      <c r="F89" s="19">
        <f>J88</f>
        <v>0.0</v>
      </c>
      <c r="G89" s="19">
        <f>ROUND(F89*$G$5/12,2)</f>
        <v>0.0</v>
      </c>
      <c r="H89" s="19">
        <f>MIN($H$5,F89+G89)</f>
        <v>0.0</v>
      </c>
      <c r="I89" s="19">
        <f>MAX(0,MIN(F89+G89-H89,MonthlyPayment-SUM(H89,M89,R89,W89,AB89,AG89,AL89,AQ89,AV89,BA89)))</f>
        <v>0.0</v>
      </c>
      <c r="J89" s="19">
        <f>ROUND(F89+G89-H89-I89,2)</f>
        <v>0.0</v>
      </c>
      <c r="K89" s="19">
        <f>O88</f>
        <v>0.0</v>
      </c>
      <c r="L89" s="19">
        <f>ROUND(K89*$L$5/12,2)</f>
        <v>0.0</v>
      </c>
      <c r="M89" s="19">
        <f>MIN($M$5,K89+L89)</f>
        <v>0.0</v>
      </c>
      <c r="N89" s="19">
        <f>MAX(0,MIN(K89+L89-M89,MonthlyPayment-SUM(H89,M89,R89,W89,AB89,AG89,AL89,AQ89,AV89,BA89)-SUM(I89)))</f>
        <v>0.0</v>
      </c>
      <c r="O89" s="19">
        <f>ROUND(K89+L89-M89-N89,2)</f>
        <v>0.0</v>
      </c>
      <c r="P89" s="19">
        <f>T88</f>
        <v>0.0</v>
      </c>
      <c r="Q89" s="19">
        <f>ROUND(P89*$Q$5/12,2)</f>
        <v>0.0</v>
      </c>
      <c r="R89" s="19">
        <f>MIN($R$5,P89+Q89)</f>
        <v>0.0</v>
      </c>
      <c r="S89" s="19">
        <f>MAX(0,MIN(P89+Q89-R89,MonthlyPayment-SUM(H89,M89,R89,W89,AB89,AG89,AL89,AQ89,AV89,BA89)-SUM(I89,N89)))</f>
        <v>0.0</v>
      </c>
      <c r="T89" s="19">
        <f>ROUND(P89+Q89-R89-S89,2)</f>
        <v>0.0</v>
      </c>
      <c r="U89" s="19">
        <f>Y88</f>
        <v>0.0</v>
      </c>
      <c r="V89" s="19">
        <f>ROUND(U89*$V$5/12,2)</f>
        <v>0.0</v>
      </c>
      <c r="W89" s="19">
        <f>MIN($W$5,U89+V89)</f>
        <v>0.0</v>
      </c>
      <c r="X89" s="19">
        <f>MAX(0,MIN(U89+V89-W89,MonthlyPayment-SUM(H89,M89,R89,W89,AB89,AG89,AL89,AQ89,AV89,BA89)-SUM(I89,N89,S89)))</f>
        <v>0.0</v>
      </c>
      <c r="Y89" s="19">
        <f>ROUND(U89+V89-W89-X89,2)</f>
        <v>0.0</v>
      </c>
      <c r="Z89" s="19">
        <f>AD88</f>
        <v>0.0</v>
      </c>
      <c r="AA89" s="19">
        <f>ROUND(Z89*$AA$5/12,2)</f>
        <v>0.0</v>
      </c>
      <c r="AB89" s="19">
        <f>MIN($AB$5,Z89+AA89)</f>
        <v>0.0</v>
      </c>
      <c r="AC89" s="19">
        <f>MAX(0,MIN(Z89+AA89-AB89,MonthlyPayment-SUM(H89,M89,R89,W89,AB89,AG89,AL89,AQ89,AV89,BA89)-SUM(I89,N89,S89,X89)))</f>
        <v>0.0</v>
      </c>
      <c r="AD89" s="19">
        <f>ROUND(Z89+AA89-AB89-AC89,2)</f>
        <v>0.0</v>
      </c>
      <c r="AE89" s="19">
        <f>AI88</f>
        <v>0.0</v>
      </c>
      <c r="AF89" s="19">
        <f>ROUND(AE89*$AF$5/12,2)</f>
        <v>0.0</v>
      </c>
      <c r="AG89" s="19">
        <f>MIN($AG$5,AE89+AF89)</f>
        <v>0.0</v>
      </c>
      <c r="AH89" s="19">
        <f>MAX(0,MIN(AE89+AF89-AG89,MonthlyPayment-SUM(H89,M89,R89,W89,AB89,AG89,AL89,AQ89,AV89,BA89)-SUM(I89,N89,S89,X89,AC89)))</f>
        <v>0.0</v>
      </c>
      <c r="AI89" s="19">
        <f>ROUND(AE89+AF89-AG89-AH89,2)</f>
        <v>0.0</v>
      </c>
      <c r="AJ89" s="19">
        <f>AN88</f>
        <v>0.0</v>
      </c>
      <c r="AK89" s="19">
        <f>ROUND(AJ89*$AK$5/12,2)</f>
        <v>0.0</v>
      </c>
      <c r="AL89" s="19">
        <f>MIN($AL$5,AJ89+AK89)</f>
        <v>0.0</v>
      </c>
      <c r="AM89" s="19">
        <f>MAX(0,MIN(AJ89+AK89-AL89,MonthlyPayment-SUM(H89,M89,R89,W89,AB89,AG89,AL89,AQ89,AV89,BA89)-SUM(I89,N89,S89,X89,AC89,AH89)))</f>
        <v>0.0</v>
      </c>
      <c r="AN89" s="19">
        <f>ROUND(AJ89+AK89-AL89-AM89,2)</f>
        <v>0.0</v>
      </c>
      <c r="AO89" s="19">
        <f>AS88</f>
        <v>0.0</v>
      </c>
      <c r="AP89" s="19">
        <f>ROUND(AO89*$AP$5/12,2)</f>
        <v>0.0</v>
      </c>
      <c r="AQ89" s="19">
        <f>MIN($AQ$5,AO89+AP89)</f>
        <v>0.0</v>
      </c>
      <c r="AR89" s="19">
        <f>MAX(0,MIN(AO89+AP89-AQ89,MonthlyPayment-SUM(H89,M89,R89,W89,AB89,AG89,AL89,AQ89,AV89,BA89)-SUM(I89,N89,S89,X89,AC89,AH89,AM89)))</f>
        <v>0.0</v>
      </c>
      <c r="AS89" s="19">
        <f>ROUND(AO89+AP89-AQ89-AR89,2)</f>
        <v>0.0</v>
      </c>
      <c r="AT89" s="19">
        <f>AX88</f>
        <v>0.0</v>
      </c>
      <c r="AU89" s="19">
        <f>ROUND(AT89*$AU$5/12,2)</f>
        <v>0.0</v>
      </c>
      <c r="AV89" s="19">
        <f>MIN($AV$5,AT89+AU89)</f>
        <v>0.0</v>
      </c>
      <c r="AW89" s="19">
        <f>MAX(0,MIN(AT89+AU89-AV89,MonthlyPayment-SUM(H89,M89,R89,W89,AB89,AG89,AL89,AQ89,AV89,BA89)-SUM(I89,N89,S89,X89,AC89,AH89,AM89,AR89)))</f>
        <v>0.0</v>
      </c>
      <c r="AX89" s="19">
        <f>ROUND(AT89+AU89-AV89-AW89,2)</f>
        <v>0.0</v>
      </c>
      <c r="AY89" s="19">
        <f>BC88</f>
        <v>0.0</v>
      </c>
      <c r="AZ89" s="19">
        <f>ROUND(AY89*$AZ$5/12,2)</f>
        <v>0.0</v>
      </c>
      <c r="BA89" s="19">
        <f>MIN($BA$5,AY89+AZ89)</f>
        <v>0.0</v>
      </c>
      <c r="BB89" s="19">
        <f>MAX(0,MIN(AY89+AZ89-BA89,MonthlyPayment-SUM(H89,M89,R89,W89,AB89,AG89,AL89,AQ89,AV89,BA89)-SUM(I89,N89,S89,X89,AC89,AH89,AM89,AR89,AW89)))</f>
        <v>0.0</v>
      </c>
      <c r="BC89" s="19">
        <f>ROUND(AY89+AZ89-BA89-BB89,2)</f>
        <v>0.0</v>
      </c>
    </row>
    <row r="90" spans="1:55">
      <c r="A90" s="9">
        <v>84</v>
      </c>
      <c r="B90" s="15">
        <f>IF(FirstPayment="","",EDATE(FirstPayment,A90-1))</f>
        <v/>
      </c>
      <c r="C90" s="19">
        <f>SUM(H90,M90,R90,W90,AB90,AG90,AL90,AQ90,AV90,BA90,I90,N90,S90,X90,AC90,AH90,AM90,AR90,AW90,BB90)</f>
        <v>0.0</v>
      </c>
      <c r="D90" s="19">
        <f>SUM(J90,O90,T90,Y90,AD90,AI90,AN90,AS90,AX90,BC90)</f>
        <v>0.0</v>
      </c>
      <c r="E90" s="19">
        <f>SUM(G90,L90,Q90,V90,AA90,AF90,AK90,AP90,AU90,AZ90)</f>
        <v>0.0</v>
      </c>
      <c r="F90" s="19">
        <f>J89</f>
        <v>0.0</v>
      </c>
      <c r="G90" s="19">
        <f>ROUND(F90*$G$5/12,2)</f>
        <v>0.0</v>
      </c>
      <c r="H90" s="19">
        <f>MIN($H$5,F90+G90)</f>
        <v>0.0</v>
      </c>
      <c r="I90" s="19">
        <f>MAX(0,MIN(F90+G90-H90,MonthlyPayment-SUM(H90,M90,R90,W90,AB90,AG90,AL90,AQ90,AV90,BA90)))</f>
        <v>0.0</v>
      </c>
      <c r="J90" s="19">
        <f>ROUND(F90+G90-H90-I90,2)</f>
        <v>0.0</v>
      </c>
      <c r="K90" s="19">
        <f>O89</f>
        <v>0.0</v>
      </c>
      <c r="L90" s="19">
        <f>ROUND(K90*$L$5/12,2)</f>
        <v>0.0</v>
      </c>
      <c r="M90" s="19">
        <f>MIN($M$5,K90+L90)</f>
        <v>0.0</v>
      </c>
      <c r="N90" s="19">
        <f>MAX(0,MIN(K90+L90-M90,MonthlyPayment-SUM(H90,M90,R90,W90,AB90,AG90,AL90,AQ90,AV90,BA90)-SUM(I90)))</f>
        <v>0.0</v>
      </c>
      <c r="O90" s="19">
        <f>ROUND(K90+L90-M90-N90,2)</f>
        <v>0.0</v>
      </c>
      <c r="P90" s="19">
        <f>T89</f>
        <v>0.0</v>
      </c>
      <c r="Q90" s="19">
        <f>ROUND(P90*$Q$5/12,2)</f>
        <v>0.0</v>
      </c>
      <c r="R90" s="19">
        <f>MIN($R$5,P90+Q90)</f>
        <v>0.0</v>
      </c>
      <c r="S90" s="19">
        <f>MAX(0,MIN(P90+Q90-R90,MonthlyPayment-SUM(H90,M90,R90,W90,AB90,AG90,AL90,AQ90,AV90,BA90)-SUM(I90,N90)))</f>
        <v>0.0</v>
      </c>
      <c r="T90" s="19">
        <f>ROUND(P90+Q90-R90-S90,2)</f>
        <v>0.0</v>
      </c>
      <c r="U90" s="19">
        <f>Y89</f>
        <v>0.0</v>
      </c>
      <c r="V90" s="19">
        <f>ROUND(U90*$V$5/12,2)</f>
        <v>0.0</v>
      </c>
      <c r="W90" s="19">
        <f>MIN($W$5,U90+V90)</f>
        <v>0.0</v>
      </c>
      <c r="X90" s="19">
        <f>MAX(0,MIN(U90+V90-W90,MonthlyPayment-SUM(H90,M90,R90,W90,AB90,AG90,AL90,AQ90,AV90,BA90)-SUM(I90,N90,S90)))</f>
        <v>0.0</v>
      </c>
      <c r="Y90" s="19">
        <f>ROUND(U90+V90-W90-X90,2)</f>
        <v>0.0</v>
      </c>
      <c r="Z90" s="19">
        <f>AD89</f>
        <v>0.0</v>
      </c>
      <c r="AA90" s="19">
        <f>ROUND(Z90*$AA$5/12,2)</f>
        <v>0.0</v>
      </c>
      <c r="AB90" s="19">
        <f>MIN($AB$5,Z90+AA90)</f>
        <v>0.0</v>
      </c>
      <c r="AC90" s="19">
        <f>MAX(0,MIN(Z90+AA90-AB90,MonthlyPayment-SUM(H90,M90,R90,W90,AB90,AG90,AL90,AQ90,AV90,BA90)-SUM(I90,N90,S90,X90)))</f>
        <v>0.0</v>
      </c>
      <c r="AD90" s="19">
        <f>ROUND(Z90+AA90-AB90-AC90,2)</f>
        <v>0.0</v>
      </c>
      <c r="AE90" s="19">
        <f>AI89</f>
        <v>0.0</v>
      </c>
      <c r="AF90" s="19">
        <f>ROUND(AE90*$AF$5/12,2)</f>
        <v>0.0</v>
      </c>
      <c r="AG90" s="19">
        <f>MIN($AG$5,AE90+AF90)</f>
        <v>0.0</v>
      </c>
      <c r="AH90" s="19">
        <f>MAX(0,MIN(AE90+AF90-AG90,MonthlyPayment-SUM(H90,M90,R90,W90,AB90,AG90,AL90,AQ90,AV90,BA90)-SUM(I90,N90,S90,X90,AC90)))</f>
        <v>0.0</v>
      </c>
      <c r="AI90" s="19">
        <f>ROUND(AE90+AF90-AG90-AH90,2)</f>
        <v>0.0</v>
      </c>
      <c r="AJ90" s="19">
        <f>AN89</f>
        <v>0.0</v>
      </c>
      <c r="AK90" s="19">
        <f>ROUND(AJ90*$AK$5/12,2)</f>
        <v>0.0</v>
      </c>
      <c r="AL90" s="19">
        <f>MIN($AL$5,AJ90+AK90)</f>
        <v>0.0</v>
      </c>
      <c r="AM90" s="19">
        <f>MAX(0,MIN(AJ90+AK90-AL90,MonthlyPayment-SUM(H90,M90,R90,W90,AB90,AG90,AL90,AQ90,AV90,BA90)-SUM(I90,N90,S90,X90,AC90,AH90)))</f>
        <v>0.0</v>
      </c>
      <c r="AN90" s="19">
        <f>ROUND(AJ90+AK90-AL90-AM90,2)</f>
        <v>0.0</v>
      </c>
      <c r="AO90" s="19">
        <f>AS89</f>
        <v>0.0</v>
      </c>
      <c r="AP90" s="19">
        <f>ROUND(AO90*$AP$5/12,2)</f>
        <v>0.0</v>
      </c>
      <c r="AQ90" s="19">
        <f>MIN($AQ$5,AO90+AP90)</f>
        <v>0.0</v>
      </c>
      <c r="AR90" s="19">
        <f>MAX(0,MIN(AO90+AP90-AQ90,MonthlyPayment-SUM(H90,M90,R90,W90,AB90,AG90,AL90,AQ90,AV90,BA90)-SUM(I90,N90,S90,X90,AC90,AH90,AM90)))</f>
        <v>0.0</v>
      </c>
      <c r="AS90" s="19">
        <f>ROUND(AO90+AP90-AQ90-AR90,2)</f>
        <v>0.0</v>
      </c>
      <c r="AT90" s="19">
        <f>AX89</f>
        <v>0.0</v>
      </c>
      <c r="AU90" s="19">
        <f>ROUND(AT90*$AU$5/12,2)</f>
        <v>0.0</v>
      </c>
      <c r="AV90" s="19">
        <f>MIN($AV$5,AT90+AU90)</f>
        <v>0.0</v>
      </c>
      <c r="AW90" s="19">
        <f>MAX(0,MIN(AT90+AU90-AV90,MonthlyPayment-SUM(H90,M90,R90,W90,AB90,AG90,AL90,AQ90,AV90,BA90)-SUM(I90,N90,S90,X90,AC90,AH90,AM90,AR90)))</f>
        <v>0.0</v>
      </c>
      <c r="AX90" s="19">
        <f>ROUND(AT90+AU90-AV90-AW90,2)</f>
        <v>0.0</v>
      </c>
      <c r="AY90" s="19">
        <f>BC89</f>
        <v>0.0</v>
      </c>
      <c r="AZ90" s="19">
        <f>ROUND(AY90*$AZ$5/12,2)</f>
        <v>0.0</v>
      </c>
      <c r="BA90" s="19">
        <f>MIN($BA$5,AY90+AZ90)</f>
        <v>0.0</v>
      </c>
      <c r="BB90" s="19">
        <f>MAX(0,MIN(AY90+AZ90-BA90,MonthlyPayment-SUM(H90,M90,R90,W90,AB90,AG90,AL90,AQ90,AV90,BA90)-SUM(I90,N90,S90,X90,AC90,AH90,AM90,AR90,AW90)))</f>
        <v>0.0</v>
      </c>
      <c r="BC90" s="19">
        <f>ROUND(AY90+AZ90-BA90-BB90,2)</f>
        <v>0.0</v>
      </c>
    </row>
    <row r="91" spans="1:55">
      <c r="A91" s="9">
        <v>85</v>
      </c>
      <c r="B91" s="15">
        <f>IF(FirstPayment="","",EDATE(FirstPayment,A91-1))</f>
        <v/>
      </c>
      <c r="C91" s="19">
        <f>SUM(H91,M91,R91,W91,AB91,AG91,AL91,AQ91,AV91,BA91,I91,N91,S91,X91,AC91,AH91,AM91,AR91,AW91,BB91)</f>
        <v>0.0</v>
      </c>
      <c r="D91" s="19">
        <f>SUM(J91,O91,T91,Y91,AD91,AI91,AN91,AS91,AX91,BC91)</f>
        <v>0.0</v>
      </c>
      <c r="E91" s="19">
        <f>SUM(G91,L91,Q91,V91,AA91,AF91,AK91,AP91,AU91,AZ91)</f>
        <v>0.0</v>
      </c>
      <c r="F91" s="19">
        <f>J90</f>
        <v>0.0</v>
      </c>
      <c r="G91" s="19">
        <f>ROUND(F91*$G$5/12,2)</f>
        <v>0.0</v>
      </c>
      <c r="H91" s="19">
        <f>MIN($H$5,F91+G91)</f>
        <v>0.0</v>
      </c>
      <c r="I91" s="19">
        <f>MAX(0,MIN(F91+G91-H91,MonthlyPayment-SUM(H91,M91,R91,W91,AB91,AG91,AL91,AQ91,AV91,BA91)))</f>
        <v>0.0</v>
      </c>
      <c r="J91" s="19">
        <f>ROUND(F91+G91-H91-I91,2)</f>
        <v>0.0</v>
      </c>
      <c r="K91" s="19">
        <f>O90</f>
        <v>0.0</v>
      </c>
      <c r="L91" s="19">
        <f>ROUND(K91*$L$5/12,2)</f>
        <v>0.0</v>
      </c>
      <c r="M91" s="19">
        <f>MIN($M$5,K91+L91)</f>
        <v>0.0</v>
      </c>
      <c r="N91" s="19">
        <f>MAX(0,MIN(K91+L91-M91,MonthlyPayment-SUM(H91,M91,R91,W91,AB91,AG91,AL91,AQ91,AV91,BA91)-SUM(I91)))</f>
        <v>0.0</v>
      </c>
      <c r="O91" s="19">
        <f>ROUND(K91+L91-M91-N91,2)</f>
        <v>0.0</v>
      </c>
      <c r="P91" s="19">
        <f>T90</f>
        <v>0.0</v>
      </c>
      <c r="Q91" s="19">
        <f>ROUND(P91*$Q$5/12,2)</f>
        <v>0.0</v>
      </c>
      <c r="R91" s="19">
        <f>MIN($R$5,P91+Q91)</f>
        <v>0.0</v>
      </c>
      <c r="S91" s="19">
        <f>MAX(0,MIN(P91+Q91-R91,MonthlyPayment-SUM(H91,M91,R91,W91,AB91,AG91,AL91,AQ91,AV91,BA91)-SUM(I91,N91)))</f>
        <v>0.0</v>
      </c>
      <c r="T91" s="19">
        <f>ROUND(P91+Q91-R91-S91,2)</f>
        <v>0.0</v>
      </c>
      <c r="U91" s="19">
        <f>Y90</f>
        <v>0.0</v>
      </c>
      <c r="V91" s="19">
        <f>ROUND(U91*$V$5/12,2)</f>
        <v>0.0</v>
      </c>
      <c r="W91" s="19">
        <f>MIN($W$5,U91+V91)</f>
        <v>0.0</v>
      </c>
      <c r="X91" s="19">
        <f>MAX(0,MIN(U91+V91-W91,MonthlyPayment-SUM(H91,M91,R91,W91,AB91,AG91,AL91,AQ91,AV91,BA91)-SUM(I91,N91,S91)))</f>
        <v>0.0</v>
      </c>
      <c r="Y91" s="19">
        <f>ROUND(U91+V91-W91-X91,2)</f>
        <v>0.0</v>
      </c>
      <c r="Z91" s="19">
        <f>AD90</f>
        <v>0.0</v>
      </c>
      <c r="AA91" s="19">
        <f>ROUND(Z91*$AA$5/12,2)</f>
        <v>0.0</v>
      </c>
      <c r="AB91" s="19">
        <f>MIN($AB$5,Z91+AA91)</f>
        <v>0.0</v>
      </c>
      <c r="AC91" s="19">
        <f>MAX(0,MIN(Z91+AA91-AB91,MonthlyPayment-SUM(H91,M91,R91,W91,AB91,AG91,AL91,AQ91,AV91,BA91)-SUM(I91,N91,S91,X91)))</f>
        <v>0.0</v>
      </c>
      <c r="AD91" s="19">
        <f>ROUND(Z91+AA91-AB91-AC91,2)</f>
        <v>0.0</v>
      </c>
      <c r="AE91" s="19">
        <f>AI90</f>
        <v>0.0</v>
      </c>
      <c r="AF91" s="19">
        <f>ROUND(AE91*$AF$5/12,2)</f>
        <v>0.0</v>
      </c>
      <c r="AG91" s="19">
        <f>MIN($AG$5,AE91+AF91)</f>
        <v>0.0</v>
      </c>
      <c r="AH91" s="19">
        <f>MAX(0,MIN(AE91+AF91-AG91,MonthlyPayment-SUM(H91,M91,R91,W91,AB91,AG91,AL91,AQ91,AV91,BA91)-SUM(I91,N91,S91,X91,AC91)))</f>
        <v>0.0</v>
      </c>
      <c r="AI91" s="19">
        <f>ROUND(AE91+AF91-AG91-AH91,2)</f>
        <v>0.0</v>
      </c>
      <c r="AJ91" s="19">
        <f>AN90</f>
        <v>0.0</v>
      </c>
      <c r="AK91" s="19">
        <f>ROUND(AJ91*$AK$5/12,2)</f>
        <v>0.0</v>
      </c>
      <c r="AL91" s="19">
        <f>MIN($AL$5,AJ91+AK91)</f>
        <v>0.0</v>
      </c>
      <c r="AM91" s="19">
        <f>MAX(0,MIN(AJ91+AK91-AL91,MonthlyPayment-SUM(H91,M91,R91,W91,AB91,AG91,AL91,AQ91,AV91,BA91)-SUM(I91,N91,S91,X91,AC91,AH91)))</f>
        <v>0.0</v>
      </c>
      <c r="AN91" s="19">
        <f>ROUND(AJ91+AK91-AL91-AM91,2)</f>
        <v>0.0</v>
      </c>
      <c r="AO91" s="19">
        <f>AS90</f>
        <v>0.0</v>
      </c>
      <c r="AP91" s="19">
        <f>ROUND(AO91*$AP$5/12,2)</f>
        <v>0.0</v>
      </c>
      <c r="AQ91" s="19">
        <f>MIN($AQ$5,AO91+AP91)</f>
        <v>0.0</v>
      </c>
      <c r="AR91" s="19">
        <f>MAX(0,MIN(AO91+AP91-AQ91,MonthlyPayment-SUM(H91,M91,R91,W91,AB91,AG91,AL91,AQ91,AV91,BA91)-SUM(I91,N91,S91,X91,AC91,AH91,AM91)))</f>
        <v>0.0</v>
      </c>
      <c r="AS91" s="19">
        <f>ROUND(AO91+AP91-AQ91-AR91,2)</f>
        <v>0.0</v>
      </c>
      <c r="AT91" s="19">
        <f>AX90</f>
        <v>0.0</v>
      </c>
      <c r="AU91" s="19">
        <f>ROUND(AT91*$AU$5/12,2)</f>
        <v>0.0</v>
      </c>
      <c r="AV91" s="19">
        <f>MIN($AV$5,AT91+AU91)</f>
        <v>0.0</v>
      </c>
      <c r="AW91" s="19">
        <f>MAX(0,MIN(AT91+AU91-AV91,MonthlyPayment-SUM(H91,M91,R91,W91,AB91,AG91,AL91,AQ91,AV91,BA91)-SUM(I91,N91,S91,X91,AC91,AH91,AM91,AR91)))</f>
        <v>0.0</v>
      </c>
      <c r="AX91" s="19">
        <f>ROUND(AT91+AU91-AV91-AW91,2)</f>
        <v>0.0</v>
      </c>
      <c r="AY91" s="19">
        <f>BC90</f>
        <v>0.0</v>
      </c>
      <c r="AZ91" s="19">
        <f>ROUND(AY91*$AZ$5/12,2)</f>
        <v>0.0</v>
      </c>
      <c r="BA91" s="19">
        <f>MIN($BA$5,AY91+AZ91)</f>
        <v>0.0</v>
      </c>
      <c r="BB91" s="19">
        <f>MAX(0,MIN(AY91+AZ91-BA91,MonthlyPayment-SUM(H91,M91,R91,W91,AB91,AG91,AL91,AQ91,AV91,BA91)-SUM(I91,N91,S91,X91,AC91,AH91,AM91,AR91,AW91)))</f>
        <v>0.0</v>
      </c>
      <c r="BC91" s="19">
        <f>ROUND(AY91+AZ91-BA91-BB91,2)</f>
        <v>0.0</v>
      </c>
    </row>
    <row r="92" spans="1:55">
      <c r="A92" s="9">
        <v>86</v>
      </c>
      <c r="B92" s="15">
        <f>IF(FirstPayment="","",EDATE(FirstPayment,A92-1))</f>
        <v/>
      </c>
      <c r="C92" s="19">
        <f>SUM(H92,M92,R92,W92,AB92,AG92,AL92,AQ92,AV92,BA92,I92,N92,S92,X92,AC92,AH92,AM92,AR92,AW92,BB92)</f>
        <v>0.0</v>
      </c>
      <c r="D92" s="19">
        <f>SUM(J92,O92,T92,Y92,AD92,AI92,AN92,AS92,AX92,BC92)</f>
        <v>0.0</v>
      </c>
      <c r="E92" s="19">
        <f>SUM(G92,L92,Q92,V92,AA92,AF92,AK92,AP92,AU92,AZ92)</f>
        <v>0.0</v>
      </c>
      <c r="F92" s="19">
        <f>J91</f>
        <v>0.0</v>
      </c>
      <c r="G92" s="19">
        <f>ROUND(F92*$G$5/12,2)</f>
        <v>0.0</v>
      </c>
      <c r="H92" s="19">
        <f>MIN($H$5,F92+G92)</f>
        <v>0.0</v>
      </c>
      <c r="I92" s="19">
        <f>MAX(0,MIN(F92+G92-H92,MonthlyPayment-SUM(H92,M92,R92,W92,AB92,AG92,AL92,AQ92,AV92,BA92)))</f>
        <v>0.0</v>
      </c>
      <c r="J92" s="19">
        <f>ROUND(F92+G92-H92-I92,2)</f>
        <v>0.0</v>
      </c>
      <c r="K92" s="19">
        <f>O91</f>
        <v>0.0</v>
      </c>
      <c r="L92" s="19">
        <f>ROUND(K92*$L$5/12,2)</f>
        <v>0.0</v>
      </c>
      <c r="M92" s="19">
        <f>MIN($M$5,K92+L92)</f>
        <v>0.0</v>
      </c>
      <c r="N92" s="19">
        <f>MAX(0,MIN(K92+L92-M92,MonthlyPayment-SUM(H92,M92,R92,W92,AB92,AG92,AL92,AQ92,AV92,BA92)-SUM(I92)))</f>
        <v>0.0</v>
      </c>
      <c r="O92" s="19">
        <f>ROUND(K92+L92-M92-N92,2)</f>
        <v>0.0</v>
      </c>
      <c r="P92" s="19">
        <f>T91</f>
        <v>0.0</v>
      </c>
      <c r="Q92" s="19">
        <f>ROUND(P92*$Q$5/12,2)</f>
        <v>0.0</v>
      </c>
      <c r="R92" s="19">
        <f>MIN($R$5,P92+Q92)</f>
        <v>0.0</v>
      </c>
      <c r="S92" s="19">
        <f>MAX(0,MIN(P92+Q92-R92,MonthlyPayment-SUM(H92,M92,R92,W92,AB92,AG92,AL92,AQ92,AV92,BA92)-SUM(I92,N92)))</f>
        <v>0.0</v>
      </c>
      <c r="T92" s="19">
        <f>ROUND(P92+Q92-R92-S92,2)</f>
        <v>0.0</v>
      </c>
      <c r="U92" s="19">
        <f>Y91</f>
        <v>0.0</v>
      </c>
      <c r="V92" s="19">
        <f>ROUND(U92*$V$5/12,2)</f>
        <v>0.0</v>
      </c>
      <c r="W92" s="19">
        <f>MIN($W$5,U92+V92)</f>
        <v>0.0</v>
      </c>
      <c r="X92" s="19">
        <f>MAX(0,MIN(U92+V92-W92,MonthlyPayment-SUM(H92,M92,R92,W92,AB92,AG92,AL92,AQ92,AV92,BA92)-SUM(I92,N92,S92)))</f>
        <v>0.0</v>
      </c>
      <c r="Y92" s="19">
        <f>ROUND(U92+V92-W92-X92,2)</f>
        <v>0.0</v>
      </c>
      <c r="Z92" s="19">
        <f>AD91</f>
        <v>0.0</v>
      </c>
      <c r="AA92" s="19">
        <f>ROUND(Z92*$AA$5/12,2)</f>
        <v>0.0</v>
      </c>
      <c r="AB92" s="19">
        <f>MIN($AB$5,Z92+AA92)</f>
        <v>0.0</v>
      </c>
      <c r="AC92" s="19">
        <f>MAX(0,MIN(Z92+AA92-AB92,MonthlyPayment-SUM(H92,M92,R92,W92,AB92,AG92,AL92,AQ92,AV92,BA92)-SUM(I92,N92,S92,X92)))</f>
        <v>0.0</v>
      </c>
      <c r="AD92" s="19">
        <f>ROUND(Z92+AA92-AB92-AC92,2)</f>
        <v>0.0</v>
      </c>
      <c r="AE92" s="19">
        <f>AI91</f>
        <v>0.0</v>
      </c>
      <c r="AF92" s="19">
        <f>ROUND(AE92*$AF$5/12,2)</f>
        <v>0.0</v>
      </c>
      <c r="AG92" s="19">
        <f>MIN($AG$5,AE92+AF92)</f>
        <v>0.0</v>
      </c>
      <c r="AH92" s="19">
        <f>MAX(0,MIN(AE92+AF92-AG92,MonthlyPayment-SUM(H92,M92,R92,W92,AB92,AG92,AL92,AQ92,AV92,BA92)-SUM(I92,N92,S92,X92,AC92)))</f>
        <v>0.0</v>
      </c>
      <c r="AI92" s="19">
        <f>ROUND(AE92+AF92-AG92-AH92,2)</f>
        <v>0.0</v>
      </c>
      <c r="AJ92" s="19">
        <f>AN91</f>
        <v>0.0</v>
      </c>
      <c r="AK92" s="19">
        <f>ROUND(AJ92*$AK$5/12,2)</f>
        <v>0.0</v>
      </c>
      <c r="AL92" s="19">
        <f>MIN($AL$5,AJ92+AK92)</f>
        <v>0.0</v>
      </c>
      <c r="AM92" s="19">
        <f>MAX(0,MIN(AJ92+AK92-AL92,MonthlyPayment-SUM(H92,M92,R92,W92,AB92,AG92,AL92,AQ92,AV92,BA92)-SUM(I92,N92,S92,X92,AC92,AH92)))</f>
        <v>0.0</v>
      </c>
      <c r="AN92" s="19">
        <f>ROUND(AJ92+AK92-AL92-AM92,2)</f>
        <v>0.0</v>
      </c>
      <c r="AO92" s="19">
        <f>AS91</f>
        <v>0.0</v>
      </c>
      <c r="AP92" s="19">
        <f>ROUND(AO92*$AP$5/12,2)</f>
        <v>0.0</v>
      </c>
      <c r="AQ92" s="19">
        <f>MIN($AQ$5,AO92+AP92)</f>
        <v>0.0</v>
      </c>
      <c r="AR92" s="19">
        <f>MAX(0,MIN(AO92+AP92-AQ92,MonthlyPayment-SUM(H92,M92,R92,W92,AB92,AG92,AL92,AQ92,AV92,BA92)-SUM(I92,N92,S92,X92,AC92,AH92,AM92)))</f>
        <v>0.0</v>
      </c>
      <c r="AS92" s="19">
        <f>ROUND(AO92+AP92-AQ92-AR92,2)</f>
        <v>0.0</v>
      </c>
      <c r="AT92" s="19">
        <f>AX91</f>
        <v>0.0</v>
      </c>
      <c r="AU92" s="19">
        <f>ROUND(AT92*$AU$5/12,2)</f>
        <v>0.0</v>
      </c>
      <c r="AV92" s="19">
        <f>MIN($AV$5,AT92+AU92)</f>
        <v>0.0</v>
      </c>
      <c r="AW92" s="19">
        <f>MAX(0,MIN(AT92+AU92-AV92,MonthlyPayment-SUM(H92,M92,R92,W92,AB92,AG92,AL92,AQ92,AV92,BA92)-SUM(I92,N92,S92,X92,AC92,AH92,AM92,AR92)))</f>
        <v>0.0</v>
      </c>
      <c r="AX92" s="19">
        <f>ROUND(AT92+AU92-AV92-AW92,2)</f>
        <v>0.0</v>
      </c>
      <c r="AY92" s="19">
        <f>BC91</f>
        <v>0.0</v>
      </c>
      <c r="AZ92" s="19">
        <f>ROUND(AY92*$AZ$5/12,2)</f>
        <v>0.0</v>
      </c>
      <c r="BA92" s="19">
        <f>MIN($BA$5,AY92+AZ92)</f>
        <v>0.0</v>
      </c>
      <c r="BB92" s="19">
        <f>MAX(0,MIN(AY92+AZ92-BA92,MonthlyPayment-SUM(H92,M92,R92,W92,AB92,AG92,AL92,AQ92,AV92,BA92)-SUM(I92,N92,S92,X92,AC92,AH92,AM92,AR92,AW92)))</f>
        <v>0.0</v>
      </c>
      <c r="BC92" s="19">
        <f>ROUND(AY92+AZ92-BA92-BB92,2)</f>
        <v>0.0</v>
      </c>
    </row>
    <row r="93" spans="1:55">
      <c r="A93" s="9">
        <v>87</v>
      </c>
      <c r="B93" s="15">
        <f>IF(FirstPayment="","",EDATE(FirstPayment,A93-1))</f>
        <v/>
      </c>
      <c r="C93" s="19">
        <f>SUM(H93,M93,R93,W93,AB93,AG93,AL93,AQ93,AV93,BA93,I93,N93,S93,X93,AC93,AH93,AM93,AR93,AW93,BB93)</f>
        <v>0.0</v>
      </c>
      <c r="D93" s="19">
        <f>SUM(J93,O93,T93,Y93,AD93,AI93,AN93,AS93,AX93,BC93)</f>
        <v>0.0</v>
      </c>
      <c r="E93" s="19">
        <f>SUM(G93,L93,Q93,V93,AA93,AF93,AK93,AP93,AU93,AZ93)</f>
        <v>0.0</v>
      </c>
      <c r="F93" s="19">
        <f>J92</f>
        <v>0.0</v>
      </c>
      <c r="G93" s="19">
        <f>ROUND(F93*$G$5/12,2)</f>
        <v>0.0</v>
      </c>
      <c r="H93" s="19">
        <f>MIN($H$5,F93+G93)</f>
        <v>0.0</v>
      </c>
      <c r="I93" s="19">
        <f>MAX(0,MIN(F93+G93-H93,MonthlyPayment-SUM(H93,M93,R93,W93,AB93,AG93,AL93,AQ93,AV93,BA93)))</f>
        <v>0.0</v>
      </c>
      <c r="J93" s="19">
        <f>ROUND(F93+G93-H93-I93,2)</f>
        <v>0.0</v>
      </c>
      <c r="K93" s="19">
        <f>O92</f>
        <v>0.0</v>
      </c>
      <c r="L93" s="19">
        <f>ROUND(K93*$L$5/12,2)</f>
        <v>0.0</v>
      </c>
      <c r="M93" s="19">
        <f>MIN($M$5,K93+L93)</f>
        <v>0.0</v>
      </c>
      <c r="N93" s="19">
        <f>MAX(0,MIN(K93+L93-M93,MonthlyPayment-SUM(H93,M93,R93,W93,AB93,AG93,AL93,AQ93,AV93,BA93)-SUM(I93)))</f>
        <v>0.0</v>
      </c>
      <c r="O93" s="19">
        <f>ROUND(K93+L93-M93-N93,2)</f>
        <v>0.0</v>
      </c>
      <c r="P93" s="19">
        <f>T92</f>
        <v>0.0</v>
      </c>
      <c r="Q93" s="19">
        <f>ROUND(P93*$Q$5/12,2)</f>
        <v>0.0</v>
      </c>
      <c r="R93" s="19">
        <f>MIN($R$5,P93+Q93)</f>
        <v>0.0</v>
      </c>
      <c r="S93" s="19">
        <f>MAX(0,MIN(P93+Q93-R93,MonthlyPayment-SUM(H93,M93,R93,W93,AB93,AG93,AL93,AQ93,AV93,BA93)-SUM(I93,N93)))</f>
        <v>0.0</v>
      </c>
      <c r="T93" s="19">
        <f>ROUND(P93+Q93-R93-S93,2)</f>
        <v>0.0</v>
      </c>
      <c r="U93" s="19">
        <f>Y92</f>
        <v>0.0</v>
      </c>
      <c r="V93" s="19">
        <f>ROUND(U93*$V$5/12,2)</f>
        <v>0.0</v>
      </c>
      <c r="W93" s="19">
        <f>MIN($W$5,U93+V93)</f>
        <v>0.0</v>
      </c>
      <c r="X93" s="19">
        <f>MAX(0,MIN(U93+V93-W93,MonthlyPayment-SUM(H93,M93,R93,W93,AB93,AG93,AL93,AQ93,AV93,BA93)-SUM(I93,N93,S93)))</f>
        <v>0.0</v>
      </c>
      <c r="Y93" s="19">
        <f>ROUND(U93+V93-W93-X93,2)</f>
        <v>0.0</v>
      </c>
      <c r="Z93" s="19">
        <f>AD92</f>
        <v>0.0</v>
      </c>
      <c r="AA93" s="19">
        <f>ROUND(Z93*$AA$5/12,2)</f>
        <v>0.0</v>
      </c>
      <c r="AB93" s="19">
        <f>MIN($AB$5,Z93+AA93)</f>
        <v>0.0</v>
      </c>
      <c r="AC93" s="19">
        <f>MAX(0,MIN(Z93+AA93-AB93,MonthlyPayment-SUM(H93,M93,R93,W93,AB93,AG93,AL93,AQ93,AV93,BA93)-SUM(I93,N93,S93,X93)))</f>
        <v>0.0</v>
      </c>
      <c r="AD93" s="19">
        <f>ROUND(Z93+AA93-AB93-AC93,2)</f>
        <v>0.0</v>
      </c>
      <c r="AE93" s="19">
        <f>AI92</f>
        <v>0.0</v>
      </c>
      <c r="AF93" s="19">
        <f>ROUND(AE93*$AF$5/12,2)</f>
        <v>0.0</v>
      </c>
      <c r="AG93" s="19">
        <f>MIN($AG$5,AE93+AF93)</f>
        <v>0.0</v>
      </c>
      <c r="AH93" s="19">
        <f>MAX(0,MIN(AE93+AF93-AG93,MonthlyPayment-SUM(H93,M93,R93,W93,AB93,AG93,AL93,AQ93,AV93,BA93)-SUM(I93,N93,S93,X93,AC93)))</f>
        <v>0.0</v>
      </c>
      <c r="AI93" s="19">
        <f>ROUND(AE93+AF93-AG93-AH93,2)</f>
        <v>0.0</v>
      </c>
      <c r="AJ93" s="19">
        <f>AN92</f>
        <v>0.0</v>
      </c>
      <c r="AK93" s="19">
        <f>ROUND(AJ93*$AK$5/12,2)</f>
        <v>0.0</v>
      </c>
      <c r="AL93" s="19">
        <f>MIN($AL$5,AJ93+AK93)</f>
        <v>0.0</v>
      </c>
      <c r="AM93" s="19">
        <f>MAX(0,MIN(AJ93+AK93-AL93,MonthlyPayment-SUM(H93,M93,R93,W93,AB93,AG93,AL93,AQ93,AV93,BA93)-SUM(I93,N93,S93,X93,AC93,AH93)))</f>
        <v>0.0</v>
      </c>
      <c r="AN93" s="19">
        <f>ROUND(AJ93+AK93-AL93-AM93,2)</f>
        <v>0.0</v>
      </c>
      <c r="AO93" s="19">
        <f>AS92</f>
        <v>0.0</v>
      </c>
      <c r="AP93" s="19">
        <f>ROUND(AO93*$AP$5/12,2)</f>
        <v>0.0</v>
      </c>
      <c r="AQ93" s="19">
        <f>MIN($AQ$5,AO93+AP93)</f>
        <v>0.0</v>
      </c>
      <c r="AR93" s="19">
        <f>MAX(0,MIN(AO93+AP93-AQ93,MonthlyPayment-SUM(H93,M93,R93,W93,AB93,AG93,AL93,AQ93,AV93,BA93)-SUM(I93,N93,S93,X93,AC93,AH93,AM93)))</f>
        <v>0.0</v>
      </c>
      <c r="AS93" s="19">
        <f>ROUND(AO93+AP93-AQ93-AR93,2)</f>
        <v>0.0</v>
      </c>
      <c r="AT93" s="19">
        <f>AX92</f>
        <v>0.0</v>
      </c>
      <c r="AU93" s="19">
        <f>ROUND(AT93*$AU$5/12,2)</f>
        <v>0.0</v>
      </c>
      <c r="AV93" s="19">
        <f>MIN($AV$5,AT93+AU93)</f>
        <v>0.0</v>
      </c>
      <c r="AW93" s="19">
        <f>MAX(0,MIN(AT93+AU93-AV93,MonthlyPayment-SUM(H93,M93,R93,W93,AB93,AG93,AL93,AQ93,AV93,BA93)-SUM(I93,N93,S93,X93,AC93,AH93,AM93,AR93)))</f>
        <v>0.0</v>
      </c>
      <c r="AX93" s="19">
        <f>ROUND(AT93+AU93-AV93-AW93,2)</f>
        <v>0.0</v>
      </c>
      <c r="AY93" s="19">
        <f>BC92</f>
        <v>0.0</v>
      </c>
      <c r="AZ93" s="19">
        <f>ROUND(AY93*$AZ$5/12,2)</f>
        <v>0.0</v>
      </c>
      <c r="BA93" s="19">
        <f>MIN($BA$5,AY93+AZ93)</f>
        <v>0.0</v>
      </c>
      <c r="BB93" s="19">
        <f>MAX(0,MIN(AY93+AZ93-BA93,MonthlyPayment-SUM(H93,M93,R93,W93,AB93,AG93,AL93,AQ93,AV93,BA93)-SUM(I93,N93,S93,X93,AC93,AH93,AM93,AR93,AW93)))</f>
        <v>0.0</v>
      </c>
      <c r="BC93" s="19">
        <f>ROUND(AY93+AZ93-BA93-BB93,2)</f>
        <v>0.0</v>
      </c>
    </row>
    <row r="94" spans="1:55">
      <c r="A94" s="9">
        <v>88</v>
      </c>
      <c r="B94" s="15">
        <f>IF(FirstPayment="","",EDATE(FirstPayment,A94-1))</f>
        <v/>
      </c>
      <c r="C94" s="19">
        <f>SUM(H94,M94,R94,W94,AB94,AG94,AL94,AQ94,AV94,BA94,I94,N94,S94,X94,AC94,AH94,AM94,AR94,AW94,BB94)</f>
        <v>0.0</v>
      </c>
      <c r="D94" s="19">
        <f>SUM(J94,O94,T94,Y94,AD94,AI94,AN94,AS94,AX94,BC94)</f>
        <v>0.0</v>
      </c>
      <c r="E94" s="19">
        <f>SUM(G94,L94,Q94,V94,AA94,AF94,AK94,AP94,AU94,AZ94)</f>
        <v>0.0</v>
      </c>
      <c r="F94" s="19">
        <f>J93</f>
        <v>0.0</v>
      </c>
      <c r="G94" s="19">
        <f>ROUND(F94*$G$5/12,2)</f>
        <v>0.0</v>
      </c>
      <c r="H94" s="19">
        <f>MIN($H$5,F94+G94)</f>
        <v>0.0</v>
      </c>
      <c r="I94" s="19">
        <f>MAX(0,MIN(F94+G94-H94,MonthlyPayment-SUM(H94,M94,R94,W94,AB94,AG94,AL94,AQ94,AV94,BA94)))</f>
        <v>0.0</v>
      </c>
      <c r="J94" s="19">
        <f>ROUND(F94+G94-H94-I94,2)</f>
        <v>0.0</v>
      </c>
      <c r="K94" s="19">
        <f>O93</f>
        <v>0.0</v>
      </c>
      <c r="L94" s="19">
        <f>ROUND(K94*$L$5/12,2)</f>
        <v>0.0</v>
      </c>
      <c r="M94" s="19">
        <f>MIN($M$5,K94+L94)</f>
        <v>0.0</v>
      </c>
      <c r="N94" s="19">
        <f>MAX(0,MIN(K94+L94-M94,MonthlyPayment-SUM(H94,M94,R94,W94,AB94,AG94,AL94,AQ94,AV94,BA94)-SUM(I94)))</f>
        <v>0.0</v>
      </c>
      <c r="O94" s="19">
        <f>ROUND(K94+L94-M94-N94,2)</f>
        <v>0.0</v>
      </c>
      <c r="P94" s="19">
        <f>T93</f>
        <v>0.0</v>
      </c>
      <c r="Q94" s="19">
        <f>ROUND(P94*$Q$5/12,2)</f>
        <v>0.0</v>
      </c>
      <c r="R94" s="19">
        <f>MIN($R$5,P94+Q94)</f>
        <v>0.0</v>
      </c>
      <c r="S94" s="19">
        <f>MAX(0,MIN(P94+Q94-R94,MonthlyPayment-SUM(H94,M94,R94,W94,AB94,AG94,AL94,AQ94,AV94,BA94)-SUM(I94,N94)))</f>
        <v>0.0</v>
      </c>
      <c r="T94" s="19">
        <f>ROUND(P94+Q94-R94-S94,2)</f>
        <v>0.0</v>
      </c>
      <c r="U94" s="19">
        <f>Y93</f>
        <v>0.0</v>
      </c>
      <c r="V94" s="19">
        <f>ROUND(U94*$V$5/12,2)</f>
        <v>0.0</v>
      </c>
      <c r="W94" s="19">
        <f>MIN($W$5,U94+V94)</f>
        <v>0.0</v>
      </c>
      <c r="X94" s="19">
        <f>MAX(0,MIN(U94+V94-W94,MonthlyPayment-SUM(H94,M94,R94,W94,AB94,AG94,AL94,AQ94,AV94,BA94)-SUM(I94,N94,S94)))</f>
        <v>0.0</v>
      </c>
      <c r="Y94" s="19">
        <f>ROUND(U94+V94-W94-X94,2)</f>
        <v>0.0</v>
      </c>
      <c r="Z94" s="19">
        <f>AD93</f>
        <v>0.0</v>
      </c>
      <c r="AA94" s="19">
        <f>ROUND(Z94*$AA$5/12,2)</f>
        <v>0.0</v>
      </c>
      <c r="AB94" s="19">
        <f>MIN($AB$5,Z94+AA94)</f>
        <v>0.0</v>
      </c>
      <c r="AC94" s="19">
        <f>MAX(0,MIN(Z94+AA94-AB94,MonthlyPayment-SUM(H94,M94,R94,W94,AB94,AG94,AL94,AQ94,AV94,BA94)-SUM(I94,N94,S94,X94)))</f>
        <v>0.0</v>
      </c>
      <c r="AD94" s="19">
        <f>ROUND(Z94+AA94-AB94-AC94,2)</f>
        <v>0.0</v>
      </c>
      <c r="AE94" s="19">
        <f>AI93</f>
        <v>0.0</v>
      </c>
      <c r="AF94" s="19">
        <f>ROUND(AE94*$AF$5/12,2)</f>
        <v>0.0</v>
      </c>
      <c r="AG94" s="19">
        <f>MIN($AG$5,AE94+AF94)</f>
        <v>0.0</v>
      </c>
      <c r="AH94" s="19">
        <f>MAX(0,MIN(AE94+AF94-AG94,MonthlyPayment-SUM(H94,M94,R94,W94,AB94,AG94,AL94,AQ94,AV94,BA94)-SUM(I94,N94,S94,X94,AC94)))</f>
        <v>0.0</v>
      </c>
      <c r="AI94" s="19">
        <f>ROUND(AE94+AF94-AG94-AH94,2)</f>
        <v>0.0</v>
      </c>
      <c r="AJ94" s="19">
        <f>AN93</f>
        <v>0.0</v>
      </c>
      <c r="AK94" s="19">
        <f>ROUND(AJ94*$AK$5/12,2)</f>
        <v>0.0</v>
      </c>
      <c r="AL94" s="19">
        <f>MIN($AL$5,AJ94+AK94)</f>
        <v>0.0</v>
      </c>
      <c r="AM94" s="19">
        <f>MAX(0,MIN(AJ94+AK94-AL94,MonthlyPayment-SUM(H94,M94,R94,W94,AB94,AG94,AL94,AQ94,AV94,BA94)-SUM(I94,N94,S94,X94,AC94,AH94)))</f>
        <v>0.0</v>
      </c>
      <c r="AN94" s="19">
        <f>ROUND(AJ94+AK94-AL94-AM94,2)</f>
        <v>0.0</v>
      </c>
      <c r="AO94" s="19">
        <f>AS93</f>
        <v>0.0</v>
      </c>
      <c r="AP94" s="19">
        <f>ROUND(AO94*$AP$5/12,2)</f>
        <v>0.0</v>
      </c>
      <c r="AQ94" s="19">
        <f>MIN($AQ$5,AO94+AP94)</f>
        <v>0.0</v>
      </c>
      <c r="AR94" s="19">
        <f>MAX(0,MIN(AO94+AP94-AQ94,MonthlyPayment-SUM(H94,M94,R94,W94,AB94,AG94,AL94,AQ94,AV94,BA94)-SUM(I94,N94,S94,X94,AC94,AH94,AM94)))</f>
        <v>0.0</v>
      </c>
      <c r="AS94" s="19">
        <f>ROUND(AO94+AP94-AQ94-AR94,2)</f>
        <v>0.0</v>
      </c>
      <c r="AT94" s="19">
        <f>AX93</f>
        <v>0.0</v>
      </c>
      <c r="AU94" s="19">
        <f>ROUND(AT94*$AU$5/12,2)</f>
        <v>0.0</v>
      </c>
      <c r="AV94" s="19">
        <f>MIN($AV$5,AT94+AU94)</f>
        <v>0.0</v>
      </c>
      <c r="AW94" s="19">
        <f>MAX(0,MIN(AT94+AU94-AV94,MonthlyPayment-SUM(H94,M94,R94,W94,AB94,AG94,AL94,AQ94,AV94,BA94)-SUM(I94,N94,S94,X94,AC94,AH94,AM94,AR94)))</f>
        <v>0.0</v>
      </c>
      <c r="AX94" s="19">
        <f>ROUND(AT94+AU94-AV94-AW94,2)</f>
        <v>0.0</v>
      </c>
      <c r="AY94" s="19">
        <f>BC93</f>
        <v>0.0</v>
      </c>
      <c r="AZ94" s="19">
        <f>ROUND(AY94*$AZ$5/12,2)</f>
        <v>0.0</v>
      </c>
      <c r="BA94" s="19">
        <f>MIN($BA$5,AY94+AZ94)</f>
        <v>0.0</v>
      </c>
      <c r="BB94" s="19">
        <f>MAX(0,MIN(AY94+AZ94-BA94,MonthlyPayment-SUM(H94,M94,R94,W94,AB94,AG94,AL94,AQ94,AV94,BA94)-SUM(I94,N94,S94,X94,AC94,AH94,AM94,AR94,AW94)))</f>
        <v>0.0</v>
      </c>
      <c r="BC94" s="19">
        <f>ROUND(AY94+AZ94-BA94-BB94,2)</f>
        <v>0.0</v>
      </c>
    </row>
    <row r="95" spans="1:55">
      <c r="A95" s="9">
        <v>89</v>
      </c>
      <c r="B95" s="15">
        <f>IF(FirstPayment="","",EDATE(FirstPayment,A95-1))</f>
        <v/>
      </c>
      <c r="C95" s="19">
        <f>SUM(H95,M95,R95,W95,AB95,AG95,AL95,AQ95,AV95,BA95,I95,N95,S95,X95,AC95,AH95,AM95,AR95,AW95,BB95)</f>
        <v>0.0</v>
      </c>
      <c r="D95" s="19">
        <f>SUM(J95,O95,T95,Y95,AD95,AI95,AN95,AS95,AX95,BC95)</f>
        <v>0.0</v>
      </c>
      <c r="E95" s="19">
        <f>SUM(G95,L95,Q95,V95,AA95,AF95,AK95,AP95,AU95,AZ95)</f>
        <v>0.0</v>
      </c>
      <c r="F95" s="19">
        <f>J94</f>
        <v>0.0</v>
      </c>
      <c r="G95" s="19">
        <f>ROUND(F95*$G$5/12,2)</f>
        <v>0.0</v>
      </c>
      <c r="H95" s="19">
        <f>MIN($H$5,F95+G95)</f>
        <v>0.0</v>
      </c>
      <c r="I95" s="19">
        <f>MAX(0,MIN(F95+G95-H95,MonthlyPayment-SUM(H95,M95,R95,W95,AB95,AG95,AL95,AQ95,AV95,BA95)))</f>
        <v>0.0</v>
      </c>
      <c r="J95" s="19">
        <f>ROUND(F95+G95-H95-I95,2)</f>
        <v>0.0</v>
      </c>
      <c r="K95" s="19">
        <f>O94</f>
        <v>0.0</v>
      </c>
      <c r="L95" s="19">
        <f>ROUND(K95*$L$5/12,2)</f>
        <v>0.0</v>
      </c>
      <c r="M95" s="19">
        <f>MIN($M$5,K95+L95)</f>
        <v>0.0</v>
      </c>
      <c r="N95" s="19">
        <f>MAX(0,MIN(K95+L95-M95,MonthlyPayment-SUM(H95,M95,R95,W95,AB95,AG95,AL95,AQ95,AV95,BA95)-SUM(I95)))</f>
        <v>0.0</v>
      </c>
      <c r="O95" s="19">
        <f>ROUND(K95+L95-M95-N95,2)</f>
        <v>0.0</v>
      </c>
      <c r="P95" s="19">
        <f>T94</f>
        <v>0.0</v>
      </c>
      <c r="Q95" s="19">
        <f>ROUND(P95*$Q$5/12,2)</f>
        <v>0.0</v>
      </c>
      <c r="R95" s="19">
        <f>MIN($R$5,P95+Q95)</f>
        <v>0.0</v>
      </c>
      <c r="S95" s="19">
        <f>MAX(0,MIN(P95+Q95-R95,MonthlyPayment-SUM(H95,M95,R95,W95,AB95,AG95,AL95,AQ95,AV95,BA95)-SUM(I95,N95)))</f>
        <v>0.0</v>
      </c>
      <c r="T95" s="19">
        <f>ROUND(P95+Q95-R95-S95,2)</f>
        <v>0.0</v>
      </c>
      <c r="U95" s="19">
        <f>Y94</f>
        <v>0.0</v>
      </c>
      <c r="V95" s="19">
        <f>ROUND(U95*$V$5/12,2)</f>
        <v>0.0</v>
      </c>
      <c r="W95" s="19">
        <f>MIN($W$5,U95+V95)</f>
        <v>0.0</v>
      </c>
      <c r="X95" s="19">
        <f>MAX(0,MIN(U95+V95-W95,MonthlyPayment-SUM(H95,M95,R95,W95,AB95,AG95,AL95,AQ95,AV95,BA95)-SUM(I95,N95,S95)))</f>
        <v>0.0</v>
      </c>
      <c r="Y95" s="19">
        <f>ROUND(U95+V95-W95-X95,2)</f>
        <v>0.0</v>
      </c>
      <c r="Z95" s="19">
        <f>AD94</f>
        <v>0.0</v>
      </c>
      <c r="AA95" s="19">
        <f>ROUND(Z95*$AA$5/12,2)</f>
        <v>0.0</v>
      </c>
      <c r="AB95" s="19">
        <f>MIN($AB$5,Z95+AA95)</f>
        <v>0.0</v>
      </c>
      <c r="AC95" s="19">
        <f>MAX(0,MIN(Z95+AA95-AB95,MonthlyPayment-SUM(H95,M95,R95,W95,AB95,AG95,AL95,AQ95,AV95,BA95)-SUM(I95,N95,S95,X95)))</f>
        <v>0.0</v>
      </c>
      <c r="AD95" s="19">
        <f>ROUND(Z95+AA95-AB95-AC95,2)</f>
        <v>0.0</v>
      </c>
      <c r="AE95" s="19">
        <f>AI94</f>
        <v>0.0</v>
      </c>
      <c r="AF95" s="19">
        <f>ROUND(AE95*$AF$5/12,2)</f>
        <v>0.0</v>
      </c>
      <c r="AG95" s="19">
        <f>MIN($AG$5,AE95+AF95)</f>
        <v>0.0</v>
      </c>
      <c r="AH95" s="19">
        <f>MAX(0,MIN(AE95+AF95-AG95,MonthlyPayment-SUM(H95,M95,R95,W95,AB95,AG95,AL95,AQ95,AV95,BA95)-SUM(I95,N95,S95,X95,AC95)))</f>
        <v>0.0</v>
      </c>
      <c r="AI95" s="19">
        <f>ROUND(AE95+AF95-AG95-AH95,2)</f>
        <v>0.0</v>
      </c>
      <c r="AJ95" s="19">
        <f>AN94</f>
        <v>0.0</v>
      </c>
      <c r="AK95" s="19">
        <f>ROUND(AJ95*$AK$5/12,2)</f>
        <v>0.0</v>
      </c>
      <c r="AL95" s="19">
        <f>MIN($AL$5,AJ95+AK95)</f>
        <v>0.0</v>
      </c>
      <c r="AM95" s="19">
        <f>MAX(0,MIN(AJ95+AK95-AL95,MonthlyPayment-SUM(H95,M95,R95,W95,AB95,AG95,AL95,AQ95,AV95,BA95)-SUM(I95,N95,S95,X95,AC95,AH95)))</f>
        <v>0.0</v>
      </c>
      <c r="AN95" s="19">
        <f>ROUND(AJ95+AK95-AL95-AM95,2)</f>
        <v>0.0</v>
      </c>
      <c r="AO95" s="19">
        <f>AS94</f>
        <v>0.0</v>
      </c>
      <c r="AP95" s="19">
        <f>ROUND(AO95*$AP$5/12,2)</f>
        <v>0.0</v>
      </c>
      <c r="AQ95" s="19">
        <f>MIN($AQ$5,AO95+AP95)</f>
        <v>0.0</v>
      </c>
      <c r="AR95" s="19">
        <f>MAX(0,MIN(AO95+AP95-AQ95,MonthlyPayment-SUM(H95,M95,R95,W95,AB95,AG95,AL95,AQ95,AV95,BA95)-SUM(I95,N95,S95,X95,AC95,AH95,AM95)))</f>
        <v>0.0</v>
      </c>
      <c r="AS95" s="19">
        <f>ROUND(AO95+AP95-AQ95-AR95,2)</f>
        <v>0.0</v>
      </c>
      <c r="AT95" s="19">
        <f>AX94</f>
        <v>0.0</v>
      </c>
      <c r="AU95" s="19">
        <f>ROUND(AT95*$AU$5/12,2)</f>
        <v>0.0</v>
      </c>
      <c r="AV95" s="19">
        <f>MIN($AV$5,AT95+AU95)</f>
        <v>0.0</v>
      </c>
      <c r="AW95" s="19">
        <f>MAX(0,MIN(AT95+AU95-AV95,MonthlyPayment-SUM(H95,M95,R95,W95,AB95,AG95,AL95,AQ95,AV95,BA95)-SUM(I95,N95,S95,X95,AC95,AH95,AM95,AR95)))</f>
        <v>0.0</v>
      </c>
      <c r="AX95" s="19">
        <f>ROUND(AT95+AU95-AV95-AW95,2)</f>
        <v>0.0</v>
      </c>
      <c r="AY95" s="19">
        <f>BC94</f>
        <v>0.0</v>
      </c>
      <c r="AZ95" s="19">
        <f>ROUND(AY95*$AZ$5/12,2)</f>
        <v>0.0</v>
      </c>
      <c r="BA95" s="19">
        <f>MIN($BA$5,AY95+AZ95)</f>
        <v>0.0</v>
      </c>
      <c r="BB95" s="19">
        <f>MAX(0,MIN(AY95+AZ95-BA95,MonthlyPayment-SUM(H95,M95,R95,W95,AB95,AG95,AL95,AQ95,AV95,BA95)-SUM(I95,N95,S95,X95,AC95,AH95,AM95,AR95,AW95)))</f>
        <v>0.0</v>
      </c>
      <c r="BC95" s="19">
        <f>ROUND(AY95+AZ95-BA95-BB95,2)</f>
        <v>0.0</v>
      </c>
    </row>
    <row r="96" spans="1:55">
      <c r="A96" s="9">
        <v>90</v>
      </c>
      <c r="B96" s="15">
        <f>IF(FirstPayment="","",EDATE(FirstPayment,A96-1))</f>
        <v/>
      </c>
      <c r="C96" s="19">
        <f>SUM(H96,M96,R96,W96,AB96,AG96,AL96,AQ96,AV96,BA96,I96,N96,S96,X96,AC96,AH96,AM96,AR96,AW96,BB96)</f>
        <v>0.0</v>
      </c>
      <c r="D96" s="19">
        <f>SUM(J96,O96,T96,Y96,AD96,AI96,AN96,AS96,AX96,BC96)</f>
        <v>0.0</v>
      </c>
      <c r="E96" s="19">
        <f>SUM(G96,L96,Q96,V96,AA96,AF96,AK96,AP96,AU96,AZ96)</f>
        <v>0.0</v>
      </c>
      <c r="F96" s="19">
        <f>J95</f>
        <v>0.0</v>
      </c>
      <c r="G96" s="19">
        <f>ROUND(F96*$G$5/12,2)</f>
        <v>0.0</v>
      </c>
      <c r="H96" s="19">
        <f>MIN($H$5,F96+G96)</f>
        <v>0.0</v>
      </c>
      <c r="I96" s="19">
        <f>MAX(0,MIN(F96+G96-H96,MonthlyPayment-SUM(H96,M96,R96,W96,AB96,AG96,AL96,AQ96,AV96,BA96)))</f>
        <v>0.0</v>
      </c>
      <c r="J96" s="19">
        <f>ROUND(F96+G96-H96-I96,2)</f>
        <v>0.0</v>
      </c>
      <c r="K96" s="19">
        <f>O95</f>
        <v>0.0</v>
      </c>
      <c r="L96" s="19">
        <f>ROUND(K96*$L$5/12,2)</f>
        <v>0.0</v>
      </c>
      <c r="M96" s="19">
        <f>MIN($M$5,K96+L96)</f>
        <v>0.0</v>
      </c>
      <c r="N96" s="19">
        <f>MAX(0,MIN(K96+L96-M96,MonthlyPayment-SUM(H96,M96,R96,W96,AB96,AG96,AL96,AQ96,AV96,BA96)-SUM(I96)))</f>
        <v>0.0</v>
      </c>
      <c r="O96" s="19">
        <f>ROUND(K96+L96-M96-N96,2)</f>
        <v>0.0</v>
      </c>
      <c r="P96" s="19">
        <f>T95</f>
        <v>0.0</v>
      </c>
      <c r="Q96" s="19">
        <f>ROUND(P96*$Q$5/12,2)</f>
        <v>0.0</v>
      </c>
      <c r="R96" s="19">
        <f>MIN($R$5,P96+Q96)</f>
        <v>0.0</v>
      </c>
      <c r="S96" s="19">
        <f>MAX(0,MIN(P96+Q96-R96,MonthlyPayment-SUM(H96,M96,R96,W96,AB96,AG96,AL96,AQ96,AV96,BA96)-SUM(I96,N96)))</f>
        <v>0.0</v>
      </c>
      <c r="T96" s="19">
        <f>ROUND(P96+Q96-R96-S96,2)</f>
        <v>0.0</v>
      </c>
      <c r="U96" s="19">
        <f>Y95</f>
        <v>0.0</v>
      </c>
      <c r="V96" s="19">
        <f>ROUND(U96*$V$5/12,2)</f>
        <v>0.0</v>
      </c>
      <c r="W96" s="19">
        <f>MIN($W$5,U96+V96)</f>
        <v>0.0</v>
      </c>
      <c r="X96" s="19">
        <f>MAX(0,MIN(U96+V96-W96,MonthlyPayment-SUM(H96,M96,R96,W96,AB96,AG96,AL96,AQ96,AV96,BA96)-SUM(I96,N96,S96)))</f>
        <v>0.0</v>
      </c>
      <c r="Y96" s="19">
        <f>ROUND(U96+V96-W96-X96,2)</f>
        <v>0.0</v>
      </c>
      <c r="Z96" s="19">
        <f>AD95</f>
        <v>0.0</v>
      </c>
      <c r="AA96" s="19">
        <f>ROUND(Z96*$AA$5/12,2)</f>
        <v>0.0</v>
      </c>
      <c r="AB96" s="19">
        <f>MIN($AB$5,Z96+AA96)</f>
        <v>0.0</v>
      </c>
      <c r="AC96" s="19">
        <f>MAX(0,MIN(Z96+AA96-AB96,MonthlyPayment-SUM(H96,M96,R96,W96,AB96,AG96,AL96,AQ96,AV96,BA96)-SUM(I96,N96,S96,X96)))</f>
        <v>0.0</v>
      </c>
      <c r="AD96" s="19">
        <f>ROUND(Z96+AA96-AB96-AC96,2)</f>
        <v>0.0</v>
      </c>
      <c r="AE96" s="19">
        <f>AI95</f>
        <v>0.0</v>
      </c>
      <c r="AF96" s="19">
        <f>ROUND(AE96*$AF$5/12,2)</f>
        <v>0.0</v>
      </c>
      <c r="AG96" s="19">
        <f>MIN($AG$5,AE96+AF96)</f>
        <v>0.0</v>
      </c>
      <c r="AH96" s="19">
        <f>MAX(0,MIN(AE96+AF96-AG96,MonthlyPayment-SUM(H96,M96,R96,W96,AB96,AG96,AL96,AQ96,AV96,BA96)-SUM(I96,N96,S96,X96,AC96)))</f>
        <v>0.0</v>
      </c>
      <c r="AI96" s="19">
        <f>ROUND(AE96+AF96-AG96-AH96,2)</f>
        <v>0.0</v>
      </c>
      <c r="AJ96" s="19">
        <f>AN95</f>
        <v>0.0</v>
      </c>
      <c r="AK96" s="19">
        <f>ROUND(AJ96*$AK$5/12,2)</f>
        <v>0.0</v>
      </c>
      <c r="AL96" s="19">
        <f>MIN($AL$5,AJ96+AK96)</f>
        <v>0.0</v>
      </c>
      <c r="AM96" s="19">
        <f>MAX(0,MIN(AJ96+AK96-AL96,MonthlyPayment-SUM(H96,M96,R96,W96,AB96,AG96,AL96,AQ96,AV96,BA96)-SUM(I96,N96,S96,X96,AC96,AH96)))</f>
        <v>0.0</v>
      </c>
      <c r="AN96" s="19">
        <f>ROUND(AJ96+AK96-AL96-AM96,2)</f>
        <v>0.0</v>
      </c>
      <c r="AO96" s="19">
        <f>AS95</f>
        <v>0.0</v>
      </c>
      <c r="AP96" s="19">
        <f>ROUND(AO96*$AP$5/12,2)</f>
        <v>0.0</v>
      </c>
      <c r="AQ96" s="19">
        <f>MIN($AQ$5,AO96+AP96)</f>
        <v>0.0</v>
      </c>
      <c r="AR96" s="19">
        <f>MAX(0,MIN(AO96+AP96-AQ96,MonthlyPayment-SUM(H96,M96,R96,W96,AB96,AG96,AL96,AQ96,AV96,BA96)-SUM(I96,N96,S96,X96,AC96,AH96,AM96)))</f>
        <v>0.0</v>
      </c>
      <c r="AS96" s="19">
        <f>ROUND(AO96+AP96-AQ96-AR96,2)</f>
        <v>0.0</v>
      </c>
      <c r="AT96" s="19">
        <f>AX95</f>
        <v>0.0</v>
      </c>
      <c r="AU96" s="19">
        <f>ROUND(AT96*$AU$5/12,2)</f>
        <v>0.0</v>
      </c>
      <c r="AV96" s="19">
        <f>MIN($AV$5,AT96+AU96)</f>
        <v>0.0</v>
      </c>
      <c r="AW96" s="19">
        <f>MAX(0,MIN(AT96+AU96-AV96,MonthlyPayment-SUM(H96,M96,R96,W96,AB96,AG96,AL96,AQ96,AV96,BA96)-SUM(I96,N96,S96,X96,AC96,AH96,AM96,AR96)))</f>
        <v>0.0</v>
      </c>
      <c r="AX96" s="19">
        <f>ROUND(AT96+AU96-AV96-AW96,2)</f>
        <v>0.0</v>
      </c>
      <c r="AY96" s="19">
        <f>BC95</f>
        <v>0.0</v>
      </c>
      <c r="AZ96" s="19">
        <f>ROUND(AY96*$AZ$5/12,2)</f>
        <v>0.0</v>
      </c>
      <c r="BA96" s="19">
        <f>MIN($BA$5,AY96+AZ96)</f>
        <v>0.0</v>
      </c>
      <c r="BB96" s="19">
        <f>MAX(0,MIN(AY96+AZ96-BA96,MonthlyPayment-SUM(H96,M96,R96,W96,AB96,AG96,AL96,AQ96,AV96,BA96)-SUM(I96,N96,S96,X96,AC96,AH96,AM96,AR96,AW96)))</f>
        <v>0.0</v>
      </c>
      <c r="BC96" s="19">
        <f>ROUND(AY96+AZ96-BA96-BB96,2)</f>
        <v>0.0</v>
      </c>
    </row>
    <row r="97" spans="1:55">
      <c r="A97" s="9">
        <v>91</v>
      </c>
      <c r="B97" s="15">
        <f>IF(FirstPayment="","",EDATE(FirstPayment,A97-1))</f>
        <v/>
      </c>
      <c r="C97" s="19">
        <f>SUM(H97,M97,R97,W97,AB97,AG97,AL97,AQ97,AV97,BA97,I97,N97,S97,X97,AC97,AH97,AM97,AR97,AW97,BB97)</f>
        <v>0.0</v>
      </c>
      <c r="D97" s="19">
        <f>SUM(J97,O97,T97,Y97,AD97,AI97,AN97,AS97,AX97,BC97)</f>
        <v>0.0</v>
      </c>
      <c r="E97" s="19">
        <f>SUM(G97,L97,Q97,V97,AA97,AF97,AK97,AP97,AU97,AZ97)</f>
        <v>0.0</v>
      </c>
      <c r="F97" s="19">
        <f>J96</f>
        <v>0.0</v>
      </c>
      <c r="G97" s="19">
        <f>ROUND(F97*$G$5/12,2)</f>
        <v>0.0</v>
      </c>
      <c r="H97" s="19">
        <f>MIN($H$5,F97+G97)</f>
        <v>0.0</v>
      </c>
      <c r="I97" s="19">
        <f>MAX(0,MIN(F97+G97-H97,MonthlyPayment-SUM(H97,M97,R97,W97,AB97,AG97,AL97,AQ97,AV97,BA97)))</f>
        <v>0.0</v>
      </c>
      <c r="J97" s="19">
        <f>ROUND(F97+G97-H97-I97,2)</f>
        <v>0.0</v>
      </c>
      <c r="K97" s="19">
        <f>O96</f>
        <v>0.0</v>
      </c>
      <c r="L97" s="19">
        <f>ROUND(K97*$L$5/12,2)</f>
        <v>0.0</v>
      </c>
      <c r="M97" s="19">
        <f>MIN($M$5,K97+L97)</f>
        <v>0.0</v>
      </c>
      <c r="N97" s="19">
        <f>MAX(0,MIN(K97+L97-M97,MonthlyPayment-SUM(H97,M97,R97,W97,AB97,AG97,AL97,AQ97,AV97,BA97)-SUM(I97)))</f>
        <v>0.0</v>
      </c>
      <c r="O97" s="19">
        <f>ROUND(K97+L97-M97-N97,2)</f>
        <v>0.0</v>
      </c>
      <c r="P97" s="19">
        <f>T96</f>
        <v>0.0</v>
      </c>
      <c r="Q97" s="19">
        <f>ROUND(P97*$Q$5/12,2)</f>
        <v>0.0</v>
      </c>
      <c r="R97" s="19">
        <f>MIN($R$5,P97+Q97)</f>
        <v>0.0</v>
      </c>
      <c r="S97" s="19">
        <f>MAX(0,MIN(P97+Q97-R97,MonthlyPayment-SUM(H97,M97,R97,W97,AB97,AG97,AL97,AQ97,AV97,BA97)-SUM(I97,N97)))</f>
        <v>0.0</v>
      </c>
      <c r="T97" s="19">
        <f>ROUND(P97+Q97-R97-S97,2)</f>
        <v>0.0</v>
      </c>
      <c r="U97" s="19">
        <f>Y96</f>
        <v>0.0</v>
      </c>
      <c r="V97" s="19">
        <f>ROUND(U97*$V$5/12,2)</f>
        <v>0.0</v>
      </c>
      <c r="W97" s="19">
        <f>MIN($W$5,U97+V97)</f>
        <v>0.0</v>
      </c>
      <c r="X97" s="19">
        <f>MAX(0,MIN(U97+V97-W97,MonthlyPayment-SUM(H97,M97,R97,W97,AB97,AG97,AL97,AQ97,AV97,BA97)-SUM(I97,N97,S97)))</f>
        <v>0.0</v>
      </c>
      <c r="Y97" s="19">
        <f>ROUND(U97+V97-W97-X97,2)</f>
        <v>0.0</v>
      </c>
      <c r="Z97" s="19">
        <f>AD96</f>
        <v>0.0</v>
      </c>
      <c r="AA97" s="19">
        <f>ROUND(Z97*$AA$5/12,2)</f>
        <v>0.0</v>
      </c>
      <c r="AB97" s="19">
        <f>MIN($AB$5,Z97+AA97)</f>
        <v>0.0</v>
      </c>
      <c r="AC97" s="19">
        <f>MAX(0,MIN(Z97+AA97-AB97,MonthlyPayment-SUM(H97,M97,R97,W97,AB97,AG97,AL97,AQ97,AV97,BA97)-SUM(I97,N97,S97,X97)))</f>
        <v>0.0</v>
      </c>
      <c r="AD97" s="19">
        <f>ROUND(Z97+AA97-AB97-AC97,2)</f>
        <v>0.0</v>
      </c>
      <c r="AE97" s="19">
        <f>AI96</f>
        <v>0.0</v>
      </c>
      <c r="AF97" s="19">
        <f>ROUND(AE97*$AF$5/12,2)</f>
        <v>0.0</v>
      </c>
      <c r="AG97" s="19">
        <f>MIN($AG$5,AE97+AF97)</f>
        <v>0.0</v>
      </c>
      <c r="AH97" s="19">
        <f>MAX(0,MIN(AE97+AF97-AG97,MonthlyPayment-SUM(H97,M97,R97,W97,AB97,AG97,AL97,AQ97,AV97,BA97)-SUM(I97,N97,S97,X97,AC97)))</f>
        <v>0.0</v>
      </c>
      <c r="AI97" s="19">
        <f>ROUND(AE97+AF97-AG97-AH97,2)</f>
        <v>0.0</v>
      </c>
      <c r="AJ97" s="19">
        <f>AN96</f>
        <v>0.0</v>
      </c>
      <c r="AK97" s="19">
        <f>ROUND(AJ97*$AK$5/12,2)</f>
        <v>0.0</v>
      </c>
      <c r="AL97" s="19">
        <f>MIN($AL$5,AJ97+AK97)</f>
        <v>0.0</v>
      </c>
      <c r="AM97" s="19">
        <f>MAX(0,MIN(AJ97+AK97-AL97,MonthlyPayment-SUM(H97,M97,R97,W97,AB97,AG97,AL97,AQ97,AV97,BA97)-SUM(I97,N97,S97,X97,AC97,AH97)))</f>
        <v>0.0</v>
      </c>
      <c r="AN97" s="19">
        <f>ROUND(AJ97+AK97-AL97-AM97,2)</f>
        <v>0.0</v>
      </c>
      <c r="AO97" s="19">
        <f>AS96</f>
        <v>0.0</v>
      </c>
      <c r="AP97" s="19">
        <f>ROUND(AO97*$AP$5/12,2)</f>
        <v>0.0</v>
      </c>
      <c r="AQ97" s="19">
        <f>MIN($AQ$5,AO97+AP97)</f>
        <v>0.0</v>
      </c>
      <c r="AR97" s="19">
        <f>MAX(0,MIN(AO97+AP97-AQ97,MonthlyPayment-SUM(H97,M97,R97,W97,AB97,AG97,AL97,AQ97,AV97,BA97)-SUM(I97,N97,S97,X97,AC97,AH97,AM97)))</f>
        <v>0.0</v>
      </c>
      <c r="AS97" s="19">
        <f>ROUND(AO97+AP97-AQ97-AR97,2)</f>
        <v>0.0</v>
      </c>
      <c r="AT97" s="19">
        <f>AX96</f>
        <v>0.0</v>
      </c>
      <c r="AU97" s="19">
        <f>ROUND(AT97*$AU$5/12,2)</f>
        <v>0.0</v>
      </c>
      <c r="AV97" s="19">
        <f>MIN($AV$5,AT97+AU97)</f>
        <v>0.0</v>
      </c>
      <c r="AW97" s="19">
        <f>MAX(0,MIN(AT97+AU97-AV97,MonthlyPayment-SUM(H97,M97,R97,W97,AB97,AG97,AL97,AQ97,AV97,BA97)-SUM(I97,N97,S97,X97,AC97,AH97,AM97,AR97)))</f>
        <v>0.0</v>
      </c>
      <c r="AX97" s="19">
        <f>ROUND(AT97+AU97-AV97-AW97,2)</f>
        <v>0.0</v>
      </c>
      <c r="AY97" s="19">
        <f>BC96</f>
        <v>0.0</v>
      </c>
      <c r="AZ97" s="19">
        <f>ROUND(AY97*$AZ$5/12,2)</f>
        <v>0.0</v>
      </c>
      <c r="BA97" s="19">
        <f>MIN($BA$5,AY97+AZ97)</f>
        <v>0.0</v>
      </c>
      <c r="BB97" s="19">
        <f>MAX(0,MIN(AY97+AZ97-BA97,MonthlyPayment-SUM(H97,M97,R97,W97,AB97,AG97,AL97,AQ97,AV97,BA97)-SUM(I97,N97,S97,X97,AC97,AH97,AM97,AR97,AW97)))</f>
        <v>0.0</v>
      </c>
      <c r="BC97" s="19">
        <f>ROUND(AY97+AZ97-BA97-BB97,2)</f>
        <v>0.0</v>
      </c>
    </row>
    <row r="98" spans="1:55">
      <c r="A98" s="9">
        <v>92</v>
      </c>
      <c r="B98" s="15">
        <f>IF(FirstPayment="","",EDATE(FirstPayment,A98-1))</f>
        <v/>
      </c>
      <c r="C98" s="19">
        <f>SUM(H98,M98,R98,W98,AB98,AG98,AL98,AQ98,AV98,BA98,I98,N98,S98,X98,AC98,AH98,AM98,AR98,AW98,BB98)</f>
        <v>0.0</v>
      </c>
      <c r="D98" s="19">
        <f>SUM(J98,O98,T98,Y98,AD98,AI98,AN98,AS98,AX98,BC98)</f>
        <v>0.0</v>
      </c>
      <c r="E98" s="19">
        <f>SUM(G98,L98,Q98,V98,AA98,AF98,AK98,AP98,AU98,AZ98)</f>
        <v>0.0</v>
      </c>
      <c r="F98" s="19">
        <f>J97</f>
        <v>0.0</v>
      </c>
      <c r="G98" s="19">
        <f>ROUND(F98*$G$5/12,2)</f>
        <v>0.0</v>
      </c>
      <c r="H98" s="19">
        <f>MIN($H$5,F98+G98)</f>
        <v>0.0</v>
      </c>
      <c r="I98" s="19">
        <f>MAX(0,MIN(F98+G98-H98,MonthlyPayment-SUM(H98,M98,R98,W98,AB98,AG98,AL98,AQ98,AV98,BA98)))</f>
        <v>0.0</v>
      </c>
      <c r="J98" s="19">
        <f>ROUND(F98+G98-H98-I98,2)</f>
        <v>0.0</v>
      </c>
      <c r="K98" s="19">
        <f>O97</f>
        <v>0.0</v>
      </c>
      <c r="L98" s="19">
        <f>ROUND(K98*$L$5/12,2)</f>
        <v>0.0</v>
      </c>
      <c r="M98" s="19">
        <f>MIN($M$5,K98+L98)</f>
        <v>0.0</v>
      </c>
      <c r="N98" s="19">
        <f>MAX(0,MIN(K98+L98-M98,MonthlyPayment-SUM(H98,M98,R98,W98,AB98,AG98,AL98,AQ98,AV98,BA98)-SUM(I98)))</f>
        <v>0.0</v>
      </c>
      <c r="O98" s="19">
        <f>ROUND(K98+L98-M98-N98,2)</f>
        <v>0.0</v>
      </c>
      <c r="P98" s="19">
        <f>T97</f>
        <v>0.0</v>
      </c>
      <c r="Q98" s="19">
        <f>ROUND(P98*$Q$5/12,2)</f>
        <v>0.0</v>
      </c>
      <c r="R98" s="19">
        <f>MIN($R$5,P98+Q98)</f>
        <v>0.0</v>
      </c>
      <c r="S98" s="19">
        <f>MAX(0,MIN(P98+Q98-R98,MonthlyPayment-SUM(H98,M98,R98,W98,AB98,AG98,AL98,AQ98,AV98,BA98)-SUM(I98,N98)))</f>
        <v>0.0</v>
      </c>
      <c r="T98" s="19">
        <f>ROUND(P98+Q98-R98-S98,2)</f>
        <v>0.0</v>
      </c>
      <c r="U98" s="19">
        <f>Y97</f>
        <v>0.0</v>
      </c>
      <c r="V98" s="19">
        <f>ROUND(U98*$V$5/12,2)</f>
        <v>0.0</v>
      </c>
      <c r="W98" s="19">
        <f>MIN($W$5,U98+V98)</f>
        <v>0.0</v>
      </c>
      <c r="X98" s="19">
        <f>MAX(0,MIN(U98+V98-W98,MonthlyPayment-SUM(H98,M98,R98,W98,AB98,AG98,AL98,AQ98,AV98,BA98)-SUM(I98,N98,S98)))</f>
        <v>0.0</v>
      </c>
      <c r="Y98" s="19">
        <f>ROUND(U98+V98-W98-X98,2)</f>
        <v>0.0</v>
      </c>
      <c r="Z98" s="19">
        <f>AD97</f>
        <v>0.0</v>
      </c>
      <c r="AA98" s="19">
        <f>ROUND(Z98*$AA$5/12,2)</f>
        <v>0.0</v>
      </c>
      <c r="AB98" s="19">
        <f>MIN($AB$5,Z98+AA98)</f>
        <v>0.0</v>
      </c>
      <c r="AC98" s="19">
        <f>MAX(0,MIN(Z98+AA98-AB98,MonthlyPayment-SUM(H98,M98,R98,W98,AB98,AG98,AL98,AQ98,AV98,BA98)-SUM(I98,N98,S98,X98)))</f>
        <v>0.0</v>
      </c>
      <c r="AD98" s="19">
        <f>ROUND(Z98+AA98-AB98-AC98,2)</f>
        <v>0.0</v>
      </c>
      <c r="AE98" s="19">
        <f>AI97</f>
        <v>0.0</v>
      </c>
      <c r="AF98" s="19">
        <f>ROUND(AE98*$AF$5/12,2)</f>
        <v>0.0</v>
      </c>
      <c r="AG98" s="19">
        <f>MIN($AG$5,AE98+AF98)</f>
        <v>0.0</v>
      </c>
      <c r="AH98" s="19">
        <f>MAX(0,MIN(AE98+AF98-AG98,MonthlyPayment-SUM(H98,M98,R98,W98,AB98,AG98,AL98,AQ98,AV98,BA98)-SUM(I98,N98,S98,X98,AC98)))</f>
        <v>0.0</v>
      </c>
      <c r="AI98" s="19">
        <f>ROUND(AE98+AF98-AG98-AH98,2)</f>
        <v>0.0</v>
      </c>
      <c r="AJ98" s="19">
        <f>AN97</f>
        <v>0.0</v>
      </c>
      <c r="AK98" s="19">
        <f>ROUND(AJ98*$AK$5/12,2)</f>
        <v>0.0</v>
      </c>
      <c r="AL98" s="19">
        <f>MIN($AL$5,AJ98+AK98)</f>
        <v>0.0</v>
      </c>
      <c r="AM98" s="19">
        <f>MAX(0,MIN(AJ98+AK98-AL98,MonthlyPayment-SUM(H98,M98,R98,W98,AB98,AG98,AL98,AQ98,AV98,BA98)-SUM(I98,N98,S98,X98,AC98,AH98)))</f>
        <v>0.0</v>
      </c>
      <c r="AN98" s="19">
        <f>ROUND(AJ98+AK98-AL98-AM98,2)</f>
        <v>0.0</v>
      </c>
      <c r="AO98" s="19">
        <f>AS97</f>
        <v>0.0</v>
      </c>
      <c r="AP98" s="19">
        <f>ROUND(AO98*$AP$5/12,2)</f>
        <v>0.0</v>
      </c>
      <c r="AQ98" s="19">
        <f>MIN($AQ$5,AO98+AP98)</f>
        <v>0.0</v>
      </c>
      <c r="AR98" s="19">
        <f>MAX(0,MIN(AO98+AP98-AQ98,MonthlyPayment-SUM(H98,M98,R98,W98,AB98,AG98,AL98,AQ98,AV98,BA98)-SUM(I98,N98,S98,X98,AC98,AH98,AM98)))</f>
        <v>0.0</v>
      </c>
      <c r="AS98" s="19">
        <f>ROUND(AO98+AP98-AQ98-AR98,2)</f>
        <v>0.0</v>
      </c>
      <c r="AT98" s="19">
        <f>AX97</f>
        <v>0.0</v>
      </c>
      <c r="AU98" s="19">
        <f>ROUND(AT98*$AU$5/12,2)</f>
        <v>0.0</v>
      </c>
      <c r="AV98" s="19">
        <f>MIN($AV$5,AT98+AU98)</f>
        <v>0.0</v>
      </c>
      <c r="AW98" s="19">
        <f>MAX(0,MIN(AT98+AU98-AV98,MonthlyPayment-SUM(H98,M98,R98,W98,AB98,AG98,AL98,AQ98,AV98,BA98)-SUM(I98,N98,S98,X98,AC98,AH98,AM98,AR98)))</f>
        <v>0.0</v>
      </c>
      <c r="AX98" s="19">
        <f>ROUND(AT98+AU98-AV98-AW98,2)</f>
        <v>0.0</v>
      </c>
      <c r="AY98" s="19">
        <f>BC97</f>
        <v>0.0</v>
      </c>
      <c r="AZ98" s="19">
        <f>ROUND(AY98*$AZ$5/12,2)</f>
        <v>0.0</v>
      </c>
      <c r="BA98" s="19">
        <f>MIN($BA$5,AY98+AZ98)</f>
        <v>0.0</v>
      </c>
      <c r="BB98" s="19">
        <f>MAX(0,MIN(AY98+AZ98-BA98,MonthlyPayment-SUM(H98,M98,R98,W98,AB98,AG98,AL98,AQ98,AV98,BA98)-SUM(I98,N98,S98,X98,AC98,AH98,AM98,AR98,AW98)))</f>
        <v>0.0</v>
      </c>
      <c r="BC98" s="19">
        <f>ROUND(AY98+AZ98-BA98-BB98,2)</f>
        <v>0.0</v>
      </c>
    </row>
    <row r="99" spans="1:55">
      <c r="A99" s="9">
        <v>93</v>
      </c>
      <c r="B99" s="15">
        <f>IF(FirstPayment="","",EDATE(FirstPayment,A99-1))</f>
        <v/>
      </c>
      <c r="C99" s="19">
        <f>SUM(H99,M99,R99,W99,AB99,AG99,AL99,AQ99,AV99,BA99,I99,N99,S99,X99,AC99,AH99,AM99,AR99,AW99,BB99)</f>
        <v>0.0</v>
      </c>
      <c r="D99" s="19">
        <f>SUM(J99,O99,T99,Y99,AD99,AI99,AN99,AS99,AX99,BC99)</f>
        <v>0.0</v>
      </c>
      <c r="E99" s="19">
        <f>SUM(G99,L99,Q99,V99,AA99,AF99,AK99,AP99,AU99,AZ99)</f>
        <v>0.0</v>
      </c>
      <c r="F99" s="19">
        <f>J98</f>
        <v>0.0</v>
      </c>
      <c r="G99" s="19">
        <f>ROUND(F99*$G$5/12,2)</f>
        <v>0.0</v>
      </c>
      <c r="H99" s="19">
        <f>MIN($H$5,F99+G99)</f>
        <v>0.0</v>
      </c>
      <c r="I99" s="19">
        <f>MAX(0,MIN(F99+G99-H99,MonthlyPayment-SUM(H99,M99,R99,W99,AB99,AG99,AL99,AQ99,AV99,BA99)))</f>
        <v>0.0</v>
      </c>
      <c r="J99" s="19">
        <f>ROUND(F99+G99-H99-I99,2)</f>
        <v>0.0</v>
      </c>
      <c r="K99" s="19">
        <f>O98</f>
        <v>0.0</v>
      </c>
      <c r="L99" s="19">
        <f>ROUND(K99*$L$5/12,2)</f>
        <v>0.0</v>
      </c>
      <c r="M99" s="19">
        <f>MIN($M$5,K99+L99)</f>
        <v>0.0</v>
      </c>
      <c r="N99" s="19">
        <f>MAX(0,MIN(K99+L99-M99,MonthlyPayment-SUM(H99,M99,R99,W99,AB99,AG99,AL99,AQ99,AV99,BA99)-SUM(I99)))</f>
        <v>0.0</v>
      </c>
      <c r="O99" s="19">
        <f>ROUND(K99+L99-M99-N99,2)</f>
        <v>0.0</v>
      </c>
      <c r="P99" s="19">
        <f>T98</f>
        <v>0.0</v>
      </c>
      <c r="Q99" s="19">
        <f>ROUND(P99*$Q$5/12,2)</f>
        <v>0.0</v>
      </c>
      <c r="R99" s="19">
        <f>MIN($R$5,P99+Q99)</f>
        <v>0.0</v>
      </c>
      <c r="S99" s="19">
        <f>MAX(0,MIN(P99+Q99-R99,MonthlyPayment-SUM(H99,M99,R99,W99,AB99,AG99,AL99,AQ99,AV99,BA99)-SUM(I99,N99)))</f>
        <v>0.0</v>
      </c>
      <c r="T99" s="19">
        <f>ROUND(P99+Q99-R99-S99,2)</f>
        <v>0.0</v>
      </c>
      <c r="U99" s="19">
        <f>Y98</f>
        <v>0.0</v>
      </c>
      <c r="V99" s="19">
        <f>ROUND(U99*$V$5/12,2)</f>
        <v>0.0</v>
      </c>
      <c r="W99" s="19">
        <f>MIN($W$5,U99+V99)</f>
        <v>0.0</v>
      </c>
      <c r="X99" s="19">
        <f>MAX(0,MIN(U99+V99-W99,MonthlyPayment-SUM(H99,M99,R99,W99,AB99,AG99,AL99,AQ99,AV99,BA99)-SUM(I99,N99,S99)))</f>
        <v>0.0</v>
      </c>
      <c r="Y99" s="19">
        <f>ROUND(U99+V99-W99-X99,2)</f>
        <v>0.0</v>
      </c>
      <c r="Z99" s="19">
        <f>AD98</f>
        <v>0.0</v>
      </c>
      <c r="AA99" s="19">
        <f>ROUND(Z99*$AA$5/12,2)</f>
        <v>0.0</v>
      </c>
      <c r="AB99" s="19">
        <f>MIN($AB$5,Z99+AA99)</f>
        <v>0.0</v>
      </c>
      <c r="AC99" s="19">
        <f>MAX(0,MIN(Z99+AA99-AB99,MonthlyPayment-SUM(H99,M99,R99,W99,AB99,AG99,AL99,AQ99,AV99,BA99)-SUM(I99,N99,S99,X99)))</f>
        <v>0.0</v>
      </c>
      <c r="AD99" s="19">
        <f>ROUND(Z99+AA99-AB99-AC99,2)</f>
        <v>0.0</v>
      </c>
      <c r="AE99" s="19">
        <f>AI98</f>
        <v>0.0</v>
      </c>
      <c r="AF99" s="19">
        <f>ROUND(AE99*$AF$5/12,2)</f>
        <v>0.0</v>
      </c>
      <c r="AG99" s="19">
        <f>MIN($AG$5,AE99+AF99)</f>
        <v>0.0</v>
      </c>
      <c r="AH99" s="19">
        <f>MAX(0,MIN(AE99+AF99-AG99,MonthlyPayment-SUM(H99,M99,R99,W99,AB99,AG99,AL99,AQ99,AV99,BA99)-SUM(I99,N99,S99,X99,AC99)))</f>
        <v>0.0</v>
      </c>
      <c r="AI99" s="19">
        <f>ROUND(AE99+AF99-AG99-AH99,2)</f>
        <v>0.0</v>
      </c>
      <c r="AJ99" s="19">
        <f>AN98</f>
        <v>0.0</v>
      </c>
      <c r="AK99" s="19">
        <f>ROUND(AJ99*$AK$5/12,2)</f>
        <v>0.0</v>
      </c>
      <c r="AL99" s="19">
        <f>MIN($AL$5,AJ99+AK99)</f>
        <v>0.0</v>
      </c>
      <c r="AM99" s="19">
        <f>MAX(0,MIN(AJ99+AK99-AL99,MonthlyPayment-SUM(H99,M99,R99,W99,AB99,AG99,AL99,AQ99,AV99,BA99)-SUM(I99,N99,S99,X99,AC99,AH99)))</f>
        <v>0.0</v>
      </c>
      <c r="AN99" s="19">
        <f>ROUND(AJ99+AK99-AL99-AM99,2)</f>
        <v>0.0</v>
      </c>
      <c r="AO99" s="19">
        <f>AS98</f>
        <v>0.0</v>
      </c>
      <c r="AP99" s="19">
        <f>ROUND(AO99*$AP$5/12,2)</f>
        <v>0.0</v>
      </c>
      <c r="AQ99" s="19">
        <f>MIN($AQ$5,AO99+AP99)</f>
        <v>0.0</v>
      </c>
      <c r="AR99" s="19">
        <f>MAX(0,MIN(AO99+AP99-AQ99,MonthlyPayment-SUM(H99,M99,R99,W99,AB99,AG99,AL99,AQ99,AV99,BA99)-SUM(I99,N99,S99,X99,AC99,AH99,AM99)))</f>
        <v>0.0</v>
      </c>
      <c r="AS99" s="19">
        <f>ROUND(AO99+AP99-AQ99-AR99,2)</f>
        <v>0.0</v>
      </c>
      <c r="AT99" s="19">
        <f>AX98</f>
        <v>0.0</v>
      </c>
      <c r="AU99" s="19">
        <f>ROUND(AT99*$AU$5/12,2)</f>
        <v>0.0</v>
      </c>
      <c r="AV99" s="19">
        <f>MIN($AV$5,AT99+AU99)</f>
        <v>0.0</v>
      </c>
      <c r="AW99" s="19">
        <f>MAX(0,MIN(AT99+AU99-AV99,MonthlyPayment-SUM(H99,M99,R99,W99,AB99,AG99,AL99,AQ99,AV99,BA99)-SUM(I99,N99,S99,X99,AC99,AH99,AM99,AR99)))</f>
        <v>0.0</v>
      </c>
      <c r="AX99" s="19">
        <f>ROUND(AT99+AU99-AV99-AW99,2)</f>
        <v>0.0</v>
      </c>
      <c r="AY99" s="19">
        <f>BC98</f>
        <v>0.0</v>
      </c>
      <c r="AZ99" s="19">
        <f>ROUND(AY99*$AZ$5/12,2)</f>
        <v>0.0</v>
      </c>
      <c r="BA99" s="19">
        <f>MIN($BA$5,AY99+AZ99)</f>
        <v>0.0</v>
      </c>
      <c r="BB99" s="19">
        <f>MAX(0,MIN(AY99+AZ99-BA99,MonthlyPayment-SUM(H99,M99,R99,W99,AB99,AG99,AL99,AQ99,AV99,BA99)-SUM(I99,N99,S99,X99,AC99,AH99,AM99,AR99,AW99)))</f>
        <v>0.0</v>
      </c>
      <c r="BC99" s="19">
        <f>ROUND(AY99+AZ99-BA99-BB99,2)</f>
        <v>0.0</v>
      </c>
    </row>
    <row r="100" spans="1:55">
      <c r="A100" s="9">
        <v>94</v>
      </c>
      <c r="B100" s="15">
        <f>IF(FirstPayment="","",EDATE(FirstPayment,A100-1))</f>
        <v/>
      </c>
      <c r="C100" s="19">
        <f>SUM(H100,M100,R100,W100,AB100,AG100,AL100,AQ100,AV100,BA100,I100,N100,S100,X100,AC100,AH100,AM100,AR100,AW100,BB100)</f>
        <v>0.0</v>
      </c>
      <c r="D100" s="19">
        <f>SUM(J100,O100,T100,Y100,AD100,AI100,AN100,AS100,AX100,BC100)</f>
        <v>0.0</v>
      </c>
      <c r="E100" s="19">
        <f>SUM(G100,L100,Q100,V100,AA100,AF100,AK100,AP100,AU100,AZ100)</f>
        <v>0.0</v>
      </c>
      <c r="F100" s="19">
        <f>J99</f>
        <v>0.0</v>
      </c>
      <c r="G100" s="19">
        <f>ROUND(F100*$G$5/12,2)</f>
        <v>0.0</v>
      </c>
      <c r="H100" s="19">
        <f>MIN($H$5,F100+G100)</f>
        <v>0.0</v>
      </c>
      <c r="I100" s="19">
        <f>MAX(0,MIN(F100+G100-H100,MonthlyPayment-SUM(H100,M100,R100,W100,AB100,AG100,AL100,AQ100,AV100,BA100)))</f>
        <v>0.0</v>
      </c>
      <c r="J100" s="19">
        <f>ROUND(F100+G100-H100-I100,2)</f>
        <v>0.0</v>
      </c>
      <c r="K100" s="19">
        <f>O99</f>
        <v>0.0</v>
      </c>
      <c r="L100" s="19">
        <f>ROUND(K100*$L$5/12,2)</f>
        <v>0.0</v>
      </c>
      <c r="M100" s="19">
        <f>MIN($M$5,K100+L100)</f>
        <v>0.0</v>
      </c>
      <c r="N100" s="19">
        <f>MAX(0,MIN(K100+L100-M100,MonthlyPayment-SUM(H100,M100,R100,W100,AB100,AG100,AL100,AQ100,AV100,BA100)-SUM(I100)))</f>
        <v>0.0</v>
      </c>
      <c r="O100" s="19">
        <f>ROUND(K100+L100-M100-N100,2)</f>
        <v>0.0</v>
      </c>
      <c r="P100" s="19">
        <f>T99</f>
        <v>0.0</v>
      </c>
      <c r="Q100" s="19">
        <f>ROUND(P100*$Q$5/12,2)</f>
        <v>0.0</v>
      </c>
      <c r="R100" s="19">
        <f>MIN($R$5,P100+Q100)</f>
        <v>0.0</v>
      </c>
      <c r="S100" s="19">
        <f>MAX(0,MIN(P100+Q100-R100,MonthlyPayment-SUM(H100,M100,R100,W100,AB100,AG100,AL100,AQ100,AV100,BA100)-SUM(I100,N100)))</f>
        <v>0.0</v>
      </c>
      <c r="T100" s="19">
        <f>ROUND(P100+Q100-R100-S100,2)</f>
        <v>0.0</v>
      </c>
      <c r="U100" s="19">
        <f>Y99</f>
        <v>0.0</v>
      </c>
      <c r="V100" s="19">
        <f>ROUND(U100*$V$5/12,2)</f>
        <v>0.0</v>
      </c>
      <c r="W100" s="19">
        <f>MIN($W$5,U100+V100)</f>
        <v>0.0</v>
      </c>
      <c r="X100" s="19">
        <f>MAX(0,MIN(U100+V100-W100,MonthlyPayment-SUM(H100,M100,R100,W100,AB100,AG100,AL100,AQ100,AV100,BA100)-SUM(I100,N100,S100)))</f>
        <v>0.0</v>
      </c>
      <c r="Y100" s="19">
        <f>ROUND(U100+V100-W100-X100,2)</f>
        <v>0.0</v>
      </c>
      <c r="Z100" s="19">
        <f>AD99</f>
        <v>0.0</v>
      </c>
      <c r="AA100" s="19">
        <f>ROUND(Z100*$AA$5/12,2)</f>
        <v>0.0</v>
      </c>
      <c r="AB100" s="19">
        <f>MIN($AB$5,Z100+AA100)</f>
        <v>0.0</v>
      </c>
      <c r="AC100" s="19">
        <f>MAX(0,MIN(Z100+AA100-AB100,MonthlyPayment-SUM(H100,M100,R100,W100,AB100,AG100,AL100,AQ100,AV100,BA100)-SUM(I100,N100,S100,X100)))</f>
        <v>0.0</v>
      </c>
      <c r="AD100" s="19">
        <f>ROUND(Z100+AA100-AB100-AC100,2)</f>
        <v>0.0</v>
      </c>
      <c r="AE100" s="19">
        <f>AI99</f>
        <v>0.0</v>
      </c>
      <c r="AF100" s="19">
        <f>ROUND(AE100*$AF$5/12,2)</f>
        <v>0.0</v>
      </c>
      <c r="AG100" s="19">
        <f>MIN($AG$5,AE100+AF100)</f>
        <v>0.0</v>
      </c>
      <c r="AH100" s="19">
        <f>MAX(0,MIN(AE100+AF100-AG100,MonthlyPayment-SUM(H100,M100,R100,W100,AB100,AG100,AL100,AQ100,AV100,BA100)-SUM(I100,N100,S100,X100,AC100)))</f>
        <v>0.0</v>
      </c>
      <c r="AI100" s="19">
        <f>ROUND(AE100+AF100-AG100-AH100,2)</f>
        <v>0.0</v>
      </c>
      <c r="AJ100" s="19">
        <f>AN99</f>
        <v>0.0</v>
      </c>
      <c r="AK100" s="19">
        <f>ROUND(AJ100*$AK$5/12,2)</f>
        <v>0.0</v>
      </c>
      <c r="AL100" s="19">
        <f>MIN($AL$5,AJ100+AK100)</f>
        <v>0.0</v>
      </c>
      <c r="AM100" s="19">
        <f>MAX(0,MIN(AJ100+AK100-AL100,MonthlyPayment-SUM(H100,M100,R100,W100,AB100,AG100,AL100,AQ100,AV100,BA100)-SUM(I100,N100,S100,X100,AC100,AH100)))</f>
        <v>0.0</v>
      </c>
      <c r="AN100" s="19">
        <f>ROUND(AJ100+AK100-AL100-AM100,2)</f>
        <v>0.0</v>
      </c>
      <c r="AO100" s="19">
        <f>AS99</f>
        <v>0.0</v>
      </c>
      <c r="AP100" s="19">
        <f>ROUND(AO100*$AP$5/12,2)</f>
        <v>0.0</v>
      </c>
      <c r="AQ100" s="19">
        <f>MIN($AQ$5,AO100+AP100)</f>
        <v>0.0</v>
      </c>
      <c r="AR100" s="19">
        <f>MAX(0,MIN(AO100+AP100-AQ100,MonthlyPayment-SUM(H100,M100,R100,W100,AB100,AG100,AL100,AQ100,AV100,BA100)-SUM(I100,N100,S100,X100,AC100,AH100,AM100)))</f>
        <v>0.0</v>
      </c>
      <c r="AS100" s="19">
        <f>ROUND(AO100+AP100-AQ100-AR100,2)</f>
        <v>0.0</v>
      </c>
      <c r="AT100" s="19">
        <f>AX99</f>
        <v>0.0</v>
      </c>
      <c r="AU100" s="19">
        <f>ROUND(AT100*$AU$5/12,2)</f>
        <v>0.0</v>
      </c>
      <c r="AV100" s="19">
        <f>MIN($AV$5,AT100+AU100)</f>
        <v>0.0</v>
      </c>
      <c r="AW100" s="19">
        <f>MAX(0,MIN(AT100+AU100-AV100,MonthlyPayment-SUM(H100,M100,R100,W100,AB100,AG100,AL100,AQ100,AV100,BA100)-SUM(I100,N100,S100,X100,AC100,AH100,AM100,AR100)))</f>
        <v>0.0</v>
      </c>
      <c r="AX100" s="19">
        <f>ROUND(AT100+AU100-AV100-AW100,2)</f>
        <v>0.0</v>
      </c>
      <c r="AY100" s="19">
        <f>BC99</f>
        <v>0.0</v>
      </c>
      <c r="AZ100" s="19">
        <f>ROUND(AY100*$AZ$5/12,2)</f>
        <v>0.0</v>
      </c>
      <c r="BA100" s="19">
        <f>MIN($BA$5,AY100+AZ100)</f>
        <v>0.0</v>
      </c>
      <c r="BB100" s="19">
        <f>MAX(0,MIN(AY100+AZ100-BA100,MonthlyPayment-SUM(H100,M100,R100,W100,AB100,AG100,AL100,AQ100,AV100,BA100)-SUM(I100,N100,S100,X100,AC100,AH100,AM100,AR100,AW100)))</f>
        <v>0.0</v>
      </c>
      <c r="BC100" s="19">
        <f>ROUND(AY100+AZ100-BA100-BB100,2)</f>
        <v>0.0</v>
      </c>
    </row>
    <row r="101" spans="1:55">
      <c r="A101" s="9">
        <v>95</v>
      </c>
      <c r="B101" s="15">
        <f>IF(FirstPayment="","",EDATE(FirstPayment,A101-1))</f>
        <v/>
      </c>
      <c r="C101" s="19">
        <f>SUM(H101,M101,R101,W101,AB101,AG101,AL101,AQ101,AV101,BA101,I101,N101,S101,X101,AC101,AH101,AM101,AR101,AW101,BB101)</f>
        <v>0.0</v>
      </c>
      <c r="D101" s="19">
        <f>SUM(J101,O101,T101,Y101,AD101,AI101,AN101,AS101,AX101,BC101)</f>
        <v>0.0</v>
      </c>
      <c r="E101" s="19">
        <f>SUM(G101,L101,Q101,V101,AA101,AF101,AK101,AP101,AU101,AZ101)</f>
        <v>0.0</v>
      </c>
      <c r="F101" s="19">
        <f>J100</f>
        <v>0.0</v>
      </c>
      <c r="G101" s="19">
        <f>ROUND(F101*$G$5/12,2)</f>
        <v>0.0</v>
      </c>
      <c r="H101" s="19">
        <f>MIN($H$5,F101+G101)</f>
        <v>0.0</v>
      </c>
      <c r="I101" s="19">
        <f>MAX(0,MIN(F101+G101-H101,MonthlyPayment-SUM(H101,M101,R101,W101,AB101,AG101,AL101,AQ101,AV101,BA101)))</f>
        <v>0.0</v>
      </c>
      <c r="J101" s="19">
        <f>ROUND(F101+G101-H101-I101,2)</f>
        <v>0.0</v>
      </c>
      <c r="K101" s="19">
        <f>O100</f>
        <v>0.0</v>
      </c>
      <c r="L101" s="19">
        <f>ROUND(K101*$L$5/12,2)</f>
        <v>0.0</v>
      </c>
      <c r="M101" s="19">
        <f>MIN($M$5,K101+L101)</f>
        <v>0.0</v>
      </c>
      <c r="N101" s="19">
        <f>MAX(0,MIN(K101+L101-M101,MonthlyPayment-SUM(H101,M101,R101,W101,AB101,AG101,AL101,AQ101,AV101,BA101)-SUM(I101)))</f>
        <v>0.0</v>
      </c>
      <c r="O101" s="19">
        <f>ROUND(K101+L101-M101-N101,2)</f>
        <v>0.0</v>
      </c>
      <c r="P101" s="19">
        <f>T100</f>
        <v>0.0</v>
      </c>
      <c r="Q101" s="19">
        <f>ROUND(P101*$Q$5/12,2)</f>
        <v>0.0</v>
      </c>
      <c r="R101" s="19">
        <f>MIN($R$5,P101+Q101)</f>
        <v>0.0</v>
      </c>
      <c r="S101" s="19">
        <f>MAX(0,MIN(P101+Q101-R101,MonthlyPayment-SUM(H101,M101,R101,W101,AB101,AG101,AL101,AQ101,AV101,BA101)-SUM(I101,N101)))</f>
        <v>0.0</v>
      </c>
      <c r="T101" s="19">
        <f>ROUND(P101+Q101-R101-S101,2)</f>
        <v>0.0</v>
      </c>
      <c r="U101" s="19">
        <f>Y100</f>
        <v>0.0</v>
      </c>
      <c r="V101" s="19">
        <f>ROUND(U101*$V$5/12,2)</f>
        <v>0.0</v>
      </c>
      <c r="W101" s="19">
        <f>MIN($W$5,U101+V101)</f>
        <v>0.0</v>
      </c>
      <c r="X101" s="19">
        <f>MAX(0,MIN(U101+V101-W101,MonthlyPayment-SUM(H101,M101,R101,W101,AB101,AG101,AL101,AQ101,AV101,BA101)-SUM(I101,N101,S101)))</f>
        <v>0.0</v>
      </c>
      <c r="Y101" s="19">
        <f>ROUND(U101+V101-W101-X101,2)</f>
        <v>0.0</v>
      </c>
      <c r="Z101" s="19">
        <f>AD100</f>
        <v>0.0</v>
      </c>
      <c r="AA101" s="19">
        <f>ROUND(Z101*$AA$5/12,2)</f>
        <v>0.0</v>
      </c>
      <c r="AB101" s="19">
        <f>MIN($AB$5,Z101+AA101)</f>
        <v>0.0</v>
      </c>
      <c r="AC101" s="19">
        <f>MAX(0,MIN(Z101+AA101-AB101,MonthlyPayment-SUM(H101,M101,R101,W101,AB101,AG101,AL101,AQ101,AV101,BA101)-SUM(I101,N101,S101,X101)))</f>
        <v>0.0</v>
      </c>
      <c r="AD101" s="19">
        <f>ROUND(Z101+AA101-AB101-AC101,2)</f>
        <v>0.0</v>
      </c>
      <c r="AE101" s="19">
        <f>AI100</f>
        <v>0.0</v>
      </c>
      <c r="AF101" s="19">
        <f>ROUND(AE101*$AF$5/12,2)</f>
        <v>0.0</v>
      </c>
      <c r="AG101" s="19">
        <f>MIN($AG$5,AE101+AF101)</f>
        <v>0.0</v>
      </c>
      <c r="AH101" s="19">
        <f>MAX(0,MIN(AE101+AF101-AG101,MonthlyPayment-SUM(H101,M101,R101,W101,AB101,AG101,AL101,AQ101,AV101,BA101)-SUM(I101,N101,S101,X101,AC101)))</f>
        <v>0.0</v>
      </c>
      <c r="AI101" s="19">
        <f>ROUND(AE101+AF101-AG101-AH101,2)</f>
        <v>0.0</v>
      </c>
      <c r="AJ101" s="19">
        <f>AN100</f>
        <v>0.0</v>
      </c>
      <c r="AK101" s="19">
        <f>ROUND(AJ101*$AK$5/12,2)</f>
        <v>0.0</v>
      </c>
      <c r="AL101" s="19">
        <f>MIN($AL$5,AJ101+AK101)</f>
        <v>0.0</v>
      </c>
      <c r="AM101" s="19">
        <f>MAX(0,MIN(AJ101+AK101-AL101,MonthlyPayment-SUM(H101,M101,R101,W101,AB101,AG101,AL101,AQ101,AV101,BA101)-SUM(I101,N101,S101,X101,AC101,AH101)))</f>
        <v>0.0</v>
      </c>
      <c r="AN101" s="19">
        <f>ROUND(AJ101+AK101-AL101-AM101,2)</f>
        <v>0.0</v>
      </c>
      <c r="AO101" s="19">
        <f>AS100</f>
        <v>0.0</v>
      </c>
      <c r="AP101" s="19">
        <f>ROUND(AO101*$AP$5/12,2)</f>
        <v>0.0</v>
      </c>
      <c r="AQ101" s="19">
        <f>MIN($AQ$5,AO101+AP101)</f>
        <v>0.0</v>
      </c>
      <c r="AR101" s="19">
        <f>MAX(0,MIN(AO101+AP101-AQ101,MonthlyPayment-SUM(H101,M101,R101,W101,AB101,AG101,AL101,AQ101,AV101,BA101)-SUM(I101,N101,S101,X101,AC101,AH101,AM101)))</f>
        <v>0.0</v>
      </c>
      <c r="AS101" s="19">
        <f>ROUND(AO101+AP101-AQ101-AR101,2)</f>
        <v>0.0</v>
      </c>
      <c r="AT101" s="19">
        <f>AX100</f>
        <v>0.0</v>
      </c>
      <c r="AU101" s="19">
        <f>ROUND(AT101*$AU$5/12,2)</f>
        <v>0.0</v>
      </c>
      <c r="AV101" s="19">
        <f>MIN($AV$5,AT101+AU101)</f>
        <v>0.0</v>
      </c>
      <c r="AW101" s="19">
        <f>MAX(0,MIN(AT101+AU101-AV101,MonthlyPayment-SUM(H101,M101,R101,W101,AB101,AG101,AL101,AQ101,AV101,BA101)-SUM(I101,N101,S101,X101,AC101,AH101,AM101,AR101)))</f>
        <v>0.0</v>
      </c>
      <c r="AX101" s="19">
        <f>ROUND(AT101+AU101-AV101-AW101,2)</f>
        <v>0.0</v>
      </c>
      <c r="AY101" s="19">
        <f>BC100</f>
        <v>0.0</v>
      </c>
      <c r="AZ101" s="19">
        <f>ROUND(AY101*$AZ$5/12,2)</f>
        <v>0.0</v>
      </c>
      <c r="BA101" s="19">
        <f>MIN($BA$5,AY101+AZ101)</f>
        <v>0.0</v>
      </c>
      <c r="BB101" s="19">
        <f>MAX(0,MIN(AY101+AZ101-BA101,MonthlyPayment-SUM(H101,M101,R101,W101,AB101,AG101,AL101,AQ101,AV101,BA101)-SUM(I101,N101,S101,X101,AC101,AH101,AM101,AR101,AW101)))</f>
        <v>0.0</v>
      </c>
      <c r="BC101" s="19">
        <f>ROUND(AY101+AZ101-BA101-BB101,2)</f>
        <v>0.0</v>
      </c>
    </row>
    <row r="102" spans="1:55">
      <c r="A102" s="9">
        <v>96</v>
      </c>
      <c r="B102" s="15">
        <f>IF(FirstPayment="","",EDATE(FirstPayment,A102-1))</f>
        <v/>
      </c>
      <c r="C102" s="19">
        <f>SUM(H102,M102,R102,W102,AB102,AG102,AL102,AQ102,AV102,BA102,I102,N102,S102,X102,AC102,AH102,AM102,AR102,AW102,BB102)</f>
        <v>0.0</v>
      </c>
      <c r="D102" s="19">
        <f>SUM(J102,O102,T102,Y102,AD102,AI102,AN102,AS102,AX102,BC102)</f>
        <v>0.0</v>
      </c>
      <c r="E102" s="19">
        <f>SUM(G102,L102,Q102,V102,AA102,AF102,AK102,AP102,AU102,AZ102)</f>
        <v>0.0</v>
      </c>
      <c r="F102" s="19">
        <f>J101</f>
        <v>0.0</v>
      </c>
      <c r="G102" s="19">
        <f>ROUND(F102*$G$5/12,2)</f>
        <v>0.0</v>
      </c>
      <c r="H102" s="19">
        <f>MIN($H$5,F102+G102)</f>
        <v>0.0</v>
      </c>
      <c r="I102" s="19">
        <f>MAX(0,MIN(F102+G102-H102,MonthlyPayment-SUM(H102,M102,R102,W102,AB102,AG102,AL102,AQ102,AV102,BA102)))</f>
        <v>0.0</v>
      </c>
      <c r="J102" s="19">
        <f>ROUND(F102+G102-H102-I102,2)</f>
        <v>0.0</v>
      </c>
      <c r="K102" s="19">
        <f>O101</f>
        <v>0.0</v>
      </c>
      <c r="L102" s="19">
        <f>ROUND(K102*$L$5/12,2)</f>
        <v>0.0</v>
      </c>
      <c r="M102" s="19">
        <f>MIN($M$5,K102+L102)</f>
        <v>0.0</v>
      </c>
      <c r="N102" s="19">
        <f>MAX(0,MIN(K102+L102-M102,MonthlyPayment-SUM(H102,M102,R102,W102,AB102,AG102,AL102,AQ102,AV102,BA102)-SUM(I102)))</f>
        <v>0.0</v>
      </c>
      <c r="O102" s="19">
        <f>ROUND(K102+L102-M102-N102,2)</f>
        <v>0.0</v>
      </c>
      <c r="P102" s="19">
        <f>T101</f>
        <v>0.0</v>
      </c>
      <c r="Q102" s="19">
        <f>ROUND(P102*$Q$5/12,2)</f>
        <v>0.0</v>
      </c>
      <c r="R102" s="19">
        <f>MIN($R$5,P102+Q102)</f>
        <v>0.0</v>
      </c>
      <c r="S102" s="19">
        <f>MAX(0,MIN(P102+Q102-R102,MonthlyPayment-SUM(H102,M102,R102,W102,AB102,AG102,AL102,AQ102,AV102,BA102)-SUM(I102,N102)))</f>
        <v>0.0</v>
      </c>
      <c r="T102" s="19">
        <f>ROUND(P102+Q102-R102-S102,2)</f>
        <v>0.0</v>
      </c>
      <c r="U102" s="19">
        <f>Y101</f>
        <v>0.0</v>
      </c>
      <c r="V102" s="19">
        <f>ROUND(U102*$V$5/12,2)</f>
        <v>0.0</v>
      </c>
      <c r="W102" s="19">
        <f>MIN($W$5,U102+V102)</f>
        <v>0.0</v>
      </c>
      <c r="X102" s="19">
        <f>MAX(0,MIN(U102+V102-W102,MonthlyPayment-SUM(H102,M102,R102,W102,AB102,AG102,AL102,AQ102,AV102,BA102)-SUM(I102,N102,S102)))</f>
        <v>0.0</v>
      </c>
      <c r="Y102" s="19">
        <f>ROUND(U102+V102-W102-X102,2)</f>
        <v>0.0</v>
      </c>
      <c r="Z102" s="19">
        <f>AD101</f>
        <v>0.0</v>
      </c>
      <c r="AA102" s="19">
        <f>ROUND(Z102*$AA$5/12,2)</f>
        <v>0.0</v>
      </c>
      <c r="AB102" s="19">
        <f>MIN($AB$5,Z102+AA102)</f>
        <v>0.0</v>
      </c>
      <c r="AC102" s="19">
        <f>MAX(0,MIN(Z102+AA102-AB102,MonthlyPayment-SUM(H102,M102,R102,W102,AB102,AG102,AL102,AQ102,AV102,BA102)-SUM(I102,N102,S102,X102)))</f>
        <v>0.0</v>
      </c>
      <c r="AD102" s="19">
        <f>ROUND(Z102+AA102-AB102-AC102,2)</f>
        <v>0.0</v>
      </c>
      <c r="AE102" s="19">
        <f>AI101</f>
        <v>0.0</v>
      </c>
      <c r="AF102" s="19">
        <f>ROUND(AE102*$AF$5/12,2)</f>
        <v>0.0</v>
      </c>
      <c r="AG102" s="19">
        <f>MIN($AG$5,AE102+AF102)</f>
        <v>0.0</v>
      </c>
      <c r="AH102" s="19">
        <f>MAX(0,MIN(AE102+AF102-AG102,MonthlyPayment-SUM(H102,M102,R102,W102,AB102,AG102,AL102,AQ102,AV102,BA102)-SUM(I102,N102,S102,X102,AC102)))</f>
        <v>0.0</v>
      </c>
      <c r="AI102" s="19">
        <f>ROUND(AE102+AF102-AG102-AH102,2)</f>
        <v>0.0</v>
      </c>
      <c r="AJ102" s="19">
        <f>AN101</f>
        <v>0.0</v>
      </c>
      <c r="AK102" s="19">
        <f>ROUND(AJ102*$AK$5/12,2)</f>
        <v>0.0</v>
      </c>
      <c r="AL102" s="19">
        <f>MIN($AL$5,AJ102+AK102)</f>
        <v>0.0</v>
      </c>
      <c r="AM102" s="19">
        <f>MAX(0,MIN(AJ102+AK102-AL102,MonthlyPayment-SUM(H102,M102,R102,W102,AB102,AG102,AL102,AQ102,AV102,BA102)-SUM(I102,N102,S102,X102,AC102,AH102)))</f>
        <v>0.0</v>
      </c>
      <c r="AN102" s="19">
        <f>ROUND(AJ102+AK102-AL102-AM102,2)</f>
        <v>0.0</v>
      </c>
      <c r="AO102" s="19">
        <f>AS101</f>
        <v>0.0</v>
      </c>
      <c r="AP102" s="19">
        <f>ROUND(AO102*$AP$5/12,2)</f>
        <v>0.0</v>
      </c>
      <c r="AQ102" s="19">
        <f>MIN($AQ$5,AO102+AP102)</f>
        <v>0.0</v>
      </c>
      <c r="AR102" s="19">
        <f>MAX(0,MIN(AO102+AP102-AQ102,MonthlyPayment-SUM(H102,M102,R102,W102,AB102,AG102,AL102,AQ102,AV102,BA102)-SUM(I102,N102,S102,X102,AC102,AH102,AM102)))</f>
        <v>0.0</v>
      </c>
      <c r="AS102" s="19">
        <f>ROUND(AO102+AP102-AQ102-AR102,2)</f>
        <v>0.0</v>
      </c>
      <c r="AT102" s="19">
        <f>AX101</f>
        <v>0.0</v>
      </c>
      <c r="AU102" s="19">
        <f>ROUND(AT102*$AU$5/12,2)</f>
        <v>0.0</v>
      </c>
      <c r="AV102" s="19">
        <f>MIN($AV$5,AT102+AU102)</f>
        <v>0.0</v>
      </c>
      <c r="AW102" s="19">
        <f>MAX(0,MIN(AT102+AU102-AV102,MonthlyPayment-SUM(H102,M102,R102,W102,AB102,AG102,AL102,AQ102,AV102,BA102)-SUM(I102,N102,S102,X102,AC102,AH102,AM102,AR102)))</f>
        <v>0.0</v>
      </c>
      <c r="AX102" s="19">
        <f>ROUND(AT102+AU102-AV102-AW102,2)</f>
        <v>0.0</v>
      </c>
      <c r="AY102" s="19">
        <f>BC101</f>
        <v>0.0</v>
      </c>
      <c r="AZ102" s="19">
        <f>ROUND(AY102*$AZ$5/12,2)</f>
        <v>0.0</v>
      </c>
      <c r="BA102" s="19">
        <f>MIN($BA$5,AY102+AZ102)</f>
        <v>0.0</v>
      </c>
      <c r="BB102" s="19">
        <f>MAX(0,MIN(AY102+AZ102-BA102,MonthlyPayment-SUM(H102,M102,R102,W102,AB102,AG102,AL102,AQ102,AV102,BA102)-SUM(I102,N102,S102,X102,AC102,AH102,AM102,AR102,AW102)))</f>
        <v>0.0</v>
      </c>
      <c r="BC102" s="19">
        <f>ROUND(AY102+AZ102-BA102-BB102,2)</f>
        <v>0.0</v>
      </c>
    </row>
    <row r="103" spans="1:55">
      <c r="A103" s="9">
        <v>97</v>
      </c>
      <c r="B103" s="15">
        <f>IF(FirstPayment="","",EDATE(FirstPayment,A103-1))</f>
        <v/>
      </c>
      <c r="C103" s="19">
        <f>SUM(H103,M103,R103,W103,AB103,AG103,AL103,AQ103,AV103,BA103,I103,N103,S103,X103,AC103,AH103,AM103,AR103,AW103,BB103)</f>
        <v>0.0</v>
      </c>
      <c r="D103" s="19">
        <f>SUM(J103,O103,T103,Y103,AD103,AI103,AN103,AS103,AX103,BC103)</f>
        <v>0.0</v>
      </c>
      <c r="E103" s="19">
        <f>SUM(G103,L103,Q103,V103,AA103,AF103,AK103,AP103,AU103,AZ103)</f>
        <v>0.0</v>
      </c>
      <c r="F103" s="19">
        <f>J102</f>
        <v>0.0</v>
      </c>
      <c r="G103" s="19">
        <f>ROUND(F103*$G$5/12,2)</f>
        <v>0.0</v>
      </c>
      <c r="H103" s="19">
        <f>MIN($H$5,F103+G103)</f>
        <v>0.0</v>
      </c>
      <c r="I103" s="19">
        <f>MAX(0,MIN(F103+G103-H103,MonthlyPayment-SUM(H103,M103,R103,W103,AB103,AG103,AL103,AQ103,AV103,BA103)))</f>
        <v>0.0</v>
      </c>
      <c r="J103" s="19">
        <f>ROUND(F103+G103-H103-I103,2)</f>
        <v>0.0</v>
      </c>
      <c r="K103" s="19">
        <f>O102</f>
        <v>0.0</v>
      </c>
      <c r="L103" s="19">
        <f>ROUND(K103*$L$5/12,2)</f>
        <v>0.0</v>
      </c>
      <c r="M103" s="19">
        <f>MIN($M$5,K103+L103)</f>
        <v>0.0</v>
      </c>
      <c r="N103" s="19">
        <f>MAX(0,MIN(K103+L103-M103,MonthlyPayment-SUM(H103,M103,R103,W103,AB103,AG103,AL103,AQ103,AV103,BA103)-SUM(I103)))</f>
        <v>0.0</v>
      </c>
      <c r="O103" s="19">
        <f>ROUND(K103+L103-M103-N103,2)</f>
        <v>0.0</v>
      </c>
      <c r="P103" s="19">
        <f>T102</f>
        <v>0.0</v>
      </c>
      <c r="Q103" s="19">
        <f>ROUND(P103*$Q$5/12,2)</f>
        <v>0.0</v>
      </c>
      <c r="R103" s="19">
        <f>MIN($R$5,P103+Q103)</f>
        <v>0.0</v>
      </c>
      <c r="S103" s="19">
        <f>MAX(0,MIN(P103+Q103-R103,MonthlyPayment-SUM(H103,M103,R103,W103,AB103,AG103,AL103,AQ103,AV103,BA103)-SUM(I103,N103)))</f>
        <v>0.0</v>
      </c>
      <c r="T103" s="19">
        <f>ROUND(P103+Q103-R103-S103,2)</f>
        <v>0.0</v>
      </c>
      <c r="U103" s="19">
        <f>Y102</f>
        <v>0.0</v>
      </c>
      <c r="V103" s="19">
        <f>ROUND(U103*$V$5/12,2)</f>
        <v>0.0</v>
      </c>
      <c r="W103" s="19">
        <f>MIN($W$5,U103+V103)</f>
        <v>0.0</v>
      </c>
      <c r="X103" s="19">
        <f>MAX(0,MIN(U103+V103-W103,MonthlyPayment-SUM(H103,M103,R103,W103,AB103,AG103,AL103,AQ103,AV103,BA103)-SUM(I103,N103,S103)))</f>
        <v>0.0</v>
      </c>
      <c r="Y103" s="19">
        <f>ROUND(U103+V103-W103-X103,2)</f>
        <v>0.0</v>
      </c>
      <c r="Z103" s="19">
        <f>AD102</f>
        <v>0.0</v>
      </c>
      <c r="AA103" s="19">
        <f>ROUND(Z103*$AA$5/12,2)</f>
        <v>0.0</v>
      </c>
      <c r="AB103" s="19">
        <f>MIN($AB$5,Z103+AA103)</f>
        <v>0.0</v>
      </c>
      <c r="AC103" s="19">
        <f>MAX(0,MIN(Z103+AA103-AB103,MonthlyPayment-SUM(H103,M103,R103,W103,AB103,AG103,AL103,AQ103,AV103,BA103)-SUM(I103,N103,S103,X103)))</f>
        <v>0.0</v>
      </c>
      <c r="AD103" s="19">
        <f>ROUND(Z103+AA103-AB103-AC103,2)</f>
        <v>0.0</v>
      </c>
      <c r="AE103" s="19">
        <f>AI102</f>
        <v>0.0</v>
      </c>
      <c r="AF103" s="19">
        <f>ROUND(AE103*$AF$5/12,2)</f>
        <v>0.0</v>
      </c>
      <c r="AG103" s="19">
        <f>MIN($AG$5,AE103+AF103)</f>
        <v>0.0</v>
      </c>
      <c r="AH103" s="19">
        <f>MAX(0,MIN(AE103+AF103-AG103,MonthlyPayment-SUM(H103,M103,R103,W103,AB103,AG103,AL103,AQ103,AV103,BA103)-SUM(I103,N103,S103,X103,AC103)))</f>
        <v>0.0</v>
      </c>
      <c r="AI103" s="19">
        <f>ROUND(AE103+AF103-AG103-AH103,2)</f>
        <v>0.0</v>
      </c>
      <c r="AJ103" s="19">
        <f>AN102</f>
        <v>0.0</v>
      </c>
      <c r="AK103" s="19">
        <f>ROUND(AJ103*$AK$5/12,2)</f>
        <v>0.0</v>
      </c>
      <c r="AL103" s="19">
        <f>MIN($AL$5,AJ103+AK103)</f>
        <v>0.0</v>
      </c>
      <c r="AM103" s="19">
        <f>MAX(0,MIN(AJ103+AK103-AL103,MonthlyPayment-SUM(H103,M103,R103,W103,AB103,AG103,AL103,AQ103,AV103,BA103)-SUM(I103,N103,S103,X103,AC103,AH103)))</f>
        <v>0.0</v>
      </c>
      <c r="AN103" s="19">
        <f>ROUND(AJ103+AK103-AL103-AM103,2)</f>
        <v>0.0</v>
      </c>
      <c r="AO103" s="19">
        <f>AS102</f>
        <v>0.0</v>
      </c>
      <c r="AP103" s="19">
        <f>ROUND(AO103*$AP$5/12,2)</f>
        <v>0.0</v>
      </c>
      <c r="AQ103" s="19">
        <f>MIN($AQ$5,AO103+AP103)</f>
        <v>0.0</v>
      </c>
      <c r="AR103" s="19">
        <f>MAX(0,MIN(AO103+AP103-AQ103,MonthlyPayment-SUM(H103,M103,R103,W103,AB103,AG103,AL103,AQ103,AV103,BA103)-SUM(I103,N103,S103,X103,AC103,AH103,AM103)))</f>
        <v>0.0</v>
      </c>
      <c r="AS103" s="19">
        <f>ROUND(AO103+AP103-AQ103-AR103,2)</f>
        <v>0.0</v>
      </c>
      <c r="AT103" s="19">
        <f>AX102</f>
        <v>0.0</v>
      </c>
      <c r="AU103" s="19">
        <f>ROUND(AT103*$AU$5/12,2)</f>
        <v>0.0</v>
      </c>
      <c r="AV103" s="19">
        <f>MIN($AV$5,AT103+AU103)</f>
        <v>0.0</v>
      </c>
      <c r="AW103" s="19">
        <f>MAX(0,MIN(AT103+AU103-AV103,MonthlyPayment-SUM(H103,M103,R103,W103,AB103,AG103,AL103,AQ103,AV103,BA103)-SUM(I103,N103,S103,X103,AC103,AH103,AM103,AR103)))</f>
        <v>0.0</v>
      </c>
      <c r="AX103" s="19">
        <f>ROUND(AT103+AU103-AV103-AW103,2)</f>
        <v>0.0</v>
      </c>
      <c r="AY103" s="19">
        <f>BC102</f>
        <v>0.0</v>
      </c>
      <c r="AZ103" s="19">
        <f>ROUND(AY103*$AZ$5/12,2)</f>
        <v>0.0</v>
      </c>
      <c r="BA103" s="19">
        <f>MIN($BA$5,AY103+AZ103)</f>
        <v>0.0</v>
      </c>
      <c r="BB103" s="19">
        <f>MAX(0,MIN(AY103+AZ103-BA103,MonthlyPayment-SUM(H103,M103,R103,W103,AB103,AG103,AL103,AQ103,AV103,BA103)-SUM(I103,N103,S103,X103,AC103,AH103,AM103,AR103,AW103)))</f>
        <v>0.0</v>
      </c>
      <c r="BC103" s="19">
        <f>ROUND(AY103+AZ103-BA103-BB103,2)</f>
        <v>0.0</v>
      </c>
    </row>
    <row r="104" spans="1:55">
      <c r="A104" s="9">
        <v>98</v>
      </c>
      <c r="B104" s="15">
        <f>IF(FirstPayment="","",EDATE(FirstPayment,A104-1))</f>
        <v/>
      </c>
      <c r="C104" s="19">
        <f>SUM(H104,M104,R104,W104,AB104,AG104,AL104,AQ104,AV104,BA104,I104,N104,S104,X104,AC104,AH104,AM104,AR104,AW104,BB104)</f>
        <v>0.0</v>
      </c>
      <c r="D104" s="19">
        <f>SUM(J104,O104,T104,Y104,AD104,AI104,AN104,AS104,AX104,BC104)</f>
        <v>0.0</v>
      </c>
      <c r="E104" s="19">
        <f>SUM(G104,L104,Q104,V104,AA104,AF104,AK104,AP104,AU104,AZ104)</f>
        <v>0.0</v>
      </c>
      <c r="F104" s="19">
        <f>J103</f>
        <v>0.0</v>
      </c>
      <c r="G104" s="19">
        <f>ROUND(F104*$G$5/12,2)</f>
        <v>0.0</v>
      </c>
      <c r="H104" s="19">
        <f>MIN($H$5,F104+G104)</f>
        <v>0.0</v>
      </c>
      <c r="I104" s="19">
        <f>MAX(0,MIN(F104+G104-H104,MonthlyPayment-SUM(H104,M104,R104,W104,AB104,AG104,AL104,AQ104,AV104,BA104)))</f>
        <v>0.0</v>
      </c>
      <c r="J104" s="19">
        <f>ROUND(F104+G104-H104-I104,2)</f>
        <v>0.0</v>
      </c>
      <c r="K104" s="19">
        <f>O103</f>
        <v>0.0</v>
      </c>
      <c r="L104" s="19">
        <f>ROUND(K104*$L$5/12,2)</f>
        <v>0.0</v>
      </c>
      <c r="M104" s="19">
        <f>MIN($M$5,K104+L104)</f>
        <v>0.0</v>
      </c>
      <c r="N104" s="19">
        <f>MAX(0,MIN(K104+L104-M104,MonthlyPayment-SUM(H104,M104,R104,W104,AB104,AG104,AL104,AQ104,AV104,BA104)-SUM(I104)))</f>
        <v>0.0</v>
      </c>
      <c r="O104" s="19">
        <f>ROUND(K104+L104-M104-N104,2)</f>
        <v>0.0</v>
      </c>
      <c r="P104" s="19">
        <f>T103</f>
        <v>0.0</v>
      </c>
      <c r="Q104" s="19">
        <f>ROUND(P104*$Q$5/12,2)</f>
        <v>0.0</v>
      </c>
      <c r="R104" s="19">
        <f>MIN($R$5,P104+Q104)</f>
        <v>0.0</v>
      </c>
      <c r="S104" s="19">
        <f>MAX(0,MIN(P104+Q104-R104,MonthlyPayment-SUM(H104,M104,R104,W104,AB104,AG104,AL104,AQ104,AV104,BA104)-SUM(I104,N104)))</f>
        <v>0.0</v>
      </c>
      <c r="T104" s="19">
        <f>ROUND(P104+Q104-R104-S104,2)</f>
        <v>0.0</v>
      </c>
      <c r="U104" s="19">
        <f>Y103</f>
        <v>0.0</v>
      </c>
      <c r="V104" s="19">
        <f>ROUND(U104*$V$5/12,2)</f>
        <v>0.0</v>
      </c>
      <c r="W104" s="19">
        <f>MIN($W$5,U104+V104)</f>
        <v>0.0</v>
      </c>
      <c r="X104" s="19">
        <f>MAX(0,MIN(U104+V104-W104,MonthlyPayment-SUM(H104,M104,R104,W104,AB104,AG104,AL104,AQ104,AV104,BA104)-SUM(I104,N104,S104)))</f>
        <v>0.0</v>
      </c>
      <c r="Y104" s="19">
        <f>ROUND(U104+V104-W104-X104,2)</f>
        <v>0.0</v>
      </c>
      <c r="Z104" s="19">
        <f>AD103</f>
        <v>0.0</v>
      </c>
      <c r="AA104" s="19">
        <f>ROUND(Z104*$AA$5/12,2)</f>
        <v>0.0</v>
      </c>
      <c r="AB104" s="19">
        <f>MIN($AB$5,Z104+AA104)</f>
        <v>0.0</v>
      </c>
      <c r="AC104" s="19">
        <f>MAX(0,MIN(Z104+AA104-AB104,MonthlyPayment-SUM(H104,M104,R104,W104,AB104,AG104,AL104,AQ104,AV104,BA104)-SUM(I104,N104,S104,X104)))</f>
        <v>0.0</v>
      </c>
      <c r="AD104" s="19">
        <f>ROUND(Z104+AA104-AB104-AC104,2)</f>
        <v>0.0</v>
      </c>
      <c r="AE104" s="19">
        <f>AI103</f>
        <v>0.0</v>
      </c>
      <c r="AF104" s="19">
        <f>ROUND(AE104*$AF$5/12,2)</f>
        <v>0.0</v>
      </c>
      <c r="AG104" s="19">
        <f>MIN($AG$5,AE104+AF104)</f>
        <v>0.0</v>
      </c>
      <c r="AH104" s="19">
        <f>MAX(0,MIN(AE104+AF104-AG104,MonthlyPayment-SUM(H104,M104,R104,W104,AB104,AG104,AL104,AQ104,AV104,BA104)-SUM(I104,N104,S104,X104,AC104)))</f>
        <v>0.0</v>
      </c>
      <c r="AI104" s="19">
        <f>ROUND(AE104+AF104-AG104-AH104,2)</f>
        <v>0.0</v>
      </c>
      <c r="AJ104" s="19">
        <f>AN103</f>
        <v>0.0</v>
      </c>
      <c r="AK104" s="19">
        <f>ROUND(AJ104*$AK$5/12,2)</f>
        <v>0.0</v>
      </c>
      <c r="AL104" s="19">
        <f>MIN($AL$5,AJ104+AK104)</f>
        <v>0.0</v>
      </c>
      <c r="AM104" s="19">
        <f>MAX(0,MIN(AJ104+AK104-AL104,MonthlyPayment-SUM(H104,M104,R104,W104,AB104,AG104,AL104,AQ104,AV104,BA104)-SUM(I104,N104,S104,X104,AC104,AH104)))</f>
        <v>0.0</v>
      </c>
      <c r="AN104" s="19">
        <f>ROUND(AJ104+AK104-AL104-AM104,2)</f>
        <v>0.0</v>
      </c>
      <c r="AO104" s="19">
        <f>AS103</f>
        <v>0.0</v>
      </c>
      <c r="AP104" s="19">
        <f>ROUND(AO104*$AP$5/12,2)</f>
        <v>0.0</v>
      </c>
      <c r="AQ104" s="19">
        <f>MIN($AQ$5,AO104+AP104)</f>
        <v>0.0</v>
      </c>
      <c r="AR104" s="19">
        <f>MAX(0,MIN(AO104+AP104-AQ104,MonthlyPayment-SUM(H104,M104,R104,W104,AB104,AG104,AL104,AQ104,AV104,BA104)-SUM(I104,N104,S104,X104,AC104,AH104,AM104)))</f>
        <v>0.0</v>
      </c>
      <c r="AS104" s="19">
        <f>ROUND(AO104+AP104-AQ104-AR104,2)</f>
        <v>0.0</v>
      </c>
      <c r="AT104" s="19">
        <f>AX103</f>
        <v>0.0</v>
      </c>
      <c r="AU104" s="19">
        <f>ROUND(AT104*$AU$5/12,2)</f>
        <v>0.0</v>
      </c>
      <c r="AV104" s="19">
        <f>MIN($AV$5,AT104+AU104)</f>
        <v>0.0</v>
      </c>
      <c r="AW104" s="19">
        <f>MAX(0,MIN(AT104+AU104-AV104,MonthlyPayment-SUM(H104,M104,R104,W104,AB104,AG104,AL104,AQ104,AV104,BA104)-SUM(I104,N104,S104,X104,AC104,AH104,AM104,AR104)))</f>
        <v>0.0</v>
      </c>
      <c r="AX104" s="19">
        <f>ROUND(AT104+AU104-AV104-AW104,2)</f>
        <v>0.0</v>
      </c>
      <c r="AY104" s="19">
        <f>BC103</f>
        <v>0.0</v>
      </c>
      <c r="AZ104" s="19">
        <f>ROUND(AY104*$AZ$5/12,2)</f>
        <v>0.0</v>
      </c>
      <c r="BA104" s="19">
        <f>MIN($BA$5,AY104+AZ104)</f>
        <v>0.0</v>
      </c>
      <c r="BB104" s="19">
        <f>MAX(0,MIN(AY104+AZ104-BA104,MonthlyPayment-SUM(H104,M104,R104,W104,AB104,AG104,AL104,AQ104,AV104,BA104)-SUM(I104,N104,S104,X104,AC104,AH104,AM104,AR104,AW104)))</f>
        <v>0.0</v>
      </c>
      <c r="BC104" s="19">
        <f>ROUND(AY104+AZ104-BA104-BB104,2)</f>
        <v>0.0</v>
      </c>
    </row>
    <row r="105" spans="1:55">
      <c r="A105" s="9">
        <v>99</v>
      </c>
      <c r="B105" s="15">
        <f>IF(FirstPayment="","",EDATE(FirstPayment,A105-1))</f>
        <v/>
      </c>
      <c r="C105" s="19">
        <f>SUM(H105,M105,R105,W105,AB105,AG105,AL105,AQ105,AV105,BA105,I105,N105,S105,X105,AC105,AH105,AM105,AR105,AW105,BB105)</f>
        <v>0.0</v>
      </c>
      <c r="D105" s="19">
        <f>SUM(J105,O105,T105,Y105,AD105,AI105,AN105,AS105,AX105,BC105)</f>
        <v>0.0</v>
      </c>
      <c r="E105" s="19">
        <f>SUM(G105,L105,Q105,V105,AA105,AF105,AK105,AP105,AU105,AZ105)</f>
        <v>0.0</v>
      </c>
      <c r="F105" s="19">
        <f>J104</f>
        <v>0.0</v>
      </c>
      <c r="G105" s="19">
        <f>ROUND(F105*$G$5/12,2)</f>
        <v>0.0</v>
      </c>
      <c r="H105" s="19">
        <f>MIN($H$5,F105+G105)</f>
        <v>0.0</v>
      </c>
      <c r="I105" s="19">
        <f>MAX(0,MIN(F105+G105-H105,MonthlyPayment-SUM(H105,M105,R105,W105,AB105,AG105,AL105,AQ105,AV105,BA105)))</f>
        <v>0.0</v>
      </c>
      <c r="J105" s="19">
        <f>ROUND(F105+G105-H105-I105,2)</f>
        <v>0.0</v>
      </c>
      <c r="K105" s="19">
        <f>O104</f>
        <v>0.0</v>
      </c>
      <c r="L105" s="19">
        <f>ROUND(K105*$L$5/12,2)</f>
        <v>0.0</v>
      </c>
      <c r="M105" s="19">
        <f>MIN($M$5,K105+L105)</f>
        <v>0.0</v>
      </c>
      <c r="N105" s="19">
        <f>MAX(0,MIN(K105+L105-M105,MonthlyPayment-SUM(H105,M105,R105,W105,AB105,AG105,AL105,AQ105,AV105,BA105)-SUM(I105)))</f>
        <v>0.0</v>
      </c>
      <c r="O105" s="19">
        <f>ROUND(K105+L105-M105-N105,2)</f>
        <v>0.0</v>
      </c>
      <c r="P105" s="19">
        <f>T104</f>
        <v>0.0</v>
      </c>
      <c r="Q105" s="19">
        <f>ROUND(P105*$Q$5/12,2)</f>
        <v>0.0</v>
      </c>
      <c r="R105" s="19">
        <f>MIN($R$5,P105+Q105)</f>
        <v>0.0</v>
      </c>
      <c r="S105" s="19">
        <f>MAX(0,MIN(P105+Q105-R105,MonthlyPayment-SUM(H105,M105,R105,W105,AB105,AG105,AL105,AQ105,AV105,BA105)-SUM(I105,N105)))</f>
        <v>0.0</v>
      </c>
      <c r="T105" s="19">
        <f>ROUND(P105+Q105-R105-S105,2)</f>
        <v>0.0</v>
      </c>
      <c r="U105" s="19">
        <f>Y104</f>
        <v>0.0</v>
      </c>
      <c r="V105" s="19">
        <f>ROUND(U105*$V$5/12,2)</f>
        <v>0.0</v>
      </c>
      <c r="W105" s="19">
        <f>MIN($W$5,U105+V105)</f>
        <v>0.0</v>
      </c>
      <c r="X105" s="19">
        <f>MAX(0,MIN(U105+V105-W105,MonthlyPayment-SUM(H105,M105,R105,W105,AB105,AG105,AL105,AQ105,AV105,BA105)-SUM(I105,N105,S105)))</f>
        <v>0.0</v>
      </c>
      <c r="Y105" s="19">
        <f>ROUND(U105+V105-W105-X105,2)</f>
        <v>0.0</v>
      </c>
      <c r="Z105" s="19">
        <f>AD104</f>
        <v>0.0</v>
      </c>
      <c r="AA105" s="19">
        <f>ROUND(Z105*$AA$5/12,2)</f>
        <v>0.0</v>
      </c>
      <c r="AB105" s="19">
        <f>MIN($AB$5,Z105+AA105)</f>
        <v>0.0</v>
      </c>
      <c r="AC105" s="19">
        <f>MAX(0,MIN(Z105+AA105-AB105,MonthlyPayment-SUM(H105,M105,R105,W105,AB105,AG105,AL105,AQ105,AV105,BA105)-SUM(I105,N105,S105,X105)))</f>
        <v>0.0</v>
      </c>
      <c r="AD105" s="19">
        <f>ROUND(Z105+AA105-AB105-AC105,2)</f>
        <v>0.0</v>
      </c>
      <c r="AE105" s="19">
        <f>AI104</f>
        <v>0.0</v>
      </c>
      <c r="AF105" s="19">
        <f>ROUND(AE105*$AF$5/12,2)</f>
        <v>0.0</v>
      </c>
      <c r="AG105" s="19">
        <f>MIN($AG$5,AE105+AF105)</f>
        <v>0.0</v>
      </c>
      <c r="AH105" s="19">
        <f>MAX(0,MIN(AE105+AF105-AG105,MonthlyPayment-SUM(H105,M105,R105,W105,AB105,AG105,AL105,AQ105,AV105,BA105)-SUM(I105,N105,S105,X105,AC105)))</f>
        <v>0.0</v>
      </c>
      <c r="AI105" s="19">
        <f>ROUND(AE105+AF105-AG105-AH105,2)</f>
        <v>0.0</v>
      </c>
      <c r="AJ105" s="19">
        <f>AN104</f>
        <v>0.0</v>
      </c>
      <c r="AK105" s="19">
        <f>ROUND(AJ105*$AK$5/12,2)</f>
        <v>0.0</v>
      </c>
      <c r="AL105" s="19">
        <f>MIN($AL$5,AJ105+AK105)</f>
        <v>0.0</v>
      </c>
      <c r="AM105" s="19">
        <f>MAX(0,MIN(AJ105+AK105-AL105,MonthlyPayment-SUM(H105,M105,R105,W105,AB105,AG105,AL105,AQ105,AV105,BA105)-SUM(I105,N105,S105,X105,AC105,AH105)))</f>
        <v>0.0</v>
      </c>
      <c r="AN105" s="19">
        <f>ROUND(AJ105+AK105-AL105-AM105,2)</f>
        <v>0.0</v>
      </c>
      <c r="AO105" s="19">
        <f>AS104</f>
        <v>0.0</v>
      </c>
      <c r="AP105" s="19">
        <f>ROUND(AO105*$AP$5/12,2)</f>
        <v>0.0</v>
      </c>
      <c r="AQ105" s="19">
        <f>MIN($AQ$5,AO105+AP105)</f>
        <v>0.0</v>
      </c>
      <c r="AR105" s="19">
        <f>MAX(0,MIN(AO105+AP105-AQ105,MonthlyPayment-SUM(H105,M105,R105,W105,AB105,AG105,AL105,AQ105,AV105,BA105)-SUM(I105,N105,S105,X105,AC105,AH105,AM105)))</f>
        <v>0.0</v>
      </c>
      <c r="AS105" s="19">
        <f>ROUND(AO105+AP105-AQ105-AR105,2)</f>
        <v>0.0</v>
      </c>
      <c r="AT105" s="19">
        <f>AX104</f>
        <v>0.0</v>
      </c>
      <c r="AU105" s="19">
        <f>ROUND(AT105*$AU$5/12,2)</f>
        <v>0.0</v>
      </c>
      <c r="AV105" s="19">
        <f>MIN($AV$5,AT105+AU105)</f>
        <v>0.0</v>
      </c>
      <c r="AW105" s="19">
        <f>MAX(0,MIN(AT105+AU105-AV105,MonthlyPayment-SUM(H105,M105,R105,W105,AB105,AG105,AL105,AQ105,AV105,BA105)-SUM(I105,N105,S105,X105,AC105,AH105,AM105,AR105)))</f>
        <v>0.0</v>
      </c>
      <c r="AX105" s="19">
        <f>ROUND(AT105+AU105-AV105-AW105,2)</f>
        <v>0.0</v>
      </c>
      <c r="AY105" s="19">
        <f>BC104</f>
        <v>0.0</v>
      </c>
      <c r="AZ105" s="19">
        <f>ROUND(AY105*$AZ$5/12,2)</f>
        <v>0.0</v>
      </c>
      <c r="BA105" s="19">
        <f>MIN($BA$5,AY105+AZ105)</f>
        <v>0.0</v>
      </c>
      <c r="BB105" s="19">
        <f>MAX(0,MIN(AY105+AZ105-BA105,MonthlyPayment-SUM(H105,M105,R105,W105,AB105,AG105,AL105,AQ105,AV105,BA105)-SUM(I105,N105,S105,X105,AC105,AH105,AM105,AR105,AW105)))</f>
        <v>0.0</v>
      </c>
      <c r="BC105" s="19">
        <f>ROUND(AY105+AZ105-BA105-BB105,2)</f>
        <v>0.0</v>
      </c>
    </row>
    <row r="106" spans="1:55">
      <c r="A106" s="9">
        <v>100</v>
      </c>
      <c r="B106" s="15">
        <f>IF(FirstPayment="","",EDATE(FirstPayment,A106-1))</f>
        <v/>
      </c>
      <c r="C106" s="19">
        <f>SUM(H106,M106,R106,W106,AB106,AG106,AL106,AQ106,AV106,BA106,I106,N106,S106,X106,AC106,AH106,AM106,AR106,AW106,BB106)</f>
        <v>0.0</v>
      </c>
      <c r="D106" s="19">
        <f>SUM(J106,O106,T106,Y106,AD106,AI106,AN106,AS106,AX106,BC106)</f>
        <v>0.0</v>
      </c>
      <c r="E106" s="19">
        <f>SUM(G106,L106,Q106,V106,AA106,AF106,AK106,AP106,AU106,AZ106)</f>
        <v>0.0</v>
      </c>
      <c r="F106" s="19">
        <f>J105</f>
        <v>0.0</v>
      </c>
      <c r="G106" s="19">
        <f>ROUND(F106*$G$5/12,2)</f>
        <v>0.0</v>
      </c>
      <c r="H106" s="19">
        <f>MIN($H$5,F106+G106)</f>
        <v>0.0</v>
      </c>
      <c r="I106" s="19">
        <f>MAX(0,MIN(F106+G106-H106,MonthlyPayment-SUM(H106,M106,R106,W106,AB106,AG106,AL106,AQ106,AV106,BA106)))</f>
        <v>0.0</v>
      </c>
      <c r="J106" s="19">
        <f>ROUND(F106+G106-H106-I106,2)</f>
        <v>0.0</v>
      </c>
      <c r="K106" s="19">
        <f>O105</f>
        <v>0.0</v>
      </c>
      <c r="L106" s="19">
        <f>ROUND(K106*$L$5/12,2)</f>
        <v>0.0</v>
      </c>
      <c r="M106" s="19">
        <f>MIN($M$5,K106+L106)</f>
        <v>0.0</v>
      </c>
      <c r="N106" s="19">
        <f>MAX(0,MIN(K106+L106-M106,MonthlyPayment-SUM(H106,M106,R106,W106,AB106,AG106,AL106,AQ106,AV106,BA106)-SUM(I106)))</f>
        <v>0.0</v>
      </c>
      <c r="O106" s="19">
        <f>ROUND(K106+L106-M106-N106,2)</f>
        <v>0.0</v>
      </c>
      <c r="P106" s="19">
        <f>T105</f>
        <v>0.0</v>
      </c>
      <c r="Q106" s="19">
        <f>ROUND(P106*$Q$5/12,2)</f>
        <v>0.0</v>
      </c>
      <c r="R106" s="19">
        <f>MIN($R$5,P106+Q106)</f>
        <v>0.0</v>
      </c>
      <c r="S106" s="19">
        <f>MAX(0,MIN(P106+Q106-R106,MonthlyPayment-SUM(H106,M106,R106,W106,AB106,AG106,AL106,AQ106,AV106,BA106)-SUM(I106,N106)))</f>
        <v>0.0</v>
      </c>
      <c r="T106" s="19">
        <f>ROUND(P106+Q106-R106-S106,2)</f>
        <v>0.0</v>
      </c>
      <c r="U106" s="19">
        <f>Y105</f>
        <v>0.0</v>
      </c>
      <c r="V106" s="19">
        <f>ROUND(U106*$V$5/12,2)</f>
        <v>0.0</v>
      </c>
      <c r="W106" s="19">
        <f>MIN($W$5,U106+V106)</f>
        <v>0.0</v>
      </c>
      <c r="X106" s="19">
        <f>MAX(0,MIN(U106+V106-W106,MonthlyPayment-SUM(H106,M106,R106,W106,AB106,AG106,AL106,AQ106,AV106,BA106)-SUM(I106,N106,S106)))</f>
        <v>0.0</v>
      </c>
      <c r="Y106" s="19">
        <f>ROUND(U106+V106-W106-X106,2)</f>
        <v>0.0</v>
      </c>
      <c r="Z106" s="19">
        <f>AD105</f>
        <v>0.0</v>
      </c>
      <c r="AA106" s="19">
        <f>ROUND(Z106*$AA$5/12,2)</f>
        <v>0.0</v>
      </c>
      <c r="AB106" s="19">
        <f>MIN($AB$5,Z106+AA106)</f>
        <v>0.0</v>
      </c>
      <c r="AC106" s="19">
        <f>MAX(0,MIN(Z106+AA106-AB106,MonthlyPayment-SUM(H106,M106,R106,W106,AB106,AG106,AL106,AQ106,AV106,BA106)-SUM(I106,N106,S106,X106)))</f>
        <v>0.0</v>
      </c>
      <c r="AD106" s="19">
        <f>ROUND(Z106+AA106-AB106-AC106,2)</f>
        <v>0.0</v>
      </c>
      <c r="AE106" s="19">
        <f>AI105</f>
        <v>0.0</v>
      </c>
      <c r="AF106" s="19">
        <f>ROUND(AE106*$AF$5/12,2)</f>
        <v>0.0</v>
      </c>
      <c r="AG106" s="19">
        <f>MIN($AG$5,AE106+AF106)</f>
        <v>0.0</v>
      </c>
      <c r="AH106" s="19">
        <f>MAX(0,MIN(AE106+AF106-AG106,MonthlyPayment-SUM(H106,M106,R106,W106,AB106,AG106,AL106,AQ106,AV106,BA106)-SUM(I106,N106,S106,X106,AC106)))</f>
        <v>0.0</v>
      </c>
      <c r="AI106" s="19">
        <f>ROUND(AE106+AF106-AG106-AH106,2)</f>
        <v>0.0</v>
      </c>
      <c r="AJ106" s="19">
        <f>AN105</f>
        <v>0.0</v>
      </c>
      <c r="AK106" s="19">
        <f>ROUND(AJ106*$AK$5/12,2)</f>
        <v>0.0</v>
      </c>
      <c r="AL106" s="19">
        <f>MIN($AL$5,AJ106+AK106)</f>
        <v>0.0</v>
      </c>
      <c r="AM106" s="19">
        <f>MAX(0,MIN(AJ106+AK106-AL106,MonthlyPayment-SUM(H106,M106,R106,W106,AB106,AG106,AL106,AQ106,AV106,BA106)-SUM(I106,N106,S106,X106,AC106,AH106)))</f>
        <v>0.0</v>
      </c>
      <c r="AN106" s="19">
        <f>ROUND(AJ106+AK106-AL106-AM106,2)</f>
        <v>0.0</v>
      </c>
      <c r="AO106" s="19">
        <f>AS105</f>
        <v>0.0</v>
      </c>
      <c r="AP106" s="19">
        <f>ROUND(AO106*$AP$5/12,2)</f>
        <v>0.0</v>
      </c>
      <c r="AQ106" s="19">
        <f>MIN($AQ$5,AO106+AP106)</f>
        <v>0.0</v>
      </c>
      <c r="AR106" s="19">
        <f>MAX(0,MIN(AO106+AP106-AQ106,MonthlyPayment-SUM(H106,M106,R106,W106,AB106,AG106,AL106,AQ106,AV106,BA106)-SUM(I106,N106,S106,X106,AC106,AH106,AM106)))</f>
        <v>0.0</v>
      </c>
      <c r="AS106" s="19">
        <f>ROUND(AO106+AP106-AQ106-AR106,2)</f>
        <v>0.0</v>
      </c>
      <c r="AT106" s="19">
        <f>AX105</f>
        <v>0.0</v>
      </c>
      <c r="AU106" s="19">
        <f>ROUND(AT106*$AU$5/12,2)</f>
        <v>0.0</v>
      </c>
      <c r="AV106" s="19">
        <f>MIN($AV$5,AT106+AU106)</f>
        <v>0.0</v>
      </c>
      <c r="AW106" s="19">
        <f>MAX(0,MIN(AT106+AU106-AV106,MonthlyPayment-SUM(H106,M106,R106,W106,AB106,AG106,AL106,AQ106,AV106,BA106)-SUM(I106,N106,S106,X106,AC106,AH106,AM106,AR106)))</f>
        <v>0.0</v>
      </c>
      <c r="AX106" s="19">
        <f>ROUND(AT106+AU106-AV106-AW106,2)</f>
        <v>0.0</v>
      </c>
      <c r="AY106" s="19">
        <f>BC105</f>
        <v>0.0</v>
      </c>
      <c r="AZ106" s="19">
        <f>ROUND(AY106*$AZ$5/12,2)</f>
        <v>0.0</v>
      </c>
      <c r="BA106" s="19">
        <f>MIN($BA$5,AY106+AZ106)</f>
        <v>0.0</v>
      </c>
      <c r="BB106" s="19">
        <f>MAX(0,MIN(AY106+AZ106-BA106,MonthlyPayment-SUM(H106,M106,R106,W106,AB106,AG106,AL106,AQ106,AV106,BA106)-SUM(I106,N106,S106,X106,AC106,AH106,AM106,AR106,AW106)))</f>
        <v>0.0</v>
      </c>
      <c r="BC106" s="19">
        <f>ROUND(AY106+AZ106-BA106-BB106,2)</f>
        <v>0.0</v>
      </c>
    </row>
    <row r="107" spans="1:55">
      <c r="A107" s="9">
        <v>101</v>
      </c>
      <c r="B107" s="15">
        <f>IF(FirstPayment="","",EDATE(FirstPayment,A107-1))</f>
        <v/>
      </c>
      <c r="C107" s="19">
        <f>SUM(H107,M107,R107,W107,AB107,AG107,AL107,AQ107,AV107,BA107,I107,N107,S107,X107,AC107,AH107,AM107,AR107,AW107,BB107)</f>
        <v>0.0</v>
      </c>
      <c r="D107" s="19">
        <f>SUM(J107,O107,T107,Y107,AD107,AI107,AN107,AS107,AX107,BC107)</f>
        <v>0.0</v>
      </c>
      <c r="E107" s="19">
        <f>SUM(G107,L107,Q107,V107,AA107,AF107,AK107,AP107,AU107,AZ107)</f>
        <v>0.0</v>
      </c>
      <c r="F107" s="19">
        <f>J106</f>
        <v>0.0</v>
      </c>
      <c r="G107" s="19">
        <f>ROUND(F107*$G$5/12,2)</f>
        <v>0.0</v>
      </c>
      <c r="H107" s="19">
        <f>MIN($H$5,F107+G107)</f>
        <v>0.0</v>
      </c>
      <c r="I107" s="19">
        <f>MAX(0,MIN(F107+G107-H107,MonthlyPayment-SUM(H107,M107,R107,W107,AB107,AG107,AL107,AQ107,AV107,BA107)))</f>
        <v>0.0</v>
      </c>
      <c r="J107" s="19">
        <f>ROUND(F107+G107-H107-I107,2)</f>
        <v>0.0</v>
      </c>
      <c r="K107" s="19">
        <f>O106</f>
        <v>0.0</v>
      </c>
      <c r="L107" s="19">
        <f>ROUND(K107*$L$5/12,2)</f>
        <v>0.0</v>
      </c>
      <c r="M107" s="19">
        <f>MIN($M$5,K107+L107)</f>
        <v>0.0</v>
      </c>
      <c r="N107" s="19">
        <f>MAX(0,MIN(K107+L107-M107,MonthlyPayment-SUM(H107,M107,R107,W107,AB107,AG107,AL107,AQ107,AV107,BA107)-SUM(I107)))</f>
        <v>0.0</v>
      </c>
      <c r="O107" s="19">
        <f>ROUND(K107+L107-M107-N107,2)</f>
        <v>0.0</v>
      </c>
      <c r="P107" s="19">
        <f>T106</f>
        <v>0.0</v>
      </c>
      <c r="Q107" s="19">
        <f>ROUND(P107*$Q$5/12,2)</f>
        <v>0.0</v>
      </c>
      <c r="R107" s="19">
        <f>MIN($R$5,P107+Q107)</f>
        <v>0.0</v>
      </c>
      <c r="S107" s="19">
        <f>MAX(0,MIN(P107+Q107-R107,MonthlyPayment-SUM(H107,M107,R107,W107,AB107,AG107,AL107,AQ107,AV107,BA107)-SUM(I107,N107)))</f>
        <v>0.0</v>
      </c>
      <c r="T107" s="19">
        <f>ROUND(P107+Q107-R107-S107,2)</f>
        <v>0.0</v>
      </c>
      <c r="U107" s="19">
        <f>Y106</f>
        <v>0.0</v>
      </c>
      <c r="V107" s="19">
        <f>ROUND(U107*$V$5/12,2)</f>
        <v>0.0</v>
      </c>
      <c r="W107" s="19">
        <f>MIN($W$5,U107+V107)</f>
        <v>0.0</v>
      </c>
      <c r="X107" s="19">
        <f>MAX(0,MIN(U107+V107-W107,MonthlyPayment-SUM(H107,M107,R107,W107,AB107,AG107,AL107,AQ107,AV107,BA107)-SUM(I107,N107,S107)))</f>
        <v>0.0</v>
      </c>
      <c r="Y107" s="19">
        <f>ROUND(U107+V107-W107-X107,2)</f>
        <v>0.0</v>
      </c>
      <c r="Z107" s="19">
        <f>AD106</f>
        <v>0.0</v>
      </c>
      <c r="AA107" s="19">
        <f>ROUND(Z107*$AA$5/12,2)</f>
        <v>0.0</v>
      </c>
      <c r="AB107" s="19">
        <f>MIN($AB$5,Z107+AA107)</f>
        <v>0.0</v>
      </c>
      <c r="AC107" s="19">
        <f>MAX(0,MIN(Z107+AA107-AB107,MonthlyPayment-SUM(H107,M107,R107,W107,AB107,AG107,AL107,AQ107,AV107,BA107)-SUM(I107,N107,S107,X107)))</f>
        <v>0.0</v>
      </c>
      <c r="AD107" s="19">
        <f>ROUND(Z107+AA107-AB107-AC107,2)</f>
        <v>0.0</v>
      </c>
      <c r="AE107" s="19">
        <f>AI106</f>
        <v>0.0</v>
      </c>
      <c r="AF107" s="19">
        <f>ROUND(AE107*$AF$5/12,2)</f>
        <v>0.0</v>
      </c>
      <c r="AG107" s="19">
        <f>MIN($AG$5,AE107+AF107)</f>
        <v>0.0</v>
      </c>
      <c r="AH107" s="19">
        <f>MAX(0,MIN(AE107+AF107-AG107,MonthlyPayment-SUM(H107,M107,R107,W107,AB107,AG107,AL107,AQ107,AV107,BA107)-SUM(I107,N107,S107,X107,AC107)))</f>
        <v>0.0</v>
      </c>
      <c r="AI107" s="19">
        <f>ROUND(AE107+AF107-AG107-AH107,2)</f>
        <v>0.0</v>
      </c>
      <c r="AJ107" s="19">
        <f>AN106</f>
        <v>0.0</v>
      </c>
      <c r="AK107" s="19">
        <f>ROUND(AJ107*$AK$5/12,2)</f>
        <v>0.0</v>
      </c>
      <c r="AL107" s="19">
        <f>MIN($AL$5,AJ107+AK107)</f>
        <v>0.0</v>
      </c>
      <c r="AM107" s="19">
        <f>MAX(0,MIN(AJ107+AK107-AL107,MonthlyPayment-SUM(H107,M107,R107,W107,AB107,AG107,AL107,AQ107,AV107,BA107)-SUM(I107,N107,S107,X107,AC107,AH107)))</f>
        <v>0.0</v>
      </c>
      <c r="AN107" s="19">
        <f>ROUND(AJ107+AK107-AL107-AM107,2)</f>
        <v>0.0</v>
      </c>
      <c r="AO107" s="19">
        <f>AS106</f>
        <v>0.0</v>
      </c>
      <c r="AP107" s="19">
        <f>ROUND(AO107*$AP$5/12,2)</f>
        <v>0.0</v>
      </c>
      <c r="AQ107" s="19">
        <f>MIN($AQ$5,AO107+AP107)</f>
        <v>0.0</v>
      </c>
      <c r="AR107" s="19">
        <f>MAX(0,MIN(AO107+AP107-AQ107,MonthlyPayment-SUM(H107,M107,R107,W107,AB107,AG107,AL107,AQ107,AV107,BA107)-SUM(I107,N107,S107,X107,AC107,AH107,AM107)))</f>
        <v>0.0</v>
      </c>
      <c r="AS107" s="19">
        <f>ROUND(AO107+AP107-AQ107-AR107,2)</f>
        <v>0.0</v>
      </c>
      <c r="AT107" s="19">
        <f>AX106</f>
        <v>0.0</v>
      </c>
      <c r="AU107" s="19">
        <f>ROUND(AT107*$AU$5/12,2)</f>
        <v>0.0</v>
      </c>
      <c r="AV107" s="19">
        <f>MIN($AV$5,AT107+AU107)</f>
        <v>0.0</v>
      </c>
      <c r="AW107" s="19">
        <f>MAX(0,MIN(AT107+AU107-AV107,MonthlyPayment-SUM(H107,M107,R107,W107,AB107,AG107,AL107,AQ107,AV107,BA107)-SUM(I107,N107,S107,X107,AC107,AH107,AM107,AR107)))</f>
        <v>0.0</v>
      </c>
      <c r="AX107" s="19">
        <f>ROUND(AT107+AU107-AV107-AW107,2)</f>
        <v>0.0</v>
      </c>
      <c r="AY107" s="19">
        <f>BC106</f>
        <v>0.0</v>
      </c>
      <c r="AZ107" s="19">
        <f>ROUND(AY107*$AZ$5/12,2)</f>
        <v>0.0</v>
      </c>
      <c r="BA107" s="19">
        <f>MIN($BA$5,AY107+AZ107)</f>
        <v>0.0</v>
      </c>
      <c r="BB107" s="19">
        <f>MAX(0,MIN(AY107+AZ107-BA107,MonthlyPayment-SUM(H107,M107,R107,W107,AB107,AG107,AL107,AQ107,AV107,BA107)-SUM(I107,N107,S107,X107,AC107,AH107,AM107,AR107,AW107)))</f>
        <v>0.0</v>
      </c>
      <c r="BC107" s="19">
        <f>ROUND(AY107+AZ107-BA107-BB107,2)</f>
        <v>0.0</v>
      </c>
    </row>
    <row r="108" spans="1:55">
      <c r="A108" s="9">
        <v>102</v>
      </c>
      <c r="B108" s="15">
        <f>IF(FirstPayment="","",EDATE(FirstPayment,A108-1))</f>
        <v/>
      </c>
      <c r="C108" s="19">
        <f>SUM(H108,M108,R108,W108,AB108,AG108,AL108,AQ108,AV108,BA108,I108,N108,S108,X108,AC108,AH108,AM108,AR108,AW108,BB108)</f>
        <v>0.0</v>
      </c>
      <c r="D108" s="19">
        <f>SUM(J108,O108,T108,Y108,AD108,AI108,AN108,AS108,AX108,BC108)</f>
        <v>0.0</v>
      </c>
      <c r="E108" s="19">
        <f>SUM(G108,L108,Q108,V108,AA108,AF108,AK108,AP108,AU108,AZ108)</f>
        <v>0.0</v>
      </c>
      <c r="F108" s="19">
        <f>J107</f>
        <v>0.0</v>
      </c>
      <c r="G108" s="19">
        <f>ROUND(F108*$G$5/12,2)</f>
        <v>0.0</v>
      </c>
      <c r="H108" s="19">
        <f>MIN($H$5,F108+G108)</f>
        <v>0.0</v>
      </c>
      <c r="I108" s="19">
        <f>MAX(0,MIN(F108+G108-H108,MonthlyPayment-SUM(H108,M108,R108,W108,AB108,AG108,AL108,AQ108,AV108,BA108)))</f>
        <v>0.0</v>
      </c>
      <c r="J108" s="19">
        <f>ROUND(F108+G108-H108-I108,2)</f>
        <v>0.0</v>
      </c>
      <c r="K108" s="19">
        <f>O107</f>
        <v>0.0</v>
      </c>
      <c r="L108" s="19">
        <f>ROUND(K108*$L$5/12,2)</f>
        <v>0.0</v>
      </c>
      <c r="M108" s="19">
        <f>MIN($M$5,K108+L108)</f>
        <v>0.0</v>
      </c>
      <c r="N108" s="19">
        <f>MAX(0,MIN(K108+L108-M108,MonthlyPayment-SUM(H108,M108,R108,W108,AB108,AG108,AL108,AQ108,AV108,BA108)-SUM(I108)))</f>
        <v>0.0</v>
      </c>
      <c r="O108" s="19">
        <f>ROUND(K108+L108-M108-N108,2)</f>
        <v>0.0</v>
      </c>
      <c r="P108" s="19">
        <f>T107</f>
        <v>0.0</v>
      </c>
      <c r="Q108" s="19">
        <f>ROUND(P108*$Q$5/12,2)</f>
        <v>0.0</v>
      </c>
      <c r="R108" s="19">
        <f>MIN($R$5,P108+Q108)</f>
        <v>0.0</v>
      </c>
      <c r="S108" s="19">
        <f>MAX(0,MIN(P108+Q108-R108,MonthlyPayment-SUM(H108,M108,R108,W108,AB108,AG108,AL108,AQ108,AV108,BA108)-SUM(I108,N108)))</f>
        <v>0.0</v>
      </c>
      <c r="T108" s="19">
        <f>ROUND(P108+Q108-R108-S108,2)</f>
        <v>0.0</v>
      </c>
      <c r="U108" s="19">
        <f>Y107</f>
        <v>0.0</v>
      </c>
      <c r="V108" s="19">
        <f>ROUND(U108*$V$5/12,2)</f>
        <v>0.0</v>
      </c>
      <c r="W108" s="19">
        <f>MIN($W$5,U108+V108)</f>
        <v>0.0</v>
      </c>
      <c r="X108" s="19">
        <f>MAX(0,MIN(U108+V108-W108,MonthlyPayment-SUM(H108,M108,R108,W108,AB108,AG108,AL108,AQ108,AV108,BA108)-SUM(I108,N108,S108)))</f>
        <v>0.0</v>
      </c>
      <c r="Y108" s="19">
        <f>ROUND(U108+V108-W108-X108,2)</f>
        <v>0.0</v>
      </c>
      <c r="Z108" s="19">
        <f>AD107</f>
        <v>0.0</v>
      </c>
      <c r="AA108" s="19">
        <f>ROUND(Z108*$AA$5/12,2)</f>
        <v>0.0</v>
      </c>
      <c r="AB108" s="19">
        <f>MIN($AB$5,Z108+AA108)</f>
        <v>0.0</v>
      </c>
      <c r="AC108" s="19">
        <f>MAX(0,MIN(Z108+AA108-AB108,MonthlyPayment-SUM(H108,M108,R108,W108,AB108,AG108,AL108,AQ108,AV108,BA108)-SUM(I108,N108,S108,X108)))</f>
        <v>0.0</v>
      </c>
      <c r="AD108" s="19">
        <f>ROUND(Z108+AA108-AB108-AC108,2)</f>
        <v>0.0</v>
      </c>
      <c r="AE108" s="19">
        <f>AI107</f>
        <v>0.0</v>
      </c>
      <c r="AF108" s="19">
        <f>ROUND(AE108*$AF$5/12,2)</f>
        <v>0.0</v>
      </c>
      <c r="AG108" s="19">
        <f>MIN($AG$5,AE108+AF108)</f>
        <v>0.0</v>
      </c>
      <c r="AH108" s="19">
        <f>MAX(0,MIN(AE108+AF108-AG108,MonthlyPayment-SUM(H108,M108,R108,W108,AB108,AG108,AL108,AQ108,AV108,BA108)-SUM(I108,N108,S108,X108,AC108)))</f>
        <v>0.0</v>
      </c>
      <c r="AI108" s="19">
        <f>ROUND(AE108+AF108-AG108-AH108,2)</f>
        <v>0.0</v>
      </c>
      <c r="AJ108" s="19">
        <f>AN107</f>
        <v>0.0</v>
      </c>
      <c r="AK108" s="19">
        <f>ROUND(AJ108*$AK$5/12,2)</f>
        <v>0.0</v>
      </c>
      <c r="AL108" s="19">
        <f>MIN($AL$5,AJ108+AK108)</f>
        <v>0.0</v>
      </c>
      <c r="AM108" s="19">
        <f>MAX(0,MIN(AJ108+AK108-AL108,MonthlyPayment-SUM(H108,M108,R108,W108,AB108,AG108,AL108,AQ108,AV108,BA108)-SUM(I108,N108,S108,X108,AC108,AH108)))</f>
        <v>0.0</v>
      </c>
      <c r="AN108" s="19">
        <f>ROUND(AJ108+AK108-AL108-AM108,2)</f>
        <v>0.0</v>
      </c>
      <c r="AO108" s="19">
        <f>AS107</f>
        <v>0.0</v>
      </c>
      <c r="AP108" s="19">
        <f>ROUND(AO108*$AP$5/12,2)</f>
        <v>0.0</v>
      </c>
      <c r="AQ108" s="19">
        <f>MIN($AQ$5,AO108+AP108)</f>
        <v>0.0</v>
      </c>
      <c r="AR108" s="19">
        <f>MAX(0,MIN(AO108+AP108-AQ108,MonthlyPayment-SUM(H108,M108,R108,W108,AB108,AG108,AL108,AQ108,AV108,BA108)-SUM(I108,N108,S108,X108,AC108,AH108,AM108)))</f>
        <v>0.0</v>
      </c>
      <c r="AS108" s="19">
        <f>ROUND(AO108+AP108-AQ108-AR108,2)</f>
        <v>0.0</v>
      </c>
      <c r="AT108" s="19">
        <f>AX107</f>
        <v>0.0</v>
      </c>
      <c r="AU108" s="19">
        <f>ROUND(AT108*$AU$5/12,2)</f>
        <v>0.0</v>
      </c>
      <c r="AV108" s="19">
        <f>MIN($AV$5,AT108+AU108)</f>
        <v>0.0</v>
      </c>
      <c r="AW108" s="19">
        <f>MAX(0,MIN(AT108+AU108-AV108,MonthlyPayment-SUM(H108,M108,R108,W108,AB108,AG108,AL108,AQ108,AV108,BA108)-SUM(I108,N108,S108,X108,AC108,AH108,AM108,AR108)))</f>
        <v>0.0</v>
      </c>
      <c r="AX108" s="19">
        <f>ROUND(AT108+AU108-AV108-AW108,2)</f>
        <v>0.0</v>
      </c>
      <c r="AY108" s="19">
        <f>BC107</f>
        <v>0.0</v>
      </c>
      <c r="AZ108" s="19">
        <f>ROUND(AY108*$AZ$5/12,2)</f>
        <v>0.0</v>
      </c>
      <c r="BA108" s="19">
        <f>MIN($BA$5,AY108+AZ108)</f>
        <v>0.0</v>
      </c>
      <c r="BB108" s="19">
        <f>MAX(0,MIN(AY108+AZ108-BA108,MonthlyPayment-SUM(H108,M108,R108,W108,AB108,AG108,AL108,AQ108,AV108,BA108)-SUM(I108,N108,S108,X108,AC108,AH108,AM108,AR108,AW108)))</f>
        <v>0.0</v>
      </c>
      <c r="BC108" s="19">
        <f>ROUND(AY108+AZ108-BA108-BB108,2)</f>
        <v>0.0</v>
      </c>
    </row>
    <row r="109" spans="1:55">
      <c r="A109" s="9">
        <v>103</v>
      </c>
      <c r="B109" s="15">
        <f>IF(FirstPayment="","",EDATE(FirstPayment,A109-1))</f>
        <v/>
      </c>
      <c r="C109" s="19">
        <f>SUM(H109,M109,R109,W109,AB109,AG109,AL109,AQ109,AV109,BA109,I109,N109,S109,X109,AC109,AH109,AM109,AR109,AW109,BB109)</f>
        <v>0.0</v>
      </c>
      <c r="D109" s="19">
        <f>SUM(J109,O109,T109,Y109,AD109,AI109,AN109,AS109,AX109,BC109)</f>
        <v>0.0</v>
      </c>
      <c r="E109" s="19">
        <f>SUM(G109,L109,Q109,V109,AA109,AF109,AK109,AP109,AU109,AZ109)</f>
        <v>0.0</v>
      </c>
      <c r="F109" s="19">
        <f>J108</f>
        <v>0.0</v>
      </c>
      <c r="G109" s="19">
        <f>ROUND(F109*$G$5/12,2)</f>
        <v>0.0</v>
      </c>
      <c r="H109" s="19">
        <f>MIN($H$5,F109+G109)</f>
        <v>0.0</v>
      </c>
      <c r="I109" s="19">
        <f>MAX(0,MIN(F109+G109-H109,MonthlyPayment-SUM(H109,M109,R109,W109,AB109,AG109,AL109,AQ109,AV109,BA109)))</f>
        <v>0.0</v>
      </c>
      <c r="J109" s="19">
        <f>ROUND(F109+G109-H109-I109,2)</f>
        <v>0.0</v>
      </c>
      <c r="K109" s="19">
        <f>O108</f>
        <v>0.0</v>
      </c>
      <c r="L109" s="19">
        <f>ROUND(K109*$L$5/12,2)</f>
        <v>0.0</v>
      </c>
      <c r="M109" s="19">
        <f>MIN($M$5,K109+L109)</f>
        <v>0.0</v>
      </c>
      <c r="N109" s="19">
        <f>MAX(0,MIN(K109+L109-M109,MonthlyPayment-SUM(H109,M109,R109,W109,AB109,AG109,AL109,AQ109,AV109,BA109)-SUM(I109)))</f>
        <v>0.0</v>
      </c>
      <c r="O109" s="19">
        <f>ROUND(K109+L109-M109-N109,2)</f>
        <v>0.0</v>
      </c>
      <c r="P109" s="19">
        <f>T108</f>
        <v>0.0</v>
      </c>
      <c r="Q109" s="19">
        <f>ROUND(P109*$Q$5/12,2)</f>
        <v>0.0</v>
      </c>
      <c r="R109" s="19">
        <f>MIN($R$5,P109+Q109)</f>
        <v>0.0</v>
      </c>
      <c r="S109" s="19">
        <f>MAX(0,MIN(P109+Q109-R109,MonthlyPayment-SUM(H109,M109,R109,W109,AB109,AG109,AL109,AQ109,AV109,BA109)-SUM(I109,N109)))</f>
        <v>0.0</v>
      </c>
      <c r="T109" s="19">
        <f>ROUND(P109+Q109-R109-S109,2)</f>
        <v>0.0</v>
      </c>
      <c r="U109" s="19">
        <f>Y108</f>
        <v>0.0</v>
      </c>
      <c r="V109" s="19">
        <f>ROUND(U109*$V$5/12,2)</f>
        <v>0.0</v>
      </c>
      <c r="W109" s="19">
        <f>MIN($W$5,U109+V109)</f>
        <v>0.0</v>
      </c>
      <c r="X109" s="19">
        <f>MAX(0,MIN(U109+V109-W109,MonthlyPayment-SUM(H109,M109,R109,W109,AB109,AG109,AL109,AQ109,AV109,BA109)-SUM(I109,N109,S109)))</f>
        <v>0.0</v>
      </c>
      <c r="Y109" s="19">
        <f>ROUND(U109+V109-W109-X109,2)</f>
        <v>0.0</v>
      </c>
      <c r="Z109" s="19">
        <f>AD108</f>
        <v>0.0</v>
      </c>
      <c r="AA109" s="19">
        <f>ROUND(Z109*$AA$5/12,2)</f>
        <v>0.0</v>
      </c>
      <c r="AB109" s="19">
        <f>MIN($AB$5,Z109+AA109)</f>
        <v>0.0</v>
      </c>
      <c r="AC109" s="19">
        <f>MAX(0,MIN(Z109+AA109-AB109,MonthlyPayment-SUM(H109,M109,R109,W109,AB109,AG109,AL109,AQ109,AV109,BA109)-SUM(I109,N109,S109,X109)))</f>
        <v>0.0</v>
      </c>
      <c r="AD109" s="19">
        <f>ROUND(Z109+AA109-AB109-AC109,2)</f>
        <v>0.0</v>
      </c>
      <c r="AE109" s="19">
        <f>AI108</f>
        <v>0.0</v>
      </c>
      <c r="AF109" s="19">
        <f>ROUND(AE109*$AF$5/12,2)</f>
        <v>0.0</v>
      </c>
      <c r="AG109" s="19">
        <f>MIN($AG$5,AE109+AF109)</f>
        <v>0.0</v>
      </c>
      <c r="AH109" s="19">
        <f>MAX(0,MIN(AE109+AF109-AG109,MonthlyPayment-SUM(H109,M109,R109,W109,AB109,AG109,AL109,AQ109,AV109,BA109)-SUM(I109,N109,S109,X109,AC109)))</f>
        <v>0.0</v>
      </c>
      <c r="AI109" s="19">
        <f>ROUND(AE109+AF109-AG109-AH109,2)</f>
        <v>0.0</v>
      </c>
      <c r="AJ109" s="19">
        <f>AN108</f>
        <v>0.0</v>
      </c>
      <c r="AK109" s="19">
        <f>ROUND(AJ109*$AK$5/12,2)</f>
        <v>0.0</v>
      </c>
      <c r="AL109" s="19">
        <f>MIN($AL$5,AJ109+AK109)</f>
        <v>0.0</v>
      </c>
      <c r="AM109" s="19">
        <f>MAX(0,MIN(AJ109+AK109-AL109,MonthlyPayment-SUM(H109,M109,R109,W109,AB109,AG109,AL109,AQ109,AV109,BA109)-SUM(I109,N109,S109,X109,AC109,AH109)))</f>
        <v>0.0</v>
      </c>
      <c r="AN109" s="19">
        <f>ROUND(AJ109+AK109-AL109-AM109,2)</f>
        <v>0.0</v>
      </c>
      <c r="AO109" s="19">
        <f>AS108</f>
        <v>0.0</v>
      </c>
      <c r="AP109" s="19">
        <f>ROUND(AO109*$AP$5/12,2)</f>
        <v>0.0</v>
      </c>
      <c r="AQ109" s="19">
        <f>MIN($AQ$5,AO109+AP109)</f>
        <v>0.0</v>
      </c>
      <c r="AR109" s="19">
        <f>MAX(0,MIN(AO109+AP109-AQ109,MonthlyPayment-SUM(H109,M109,R109,W109,AB109,AG109,AL109,AQ109,AV109,BA109)-SUM(I109,N109,S109,X109,AC109,AH109,AM109)))</f>
        <v>0.0</v>
      </c>
      <c r="AS109" s="19">
        <f>ROUND(AO109+AP109-AQ109-AR109,2)</f>
        <v>0.0</v>
      </c>
      <c r="AT109" s="19">
        <f>AX108</f>
        <v>0.0</v>
      </c>
      <c r="AU109" s="19">
        <f>ROUND(AT109*$AU$5/12,2)</f>
        <v>0.0</v>
      </c>
      <c r="AV109" s="19">
        <f>MIN($AV$5,AT109+AU109)</f>
        <v>0.0</v>
      </c>
      <c r="AW109" s="19">
        <f>MAX(0,MIN(AT109+AU109-AV109,MonthlyPayment-SUM(H109,M109,R109,W109,AB109,AG109,AL109,AQ109,AV109,BA109)-SUM(I109,N109,S109,X109,AC109,AH109,AM109,AR109)))</f>
        <v>0.0</v>
      </c>
      <c r="AX109" s="19">
        <f>ROUND(AT109+AU109-AV109-AW109,2)</f>
        <v>0.0</v>
      </c>
      <c r="AY109" s="19">
        <f>BC108</f>
        <v>0.0</v>
      </c>
      <c r="AZ109" s="19">
        <f>ROUND(AY109*$AZ$5/12,2)</f>
        <v>0.0</v>
      </c>
      <c r="BA109" s="19">
        <f>MIN($BA$5,AY109+AZ109)</f>
        <v>0.0</v>
      </c>
      <c r="BB109" s="19">
        <f>MAX(0,MIN(AY109+AZ109-BA109,MonthlyPayment-SUM(H109,M109,R109,W109,AB109,AG109,AL109,AQ109,AV109,BA109)-SUM(I109,N109,S109,X109,AC109,AH109,AM109,AR109,AW109)))</f>
        <v>0.0</v>
      </c>
      <c r="BC109" s="19">
        <f>ROUND(AY109+AZ109-BA109-BB109,2)</f>
        <v>0.0</v>
      </c>
    </row>
    <row r="110" spans="1:55">
      <c r="A110" s="9">
        <v>104</v>
      </c>
      <c r="B110" s="15">
        <f>IF(FirstPayment="","",EDATE(FirstPayment,A110-1))</f>
        <v/>
      </c>
      <c r="C110" s="19">
        <f>SUM(H110,M110,R110,W110,AB110,AG110,AL110,AQ110,AV110,BA110,I110,N110,S110,X110,AC110,AH110,AM110,AR110,AW110,BB110)</f>
        <v>0.0</v>
      </c>
      <c r="D110" s="19">
        <f>SUM(J110,O110,T110,Y110,AD110,AI110,AN110,AS110,AX110,BC110)</f>
        <v>0.0</v>
      </c>
      <c r="E110" s="19">
        <f>SUM(G110,L110,Q110,V110,AA110,AF110,AK110,AP110,AU110,AZ110)</f>
        <v>0.0</v>
      </c>
      <c r="F110" s="19">
        <f>J109</f>
        <v>0.0</v>
      </c>
      <c r="G110" s="19">
        <f>ROUND(F110*$G$5/12,2)</f>
        <v>0.0</v>
      </c>
      <c r="H110" s="19">
        <f>MIN($H$5,F110+G110)</f>
        <v>0.0</v>
      </c>
      <c r="I110" s="19">
        <f>MAX(0,MIN(F110+G110-H110,MonthlyPayment-SUM(H110,M110,R110,W110,AB110,AG110,AL110,AQ110,AV110,BA110)))</f>
        <v>0.0</v>
      </c>
      <c r="J110" s="19">
        <f>ROUND(F110+G110-H110-I110,2)</f>
        <v>0.0</v>
      </c>
      <c r="K110" s="19">
        <f>O109</f>
        <v>0.0</v>
      </c>
      <c r="L110" s="19">
        <f>ROUND(K110*$L$5/12,2)</f>
        <v>0.0</v>
      </c>
      <c r="M110" s="19">
        <f>MIN($M$5,K110+L110)</f>
        <v>0.0</v>
      </c>
      <c r="N110" s="19">
        <f>MAX(0,MIN(K110+L110-M110,MonthlyPayment-SUM(H110,M110,R110,W110,AB110,AG110,AL110,AQ110,AV110,BA110)-SUM(I110)))</f>
        <v>0.0</v>
      </c>
      <c r="O110" s="19">
        <f>ROUND(K110+L110-M110-N110,2)</f>
        <v>0.0</v>
      </c>
      <c r="P110" s="19">
        <f>T109</f>
        <v>0.0</v>
      </c>
      <c r="Q110" s="19">
        <f>ROUND(P110*$Q$5/12,2)</f>
        <v>0.0</v>
      </c>
      <c r="R110" s="19">
        <f>MIN($R$5,P110+Q110)</f>
        <v>0.0</v>
      </c>
      <c r="S110" s="19">
        <f>MAX(0,MIN(P110+Q110-R110,MonthlyPayment-SUM(H110,M110,R110,W110,AB110,AG110,AL110,AQ110,AV110,BA110)-SUM(I110,N110)))</f>
        <v>0.0</v>
      </c>
      <c r="T110" s="19">
        <f>ROUND(P110+Q110-R110-S110,2)</f>
        <v>0.0</v>
      </c>
      <c r="U110" s="19">
        <f>Y109</f>
        <v>0.0</v>
      </c>
      <c r="V110" s="19">
        <f>ROUND(U110*$V$5/12,2)</f>
        <v>0.0</v>
      </c>
      <c r="W110" s="19">
        <f>MIN($W$5,U110+V110)</f>
        <v>0.0</v>
      </c>
      <c r="X110" s="19">
        <f>MAX(0,MIN(U110+V110-W110,MonthlyPayment-SUM(H110,M110,R110,W110,AB110,AG110,AL110,AQ110,AV110,BA110)-SUM(I110,N110,S110)))</f>
        <v>0.0</v>
      </c>
      <c r="Y110" s="19">
        <f>ROUND(U110+V110-W110-X110,2)</f>
        <v>0.0</v>
      </c>
      <c r="Z110" s="19">
        <f>AD109</f>
        <v>0.0</v>
      </c>
      <c r="AA110" s="19">
        <f>ROUND(Z110*$AA$5/12,2)</f>
        <v>0.0</v>
      </c>
      <c r="AB110" s="19">
        <f>MIN($AB$5,Z110+AA110)</f>
        <v>0.0</v>
      </c>
      <c r="AC110" s="19">
        <f>MAX(0,MIN(Z110+AA110-AB110,MonthlyPayment-SUM(H110,M110,R110,W110,AB110,AG110,AL110,AQ110,AV110,BA110)-SUM(I110,N110,S110,X110)))</f>
        <v>0.0</v>
      </c>
      <c r="AD110" s="19">
        <f>ROUND(Z110+AA110-AB110-AC110,2)</f>
        <v>0.0</v>
      </c>
      <c r="AE110" s="19">
        <f>AI109</f>
        <v>0.0</v>
      </c>
      <c r="AF110" s="19">
        <f>ROUND(AE110*$AF$5/12,2)</f>
        <v>0.0</v>
      </c>
      <c r="AG110" s="19">
        <f>MIN($AG$5,AE110+AF110)</f>
        <v>0.0</v>
      </c>
      <c r="AH110" s="19">
        <f>MAX(0,MIN(AE110+AF110-AG110,MonthlyPayment-SUM(H110,M110,R110,W110,AB110,AG110,AL110,AQ110,AV110,BA110)-SUM(I110,N110,S110,X110,AC110)))</f>
        <v>0.0</v>
      </c>
      <c r="AI110" s="19">
        <f>ROUND(AE110+AF110-AG110-AH110,2)</f>
        <v>0.0</v>
      </c>
      <c r="AJ110" s="19">
        <f>AN109</f>
        <v>0.0</v>
      </c>
      <c r="AK110" s="19">
        <f>ROUND(AJ110*$AK$5/12,2)</f>
        <v>0.0</v>
      </c>
      <c r="AL110" s="19">
        <f>MIN($AL$5,AJ110+AK110)</f>
        <v>0.0</v>
      </c>
      <c r="AM110" s="19">
        <f>MAX(0,MIN(AJ110+AK110-AL110,MonthlyPayment-SUM(H110,M110,R110,W110,AB110,AG110,AL110,AQ110,AV110,BA110)-SUM(I110,N110,S110,X110,AC110,AH110)))</f>
        <v>0.0</v>
      </c>
      <c r="AN110" s="19">
        <f>ROUND(AJ110+AK110-AL110-AM110,2)</f>
        <v>0.0</v>
      </c>
      <c r="AO110" s="19">
        <f>AS109</f>
        <v>0.0</v>
      </c>
      <c r="AP110" s="19">
        <f>ROUND(AO110*$AP$5/12,2)</f>
        <v>0.0</v>
      </c>
      <c r="AQ110" s="19">
        <f>MIN($AQ$5,AO110+AP110)</f>
        <v>0.0</v>
      </c>
      <c r="AR110" s="19">
        <f>MAX(0,MIN(AO110+AP110-AQ110,MonthlyPayment-SUM(H110,M110,R110,W110,AB110,AG110,AL110,AQ110,AV110,BA110)-SUM(I110,N110,S110,X110,AC110,AH110,AM110)))</f>
        <v>0.0</v>
      </c>
      <c r="AS110" s="19">
        <f>ROUND(AO110+AP110-AQ110-AR110,2)</f>
        <v>0.0</v>
      </c>
      <c r="AT110" s="19">
        <f>AX109</f>
        <v>0.0</v>
      </c>
      <c r="AU110" s="19">
        <f>ROUND(AT110*$AU$5/12,2)</f>
        <v>0.0</v>
      </c>
      <c r="AV110" s="19">
        <f>MIN($AV$5,AT110+AU110)</f>
        <v>0.0</v>
      </c>
      <c r="AW110" s="19">
        <f>MAX(0,MIN(AT110+AU110-AV110,MonthlyPayment-SUM(H110,M110,R110,W110,AB110,AG110,AL110,AQ110,AV110,BA110)-SUM(I110,N110,S110,X110,AC110,AH110,AM110,AR110)))</f>
        <v>0.0</v>
      </c>
      <c r="AX110" s="19">
        <f>ROUND(AT110+AU110-AV110-AW110,2)</f>
        <v>0.0</v>
      </c>
      <c r="AY110" s="19">
        <f>BC109</f>
        <v>0.0</v>
      </c>
      <c r="AZ110" s="19">
        <f>ROUND(AY110*$AZ$5/12,2)</f>
        <v>0.0</v>
      </c>
      <c r="BA110" s="19">
        <f>MIN($BA$5,AY110+AZ110)</f>
        <v>0.0</v>
      </c>
      <c r="BB110" s="19">
        <f>MAX(0,MIN(AY110+AZ110-BA110,MonthlyPayment-SUM(H110,M110,R110,W110,AB110,AG110,AL110,AQ110,AV110,BA110)-SUM(I110,N110,S110,X110,AC110,AH110,AM110,AR110,AW110)))</f>
        <v>0.0</v>
      </c>
      <c r="BC110" s="19">
        <f>ROUND(AY110+AZ110-BA110-BB110,2)</f>
        <v>0.0</v>
      </c>
    </row>
    <row r="111" spans="1:55">
      <c r="A111" s="9">
        <v>105</v>
      </c>
      <c r="B111" s="15">
        <f>IF(FirstPayment="","",EDATE(FirstPayment,A111-1))</f>
        <v/>
      </c>
      <c r="C111" s="19">
        <f>SUM(H111,M111,R111,W111,AB111,AG111,AL111,AQ111,AV111,BA111,I111,N111,S111,X111,AC111,AH111,AM111,AR111,AW111,BB111)</f>
        <v>0.0</v>
      </c>
      <c r="D111" s="19">
        <f>SUM(J111,O111,T111,Y111,AD111,AI111,AN111,AS111,AX111,BC111)</f>
        <v>0.0</v>
      </c>
      <c r="E111" s="19">
        <f>SUM(G111,L111,Q111,V111,AA111,AF111,AK111,AP111,AU111,AZ111)</f>
        <v>0.0</v>
      </c>
      <c r="F111" s="19">
        <f>J110</f>
        <v>0.0</v>
      </c>
      <c r="G111" s="19">
        <f>ROUND(F111*$G$5/12,2)</f>
        <v>0.0</v>
      </c>
      <c r="H111" s="19">
        <f>MIN($H$5,F111+G111)</f>
        <v>0.0</v>
      </c>
      <c r="I111" s="19">
        <f>MAX(0,MIN(F111+G111-H111,MonthlyPayment-SUM(H111,M111,R111,W111,AB111,AG111,AL111,AQ111,AV111,BA111)))</f>
        <v>0.0</v>
      </c>
      <c r="J111" s="19">
        <f>ROUND(F111+G111-H111-I111,2)</f>
        <v>0.0</v>
      </c>
      <c r="K111" s="19">
        <f>O110</f>
        <v>0.0</v>
      </c>
      <c r="L111" s="19">
        <f>ROUND(K111*$L$5/12,2)</f>
        <v>0.0</v>
      </c>
      <c r="M111" s="19">
        <f>MIN($M$5,K111+L111)</f>
        <v>0.0</v>
      </c>
      <c r="N111" s="19">
        <f>MAX(0,MIN(K111+L111-M111,MonthlyPayment-SUM(H111,M111,R111,W111,AB111,AG111,AL111,AQ111,AV111,BA111)-SUM(I111)))</f>
        <v>0.0</v>
      </c>
      <c r="O111" s="19">
        <f>ROUND(K111+L111-M111-N111,2)</f>
        <v>0.0</v>
      </c>
      <c r="P111" s="19">
        <f>T110</f>
        <v>0.0</v>
      </c>
      <c r="Q111" s="19">
        <f>ROUND(P111*$Q$5/12,2)</f>
        <v>0.0</v>
      </c>
      <c r="R111" s="19">
        <f>MIN($R$5,P111+Q111)</f>
        <v>0.0</v>
      </c>
      <c r="S111" s="19">
        <f>MAX(0,MIN(P111+Q111-R111,MonthlyPayment-SUM(H111,M111,R111,W111,AB111,AG111,AL111,AQ111,AV111,BA111)-SUM(I111,N111)))</f>
        <v>0.0</v>
      </c>
      <c r="T111" s="19">
        <f>ROUND(P111+Q111-R111-S111,2)</f>
        <v>0.0</v>
      </c>
      <c r="U111" s="19">
        <f>Y110</f>
        <v>0.0</v>
      </c>
      <c r="V111" s="19">
        <f>ROUND(U111*$V$5/12,2)</f>
        <v>0.0</v>
      </c>
      <c r="W111" s="19">
        <f>MIN($W$5,U111+V111)</f>
        <v>0.0</v>
      </c>
      <c r="X111" s="19">
        <f>MAX(0,MIN(U111+V111-W111,MonthlyPayment-SUM(H111,M111,R111,W111,AB111,AG111,AL111,AQ111,AV111,BA111)-SUM(I111,N111,S111)))</f>
        <v>0.0</v>
      </c>
      <c r="Y111" s="19">
        <f>ROUND(U111+V111-W111-X111,2)</f>
        <v>0.0</v>
      </c>
      <c r="Z111" s="19">
        <f>AD110</f>
        <v>0.0</v>
      </c>
      <c r="AA111" s="19">
        <f>ROUND(Z111*$AA$5/12,2)</f>
        <v>0.0</v>
      </c>
      <c r="AB111" s="19">
        <f>MIN($AB$5,Z111+AA111)</f>
        <v>0.0</v>
      </c>
      <c r="AC111" s="19">
        <f>MAX(0,MIN(Z111+AA111-AB111,MonthlyPayment-SUM(H111,M111,R111,W111,AB111,AG111,AL111,AQ111,AV111,BA111)-SUM(I111,N111,S111,X111)))</f>
        <v>0.0</v>
      </c>
      <c r="AD111" s="19">
        <f>ROUND(Z111+AA111-AB111-AC111,2)</f>
        <v>0.0</v>
      </c>
      <c r="AE111" s="19">
        <f>AI110</f>
        <v>0.0</v>
      </c>
      <c r="AF111" s="19">
        <f>ROUND(AE111*$AF$5/12,2)</f>
        <v>0.0</v>
      </c>
      <c r="AG111" s="19">
        <f>MIN($AG$5,AE111+AF111)</f>
        <v>0.0</v>
      </c>
      <c r="AH111" s="19">
        <f>MAX(0,MIN(AE111+AF111-AG111,MonthlyPayment-SUM(H111,M111,R111,W111,AB111,AG111,AL111,AQ111,AV111,BA111)-SUM(I111,N111,S111,X111,AC111)))</f>
        <v>0.0</v>
      </c>
      <c r="AI111" s="19">
        <f>ROUND(AE111+AF111-AG111-AH111,2)</f>
        <v>0.0</v>
      </c>
      <c r="AJ111" s="19">
        <f>AN110</f>
        <v>0.0</v>
      </c>
      <c r="AK111" s="19">
        <f>ROUND(AJ111*$AK$5/12,2)</f>
        <v>0.0</v>
      </c>
      <c r="AL111" s="19">
        <f>MIN($AL$5,AJ111+AK111)</f>
        <v>0.0</v>
      </c>
      <c r="AM111" s="19">
        <f>MAX(0,MIN(AJ111+AK111-AL111,MonthlyPayment-SUM(H111,M111,R111,W111,AB111,AG111,AL111,AQ111,AV111,BA111)-SUM(I111,N111,S111,X111,AC111,AH111)))</f>
        <v>0.0</v>
      </c>
      <c r="AN111" s="19">
        <f>ROUND(AJ111+AK111-AL111-AM111,2)</f>
        <v>0.0</v>
      </c>
      <c r="AO111" s="19">
        <f>AS110</f>
        <v>0.0</v>
      </c>
      <c r="AP111" s="19">
        <f>ROUND(AO111*$AP$5/12,2)</f>
        <v>0.0</v>
      </c>
      <c r="AQ111" s="19">
        <f>MIN($AQ$5,AO111+AP111)</f>
        <v>0.0</v>
      </c>
      <c r="AR111" s="19">
        <f>MAX(0,MIN(AO111+AP111-AQ111,MonthlyPayment-SUM(H111,M111,R111,W111,AB111,AG111,AL111,AQ111,AV111,BA111)-SUM(I111,N111,S111,X111,AC111,AH111,AM111)))</f>
        <v>0.0</v>
      </c>
      <c r="AS111" s="19">
        <f>ROUND(AO111+AP111-AQ111-AR111,2)</f>
        <v>0.0</v>
      </c>
      <c r="AT111" s="19">
        <f>AX110</f>
        <v>0.0</v>
      </c>
      <c r="AU111" s="19">
        <f>ROUND(AT111*$AU$5/12,2)</f>
        <v>0.0</v>
      </c>
      <c r="AV111" s="19">
        <f>MIN($AV$5,AT111+AU111)</f>
        <v>0.0</v>
      </c>
      <c r="AW111" s="19">
        <f>MAX(0,MIN(AT111+AU111-AV111,MonthlyPayment-SUM(H111,M111,R111,W111,AB111,AG111,AL111,AQ111,AV111,BA111)-SUM(I111,N111,S111,X111,AC111,AH111,AM111,AR111)))</f>
        <v>0.0</v>
      </c>
      <c r="AX111" s="19">
        <f>ROUND(AT111+AU111-AV111-AW111,2)</f>
        <v>0.0</v>
      </c>
      <c r="AY111" s="19">
        <f>BC110</f>
        <v>0.0</v>
      </c>
      <c r="AZ111" s="19">
        <f>ROUND(AY111*$AZ$5/12,2)</f>
        <v>0.0</v>
      </c>
      <c r="BA111" s="19">
        <f>MIN($BA$5,AY111+AZ111)</f>
        <v>0.0</v>
      </c>
      <c r="BB111" s="19">
        <f>MAX(0,MIN(AY111+AZ111-BA111,MonthlyPayment-SUM(H111,M111,R111,W111,AB111,AG111,AL111,AQ111,AV111,BA111)-SUM(I111,N111,S111,X111,AC111,AH111,AM111,AR111,AW111)))</f>
        <v>0.0</v>
      </c>
      <c r="BC111" s="19">
        <f>ROUND(AY111+AZ111-BA111-BB111,2)</f>
        <v>0.0</v>
      </c>
    </row>
    <row r="112" spans="1:55">
      <c r="A112" s="9">
        <v>106</v>
      </c>
      <c r="B112" s="15">
        <f>IF(FirstPayment="","",EDATE(FirstPayment,A112-1))</f>
        <v/>
      </c>
      <c r="C112" s="19">
        <f>SUM(H112,M112,R112,W112,AB112,AG112,AL112,AQ112,AV112,BA112,I112,N112,S112,X112,AC112,AH112,AM112,AR112,AW112,BB112)</f>
        <v>0.0</v>
      </c>
      <c r="D112" s="19">
        <f>SUM(J112,O112,T112,Y112,AD112,AI112,AN112,AS112,AX112,BC112)</f>
        <v>0.0</v>
      </c>
      <c r="E112" s="19">
        <f>SUM(G112,L112,Q112,V112,AA112,AF112,AK112,AP112,AU112,AZ112)</f>
        <v>0.0</v>
      </c>
      <c r="F112" s="19">
        <f>J111</f>
        <v>0.0</v>
      </c>
      <c r="G112" s="19">
        <f>ROUND(F112*$G$5/12,2)</f>
        <v>0.0</v>
      </c>
      <c r="H112" s="19">
        <f>MIN($H$5,F112+G112)</f>
        <v>0.0</v>
      </c>
      <c r="I112" s="19">
        <f>MAX(0,MIN(F112+G112-H112,MonthlyPayment-SUM(H112,M112,R112,W112,AB112,AG112,AL112,AQ112,AV112,BA112)))</f>
        <v>0.0</v>
      </c>
      <c r="J112" s="19">
        <f>ROUND(F112+G112-H112-I112,2)</f>
        <v>0.0</v>
      </c>
      <c r="K112" s="19">
        <f>O111</f>
        <v>0.0</v>
      </c>
      <c r="L112" s="19">
        <f>ROUND(K112*$L$5/12,2)</f>
        <v>0.0</v>
      </c>
      <c r="M112" s="19">
        <f>MIN($M$5,K112+L112)</f>
        <v>0.0</v>
      </c>
      <c r="N112" s="19">
        <f>MAX(0,MIN(K112+L112-M112,MonthlyPayment-SUM(H112,M112,R112,W112,AB112,AG112,AL112,AQ112,AV112,BA112)-SUM(I112)))</f>
        <v>0.0</v>
      </c>
      <c r="O112" s="19">
        <f>ROUND(K112+L112-M112-N112,2)</f>
        <v>0.0</v>
      </c>
      <c r="P112" s="19">
        <f>T111</f>
        <v>0.0</v>
      </c>
      <c r="Q112" s="19">
        <f>ROUND(P112*$Q$5/12,2)</f>
        <v>0.0</v>
      </c>
      <c r="R112" s="19">
        <f>MIN($R$5,P112+Q112)</f>
        <v>0.0</v>
      </c>
      <c r="S112" s="19">
        <f>MAX(0,MIN(P112+Q112-R112,MonthlyPayment-SUM(H112,M112,R112,W112,AB112,AG112,AL112,AQ112,AV112,BA112)-SUM(I112,N112)))</f>
        <v>0.0</v>
      </c>
      <c r="T112" s="19">
        <f>ROUND(P112+Q112-R112-S112,2)</f>
        <v>0.0</v>
      </c>
      <c r="U112" s="19">
        <f>Y111</f>
        <v>0.0</v>
      </c>
      <c r="V112" s="19">
        <f>ROUND(U112*$V$5/12,2)</f>
        <v>0.0</v>
      </c>
      <c r="W112" s="19">
        <f>MIN($W$5,U112+V112)</f>
        <v>0.0</v>
      </c>
      <c r="X112" s="19">
        <f>MAX(0,MIN(U112+V112-W112,MonthlyPayment-SUM(H112,M112,R112,W112,AB112,AG112,AL112,AQ112,AV112,BA112)-SUM(I112,N112,S112)))</f>
        <v>0.0</v>
      </c>
      <c r="Y112" s="19">
        <f>ROUND(U112+V112-W112-X112,2)</f>
        <v>0.0</v>
      </c>
      <c r="Z112" s="19">
        <f>AD111</f>
        <v>0.0</v>
      </c>
      <c r="AA112" s="19">
        <f>ROUND(Z112*$AA$5/12,2)</f>
        <v>0.0</v>
      </c>
      <c r="AB112" s="19">
        <f>MIN($AB$5,Z112+AA112)</f>
        <v>0.0</v>
      </c>
      <c r="AC112" s="19">
        <f>MAX(0,MIN(Z112+AA112-AB112,MonthlyPayment-SUM(H112,M112,R112,W112,AB112,AG112,AL112,AQ112,AV112,BA112)-SUM(I112,N112,S112,X112)))</f>
        <v>0.0</v>
      </c>
      <c r="AD112" s="19">
        <f>ROUND(Z112+AA112-AB112-AC112,2)</f>
        <v>0.0</v>
      </c>
      <c r="AE112" s="19">
        <f>AI111</f>
        <v>0.0</v>
      </c>
      <c r="AF112" s="19">
        <f>ROUND(AE112*$AF$5/12,2)</f>
        <v>0.0</v>
      </c>
      <c r="AG112" s="19">
        <f>MIN($AG$5,AE112+AF112)</f>
        <v>0.0</v>
      </c>
      <c r="AH112" s="19">
        <f>MAX(0,MIN(AE112+AF112-AG112,MonthlyPayment-SUM(H112,M112,R112,W112,AB112,AG112,AL112,AQ112,AV112,BA112)-SUM(I112,N112,S112,X112,AC112)))</f>
        <v>0.0</v>
      </c>
      <c r="AI112" s="19">
        <f>ROUND(AE112+AF112-AG112-AH112,2)</f>
        <v>0.0</v>
      </c>
      <c r="AJ112" s="19">
        <f>AN111</f>
        <v>0.0</v>
      </c>
      <c r="AK112" s="19">
        <f>ROUND(AJ112*$AK$5/12,2)</f>
        <v>0.0</v>
      </c>
      <c r="AL112" s="19">
        <f>MIN($AL$5,AJ112+AK112)</f>
        <v>0.0</v>
      </c>
      <c r="AM112" s="19">
        <f>MAX(0,MIN(AJ112+AK112-AL112,MonthlyPayment-SUM(H112,M112,R112,W112,AB112,AG112,AL112,AQ112,AV112,BA112)-SUM(I112,N112,S112,X112,AC112,AH112)))</f>
        <v>0.0</v>
      </c>
      <c r="AN112" s="19">
        <f>ROUND(AJ112+AK112-AL112-AM112,2)</f>
        <v>0.0</v>
      </c>
      <c r="AO112" s="19">
        <f>AS111</f>
        <v>0.0</v>
      </c>
      <c r="AP112" s="19">
        <f>ROUND(AO112*$AP$5/12,2)</f>
        <v>0.0</v>
      </c>
      <c r="AQ112" s="19">
        <f>MIN($AQ$5,AO112+AP112)</f>
        <v>0.0</v>
      </c>
      <c r="AR112" s="19">
        <f>MAX(0,MIN(AO112+AP112-AQ112,MonthlyPayment-SUM(H112,M112,R112,W112,AB112,AG112,AL112,AQ112,AV112,BA112)-SUM(I112,N112,S112,X112,AC112,AH112,AM112)))</f>
        <v>0.0</v>
      </c>
      <c r="AS112" s="19">
        <f>ROUND(AO112+AP112-AQ112-AR112,2)</f>
        <v>0.0</v>
      </c>
      <c r="AT112" s="19">
        <f>AX111</f>
        <v>0.0</v>
      </c>
      <c r="AU112" s="19">
        <f>ROUND(AT112*$AU$5/12,2)</f>
        <v>0.0</v>
      </c>
      <c r="AV112" s="19">
        <f>MIN($AV$5,AT112+AU112)</f>
        <v>0.0</v>
      </c>
      <c r="AW112" s="19">
        <f>MAX(0,MIN(AT112+AU112-AV112,MonthlyPayment-SUM(H112,M112,R112,W112,AB112,AG112,AL112,AQ112,AV112,BA112)-SUM(I112,N112,S112,X112,AC112,AH112,AM112,AR112)))</f>
        <v>0.0</v>
      </c>
      <c r="AX112" s="19">
        <f>ROUND(AT112+AU112-AV112-AW112,2)</f>
        <v>0.0</v>
      </c>
      <c r="AY112" s="19">
        <f>BC111</f>
        <v>0.0</v>
      </c>
      <c r="AZ112" s="19">
        <f>ROUND(AY112*$AZ$5/12,2)</f>
        <v>0.0</v>
      </c>
      <c r="BA112" s="19">
        <f>MIN($BA$5,AY112+AZ112)</f>
        <v>0.0</v>
      </c>
      <c r="BB112" s="19">
        <f>MAX(0,MIN(AY112+AZ112-BA112,MonthlyPayment-SUM(H112,M112,R112,W112,AB112,AG112,AL112,AQ112,AV112,BA112)-SUM(I112,N112,S112,X112,AC112,AH112,AM112,AR112,AW112)))</f>
        <v>0.0</v>
      </c>
      <c r="BC112" s="19">
        <f>ROUND(AY112+AZ112-BA112-BB112,2)</f>
        <v>0.0</v>
      </c>
    </row>
    <row r="113" spans="1:55">
      <c r="A113" s="9">
        <v>107</v>
      </c>
      <c r="B113" s="15">
        <f>IF(FirstPayment="","",EDATE(FirstPayment,A113-1))</f>
        <v/>
      </c>
      <c r="C113" s="19">
        <f>SUM(H113,M113,R113,W113,AB113,AG113,AL113,AQ113,AV113,BA113,I113,N113,S113,X113,AC113,AH113,AM113,AR113,AW113,BB113)</f>
        <v>0.0</v>
      </c>
      <c r="D113" s="19">
        <f>SUM(J113,O113,T113,Y113,AD113,AI113,AN113,AS113,AX113,BC113)</f>
        <v>0.0</v>
      </c>
      <c r="E113" s="19">
        <f>SUM(G113,L113,Q113,V113,AA113,AF113,AK113,AP113,AU113,AZ113)</f>
        <v>0.0</v>
      </c>
      <c r="F113" s="19">
        <f>J112</f>
        <v>0.0</v>
      </c>
      <c r="G113" s="19">
        <f>ROUND(F113*$G$5/12,2)</f>
        <v>0.0</v>
      </c>
      <c r="H113" s="19">
        <f>MIN($H$5,F113+G113)</f>
        <v>0.0</v>
      </c>
      <c r="I113" s="19">
        <f>MAX(0,MIN(F113+G113-H113,MonthlyPayment-SUM(H113,M113,R113,W113,AB113,AG113,AL113,AQ113,AV113,BA113)))</f>
        <v>0.0</v>
      </c>
      <c r="J113" s="19">
        <f>ROUND(F113+G113-H113-I113,2)</f>
        <v>0.0</v>
      </c>
      <c r="K113" s="19">
        <f>O112</f>
        <v>0.0</v>
      </c>
      <c r="L113" s="19">
        <f>ROUND(K113*$L$5/12,2)</f>
        <v>0.0</v>
      </c>
      <c r="M113" s="19">
        <f>MIN($M$5,K113+L113)</f>
        <v>0.0</v>
      </c>
      <c r="N113" s="19">
        <f>MAX(0,MIN(K113+L113-M113,MonthlyPayment-SUM(H113,M113,R113,W113,AB113,AG113,AL113,AQ113,AV113,BA113)-SUM(I113)))</f>
        <v>0.0</v>
      </c>
      <c r="O113" s="19">
        <f>ROUND(K113+L113-M113-N113,2)</f>
        <v>0.0</v>
      </c>
      <c r="P113" s="19">
        <f>T112</f>
        <v>0.0</v>
      </c>
      <c r="Q113" s="19">
        <f>ROUND(P113*$Q$5/12,2)</f>
        <v>0.0</v>
      </c>
      <c r="R113" s="19">
        <f>MIN($R$5,P113+Q113)</f>
        <v>0.0</v>
      </c>
      <c r="S113" s="19">
        <f>MAX(0,MIN(P113+Q113-R113,MonthlyPayment-SUM(H113,M113,R113,W113,AB113,AG113,AL113,AQ113,AV113,BA113)-SUM(I113,N113)))</f>
        <v>0.0</v>
      </c>
      <c r="T113" s="19">
        <f>ROUND(P113+Q113-R113-S113,2)</f>
        <v>0.0</v>
      </c>
      <c r="U113" s="19">
        <f>Y112</f>
        <v>0.0</v>
      </c>
      <c r="V113" s="19">
        <f>ROUND(U113*$V$5/12,2)</f>
        <v>0.0</v>
      </c>
      <c r="W113" s="19">
        <f>MIN($W$5,U113+V113)</f>
        <v>0.0</v>
      </c>
      <c r="X113" s="19">
        <f>MAX(0,MIN(U113+V113-W113,MonthlyPayment-SUM(H113,M113,R113,W113,AB113,AG113,AL113,AQ113,AV113,BA113)-SUM(I113,N113,S113)))</f>
        <v>0.0</v>
      </c>
      <c r="Y113" s="19">
        <f>ROUND(U113+V113-W113-X113,2)</f>
        <v>0.0</v>
      </c>
      <c r="Z113" s="19">
        <f>AD112</f>
        <v>0.0</v>
      </c>
      <c r="AA113" s="19">
        <f>ROUND(Z113*$AA$5/12,2)</f>
        <v>0.0</v>
      </c>
      <c r="AB113" s="19">
        <f>MIN($AB$5,Z113+AA113)</f>
        <v>0.0</v>
      </c>
      <c r="AC113" s="19">
        <f>MAX(0,MIN(Z113+AA113-AB113,MonthlyPayment-SUM(H113,M113,R113,W113,AB113,AG113,AL113,AQ113,AV113,BA113)-SUM(I113,N113,S113,X113)))</f>
        <v>0.0</v>
      </c>
      <c r="AD113" s="19">
        <f>ROUND(Z113+AA113-AB113-AC113,2)</f>
        <v>0.0</v>
      </c>
      <c r="AE113" s="19">
        <f>AI112</f>
        <v>0.0</v>
      </c>
      <c r="AF113" s="19">
        <f>ROUND(AE113*$AF$5/12,2)</f>
        <v>0.0</v>
      </c>
      <c r="AG113" s="19">
        <f>MIN($AG$5,AE113+AF113)</f>
        <v>0.0</v>
      </c>
      <c r="AH113" s="19">
        <f>MAX(0,MIN(AE113+AF113-AG113,MonthlyPayment-SUM(H113,M113,R113,W113,AB113,AG113,AL113,AQ113,AV113,BA113)-SUM(I113,N113,S113,X113,AC113)))</f>
        <v>0.0</v>
      </c>
      <c r="AI113" s="19">
        <f>ROUND(AE113+AF113-AG113-AH113,2)</f>
        <v>0.0</v>
      </c>
      <c r="AJ113" s="19">
        <f>AN112</f>
        <v>0.0</v>
      </c>
      <c r="AK113" s="19">
        <f>ROUND(AJ113*$AK$5/12,2)</f>
        <v>0.0</v>
      </c>
      <c r="AL113" s="19">
        <f>MIN($AL$5,AJ113+AK113)</f>
        <v>0.0</v>
      </c>
      <c r="AM113" s="19">
        <f>MAX(0,MIN(AJ113+AK113-AL113,MonthlyPayment-SUM(H113,M113,R113,W113,AB113,AG113,AL113,AQ113,AV113,BA113)-SUM(I113,N113,S113,X113,AC113,AH113)))</f>
        <v>0.0</v>
      </c>
      <c r="AN113" s="19">
        <f>ROUND(AJ113+AK113-AL113-AM113,2)</f>
        <v>0.0</v>
      </c>
      <c r="AO113" s="19">
        <f>AS112</f>
        <v>0.0</v>
      </c>
      <c r="AP113" s="19">
        <f>ROUND(AO113*$AP$5/12,2)</f>
        <v>0.0</v>
      </c>
      <c r="AQ113" s="19">
        <f>MIN($AQ$5,AO113+AP113)</f>
        <v>0.0</v>
      </c>
      <c r="AR113" s="19">
        <f>MAX(0,MIN(AO113+AP113-AQ113,MonthlyPayment-SUM(H113,M113,R113,W113,AB113,AG113,AL113,AQ113,AV113,BA113)-SUM(I113,N113,S113,X113,AC113,AH113,AM113)))</f>
        <v>0.0</v>
      </c>
      <c r="AS113" s="19">
        <f>ROUND(AO113+AP113-AQ113-AR113,2)</f>
        <v>0.0</v>
      </c>
      <c r="AT113" s="19">
        <f>AX112</f>
        <v>0.0</v>
      </c>
      <c r="AU113" s="19">
        <f>ROUND(AT113*$AU$5/12,2)</f>
        <v>0.0</v>
      </c>
      <c r="AV113" s="19">
        <f>MIN($AV$5,AT113+AU113)</f>
        <v>0.0</v>
      </c>
      <c r="AW113" s="19">
        <f>MAX(0,MIN(AT113+AU113-AV113,MonthlyPayment-SUM(H113,M113,R113,W113,AB113,AG113,AL113,AQ113,AV113,BA113)-SUM(I113,N113,S113,X113,AC113,AH113,AM113,AR113)))</f>
        <v>0.0</v>
      </c>
      <c r="AX113" s="19">
        <f>ROUND(AT113+AU113-AV113-AW113,2)</f>
        <v>0.0</v>
      </c>
      <c r="AY113" s="19">
        <f>BC112</f>
        <v>0.0</v>
      </c>
      <c r="AZ113" s="19">
        <f>ROUND(AY113*$AZ$5/12,2)</f>
        <v>0.0</v>
      </c>
      <c r="BA113" s="19">
        <f>MIN($BA$5,AY113+AZ113)</f>
        <v>0.0</v>
      </c>
      <c r="BB113" s="19">
        <f>MAX(0,MIN(AY113+AZ113-BA113,MonthlyPayment-SUM(H113,M113,R113,W113,AB113,AG113,AL113,AQ113,AV113,BA113)-SUM(I113,N113,S113,X113,AC113,AH113,AM113,AR113,AW113)))</f>
        <v>0.0</v>
      </c>
      <c r="BC113" s="19">
        <f>ROUND(AY113+AZ113-BA113-BB113,2)</f>
        <v>0.0</v>
      </c>
    </row>
    <row r="114" spans="1:55">
      <c r="A114" s="9">
        <v>108</v>
      </c>
      <c r="B114" s="15">
        <f>IF(FirstPayment="","",EDATE(FirstPayment,A114-1))</f>
        <v/>
      </c>
      <c r="C114" s="19">
        <f>SUM(H114,M114,R114,W114,AB114,AG114,AL114,AQ114,AV114,BA114,I114,N114,S114,X114,AC114,AH114,AM114,AR114,AW114,BB114)</f>
        <v>0.0</v>
      </c>
      <c r="D114" s="19">
        <f>SUM(J114,O114,T114,Y114,AD114,AI114,AN114,AS114,AX114,BC114)</f>
        <v>0.0</v>
      </c>
      <c r="E114" s="19">
        <f>SUM(G114,L114,Q114,V114,AA114,AF114,AK114,AP114,AU114,AZ114)</f>
        <v>0.0</v>
      </c>
      <c r="F114" s="19">
        <f>J113</f>
        <v>0.0</v>
      </c>
      <c r="G114" s="19">
        <f>ROUND(F114*$G$5/12,2)</f>
        <v>0.0</v>
      </c>
      <c r="H114" s="19">
        <f>MIN($H$5,F114+G114)</f>
        <v>0.0</v>
      </c>
      <c r="I114" s="19">
        <f>MAX(0,MIN(F114+G114-H114,MonthlyPayment-SUM(H114,M114,R114,W114,AB114,AG114,AL114,AQ114,AV114,BA114)))</f>
        <v>0.0</v>
      </c>
      <c r="J114" s="19">
        <f>ROUND(F114+G114-H114-I114,2)</f>
        <v>0.0</v>
      </c>
      <c r="K114" s="19">
        <f>O113</f>
        <v>0.0</v>
      </c>
      <c r="L114" s="19">
        <f>ROUND(K114*$L$5/12,2)</f>
        <v>0.0</v>
      </c>
      <c r="M114" s="19">
        <f>MIN($M$5,K114+L114)</f>
        <v>0.0</v>
      </c>
      <c r="N114" s="19">
        <f>MAX(0,MIN(K114+L114-M114,MonthlyPayment-SUM(H114,M114,R114,W114,AB114,AG114,AL114,AQ114,AV114,BA114)-SUM(I114)))</f>
        <v>0.0</v>
      </c>
      <c r="O114" s="19">
        <f>ROUND(K114+L114-M114-N114,2)</f>
        <v>0.0</v>
      </c>
      <c r="P114" s="19">
        <f>T113</f>
        <v>0.0</v>
      </c>
      <c r="Q114" s="19">
        <f>ROUND(P114*$Q$5/12,2)</f>
        <v>0.0</v>
      </c>
      <c r="R114" s="19">
        <f>MIN($R$5,P114+Q114)</f>
        <v>0.0</v>
      </c>
      <c r="S114" s="19">
        <f>MAX(0,MIN(P114+Q114-R114,MonthlyPayment-SUM(H114,M114,R114,W114,AB114,AG114,AL114,AQ114,AV114,BA114)-SUM(I114,N114)))</f>
        <v>0.0</v>
      </c>
      <c r="T114" s="19">
        <f>ROUND(P114+Q114-R114-S114,2)</f>
        <v>0.0</v>
      </c>
      <c r="U114" s="19">
        <f>Y113</f>
        <v>0.0</v>
      </c>
      <c r="V114" s="19">
        <f>ROUND(U114*$V$5/12,2)</f>
        <v>0.0</v>
      </c>
      <c r="W114" s="19">
        <f>MIN($W$5,U114+V114)</f>
        <v>0.0</v>
      </c>
      <c r="X114" s="19">
        <f>MAX(0,MIN(U114+V114-W114,MonthlyPayment-SUM(H114,M114,R114,W114,AB114,AG114,AL114,AQ114,AV114,BA114)-SUM(I114,N114,S114)))</f>
        <v>0.0</v>
      </c>
      <c r="Y114" s="19">
        <f>ROUND(U114+V114-W114-X114,2)</f>
        <v>0.0</v>
      </c>
      <c r="Z114" s="19">
        <f>AD113</f>
        <v>0.0</v>
      </c>
      <c r="AA114" s="19">
        <f>ROUND(Z114*$AA$5/12,2)</f>
        <v>0.0</v>
      </c>
      <c r="AB114" s="19">
        <f>MIN($AB$5,Z114+AA114)</f>
        <v>0.0</v>
      </c>
      <c r="AC114" s="19">
        <f>MAX(0,MIN(Z114+AA114-AB114,MonthlyPayment-SUM(H114,M114,R114,W114,AB114,AG114,AL114,AQ114,AV114,BA114)-SUM(I114,N114,S114,X114)))</f>
        <v>0.0</v>
      </c>
      <c r="AD114" s="19">
        <f>ROUND(Z114+AA114-AB114-AC114,2)</f>
        <v>0.0</v>
      </c>
      <c r="AE114" s="19">
        <f>AI113</f>
        <v>0.0</v>
      </c>
      <c r="AF114" s="19">
        <f>ROUND(AE114*$AF$5/12,2)</f>
        <v>0.0</v>
      </c>
      <c r="AG114" s="19">
        <f>MIN($AG$5,AE114+AF114)</f>
        <v>0.0</v>
      </c>
      <c r="AH114" s="19">
        <f>MAX(0,MIN(AE114+AF114-AG114,MonthlyPayment-SUM(H114,M114,R114,W114,AB114,AG114,AL114,AQ114,AV114,BA114)-SUM(I114,N114,S114,X114,AC114)))</f>
        <v>0.0</v>
      </c>
      <c r="AI114" s="19">
        <f>ROUND(AE114+AF114-AG114-AH114,2)</f>
        <v>0.0</v>
      </c>
      <c r="AJ114" s="19">
        <f>AN113</f>
        <v>0.0</v>
      </c>
      <c r="AK114" s="19">
        <f>ROUND(AJ114*$AK$5/12,2)</f>
        <v>0.0</v>
      </c>
      <c r="AL114" s="19">
        <f>MIN($AL$5,AJ114+AK114)</f>
        <v>0.0</v>
      </c>
      <c r="AM114" s="19">
        <f>MAX(0,MIN(AJ114+AK114-AL114,MonthlyPayment-SUM(H114,M114,R114,W114,AB114,AG114,AL114,AQ114,AV114,BA114)-SUM(I114,N114,S114,X114,AC114,AH114)))</f>
        <v>0.0</v>
      </c>
      <c r="AN114" s="19">
        <f>ROUND(AJ114+AK114-AL114-AM114,2)</f>
        <v>0.0</v>
      </c>
      <c r="AO114" s="19">
        <f>AS113</f>
        <v>0.0</v>
      </c>
      <c r="AP114" s="19">
        <f>ROUND(AO114*$AP$5/12,2)</f>
        <v>0.0</v>
      </c>
      <c r="AQ114" s="19">
        <f>MIN($AQ$5,AO114+AP114)</f>
        <v>0.0</v>
      </c>
      <c r="AR114" s="19">
        <f>MAX(0,MIN(AO114+AP114-AQ114,MonthlyPayment-SUM(H114,M114,R114,W114,AB114,AG114,AL114,AQ114,AV114,BA114)-SUM(I114,N114,S114,X114,AC114,AH114,AM114)))</f>
        <v>0.0</v>
      </c>
      <c r="AS114" s="19">
        <f>ROUND(AO114+AP114-AQ114-AR114,2)</f>
        <v>0.0</v>
      </c>
      <c r="AT114" s="19">
        <f>AX113</f>
        <v>0.0</v>
      </c>
      <c r="AU114" s="19">
        <f>ROUND(AT114*$AU$5/12,2)</f>
        <v>0.0</v>
      </c>
      <c r="AV114" s="19">
        <f>MIN($AV$5,AT114+AU114)</f>
        <v>0.0</v>
      </c>
      <c r="AW114" s="19">
        <f>MAX(0,MIN(AT114+AU114-AV114,MonthlyPayment-SUM(H114,M114,R114,W114,AB114,AG114,AL114,AQ114,AV114,BA114)-SUM(I114,N114,S114,X114,AC114,AH114,AM114,AR114)))</f>
        <v>0.0</v>
      </c>
      <c r="AX114" s="19">
        <f>ROUND(AT114+AU114-AV114-AW114,2)</f>
        <v>0.0</v>
      </c>
      <c r="AY114" s="19">
        <f>BC113</f>
        <v>0.0</v>
      </c>
      <c r="AZ114" s="19">
        <f>ROUND(AY114*$AZ$5/12,2)</f>
        <v>0.0</v>
      </c>
      <c r="BA114" s="19">
        <f>MIN($BA$5,AY114+AZ114)</f>
        <v>0.0</v>
      </c>
      <c r="BB114" s="19">
        <f>MAX(0,MIN(AY114+AZ114-BA114,MonthlyPayment-SUM(H114,M114,R114,W114,AB114,AG114,AL114,AQ114,AV114,BA114)-SUM(I114,N114,S114,X114,AC114,AH114,AM114,AR114,AW114)))</f>
        <v>0.0</v>
      </c>
      <c r="BC114" s="19">
        <f>ROUND(AY114+AZ114-BA114-BB114,2)</f>
        <v>0.0</v>
      </c>
    </row>
    <row r="115" spans="1:55">
      <c r="A115" s="9">
        <v>109</v>
      </c>
      <c r="B115" s="15">
        <f>IF(FirstPayment="","",EDATE(FirstPayment,A115-1))</f>
        <v/>
      </c>
      <c r="C115" s="19">
        <f>SUM(H115,M115,R115,W115,AB115,AG115,AL115,AQ115,AV115,BA115,I115,N115,S115,X115,AC115,AH115,AM115,AR115,AW115,BB115)</f>
        <v>0.0</v>
      </c>
      <c r="D115" s="19">
        <f>SUM(J115,O115,T115,Y115,AD115,AI115,AN115,AS115,AX115,BC115)</f>
        <v>0.0</v>
      </c>
      <c r="E115" s="19">
        <f>SUM(G115,L115,Q115,V115,AA115,AF115,AK115,AP115,AU115,AZ115)</f>
        <v>0.0</v>
      </c>
      <c r="F115" s="19">
        <f>J114</f>
        <v>0.0</v>
      </c>
      <c r="G115" s="19">
        <f>ROUND(F115*$G$5/12,2)</f>
        <v>0.0</v>
      </c>
      <c r="H115" s="19">
        <f>MIN($H$5,F115+G115)</f>
        <v>0.0</v>
      </c>
      <c r="I115" s="19">
        <f>MAX(0,MIN(F115+G115-H115,MonthlyPayment-SUM(H115,M115,R115,W115,AB115,AG115,AL115,AQ115,AV115,BA115)))</f>
        <v>0.0</v>
      </c>
      <c r="J115" s="19">
        <f>ROUND(F115+G115-H115-I115,2)</f>
        <v>0.0</v>
      </c>
      <c r="K115" s="19">
        <f>O114</f>
        <v>0.0</v>
      </c>
      <c r="L115" s="19">
        <f>ROUND(K115*$L$5/12,2)</f>
        <v>0.0</v>
      </c>
      <c r="M115" s="19">
        <f>MIN($M$5,K115+L115)</f>
        <v>0.0</v>
      </c>
      <c r="N115" s="19">
        <f>MAX(0,MIN(K115+L115-M115,MonthlyPayment-SUM(H115,M115,R115,W115,AB115,AG115,AL115,AQ115,AV115,BA115)-SUM(I115)))</f>
        <v>0.0</v>
      </c>
      <c r="O115" s="19">
        <f>ROUND(K115+L115-M115-N115,2)</f>
        <v>0.0</v>
      </c>
      <c r="P115" s="19">
        <f>T114</f>
        <v>0.0</v>
      </c>
      <c r="Q115" s="19">
        <f>ROUND(P115*$Q$5/12,2)</f>
        <v>0.0</v>
      </c>
      <c r="R115" s="19">
        <f>MIN($R$5,P115+Q115)</f>
        <v>0.0</v>
      </c>
      <c r="S115" s="19">
        <f>MAX(0,MIN(P115+Q115-R115,MonthlyPayment-SUM(H115,M115,R115,W115,AB115,AG115,AL115,AQ115,AV115,BA115)-SUM(I115,N115)))</f>
        <v>0.0</v>
      </c>
      <c r="T115" s="19">
        <f>ROUND(P115+Q115-R115-S115,2)</f>
        <v>0.0</v>
      </c>
      <c r="U115" s="19">
        <f>Y114</f>
        <v>0.0</v>
      </c>
      <c r="V115" s="19">
        <f>ROUND(U115*$V$5/12,2)</f>
        <v>0.0</v>
      </c>
      <c r="W115" s="19">
        <f>MIN($W$5,U115+V115)</f>
        <v>0.0</v>
      </c>
      <c r="X115" s="19">
        <f>MAX(0,MIN(U115+V115-W115,MonthlyPayment-SUM(H115,M115,R115,W115,AB115,AG115,AL115,AQ115,AV115,BA115)-SUM(I115,N115,S115)))</f>
        <v>0.0</v>
      </c>
      <c r="Y115" s="19">
        <f>ROUND(U115+V115-W115-X115,2)</f>
        <v>0.0</v>
      </c>
      <c r="Z115" s="19">
        <f>AD114</f>
        <v>0.0</v>
      </c>
      <c r="AA115" s="19">
        <f>ROUND(Z115*$AA$5/12,2)</f>
        <v>0.0</v>
      </c>
      <c r="AB115" s="19">
        <f>MIN($AB$5,Z115+AA115)</f>
        <v>0.0</v>
      </c>
      <c r="AC115" s="19">
        <f>MAX(0,MIN(Z115+AA115-AB115,MonthlyPayment-SUM(H115,M115,R115,W115,AB115,AG115,AL115,AQ115,AV115,BA115)-SUM(I115,N115,S115,X115)))</f>
        <v>0.0</v>
      </c>
      <c r="AD115" s="19">
        <f>ROUND(Z115+AA115-AB115-AC115,2)</f>
        <v>0.0</v>
      </c>
      <c r="AE115" s="19">
        <f>AI114</f>
        <v>0.0</v>
      </c>
      <c r="AF115" s="19">
        <f>ROUND(AE115*$AF$5/12,2)</f>
        <v>0.0</v>
      </c>
      <c r="AG115" s="19">
        <f>MIN($AG$5,AE115+AF115)</f>
        <v>0.0</v>
      </c>
      <c r="AH115" s="19">
        <f>MAX(0,MIN(AE115+AF115-AG115,MonthlyPayment-SUM(H115,M115,R115,W115,AB115,AG115,AL115,AQ115,AV115,BA115)-SUM(I115,N115,S115,X115,AC115)))</f>
        <v>0.0</v>
      </c>
      <c r="AI115" s="19">
        <f>ROUND(AE115+AF115-AG115-AH115,2)</f>
        <v>0.0</v>
      </c>
      <c r="AJ115" s="19">
        <f>AN114</f>
        <v>0.0</v>
      </c>
      <c r="AK115" s="19">
        <f>ROUND(AJ115*$AK$5/12,2)</f>
        <v>0.0</v>
      </c>
      <c r="AL115" s="19">
        <f>MIN($AL$5,AJ115+AK115)</f>
        <v>0.0</v>
      </c>
      <c r="AM115" s="19">
        <f>MAX(0,MIN(AJ115+AK115-AL115,MonthlyPayment-SUM(H115,M115,R115,W115,AB115,AG115,AL115,AQ115,AV115,BA115)-SUM(I115,N115,S115,X115,AC115,AH115)))</f>
        <v>0.0</v>
      </c>
      <c r="AN115" s="19">
        <f>ROUND(AJ115+AK115-AL115-AM115,2)</f>
        <v>0.0</v>
      </c>
      <c r="AO115" s="19">
        <f>AS114</f>
        <v>0.0</v>
      </c>
      <c r="AP115" s="19">
        <f>ROUND(AO115*$AP$5/12,2)</f>
        <v>0.0</v>
      </c>
      <c r="AQ115" s="19">
        <f>MIN($AQ$5,AO115+AP115)</f>
        <v>0.0</v>
      </c>
      <c r="AR115" s="19">
        <f>MAX(0,MIN(AO115+AP115-AQ115,MonthlyPayment-SUM(H115,M115,R115,W115,AB115,AG115,AL115,AQ115,AV115,BA115)-SUM(I115,N115,S115,X115,AC115,AH115,AM115)))</f>
        <v>0.0</v>
      </c>
      <c r="AS115" s="19">
        <f>ROUND(AO115+AP115-AQ115-AR115,2)</f>
        <v>0.0</v>
      </c>
      <c r="AT115" s="19">
        <f>AX114</f>
        <v>0.0</v>
      </c>
      <c r="AU115" s="19">
        <f>ROUND(AT115*$AU$5/12,2)</f>
        <v>0.0</v>
      </c>
      <c r="AV115" s="19">
        <f>MIN($AV$5,AT115+AU115)</f>
        <v>0.0</v>
      </c>
      <c r="AW115" s="19">
        <f>MAX(0,MIN(AT115+AU115-AV115,MonthlyPayment-SUM(H115,M115,R115,W115,AB115,AG115,AL115,AQ115,AV115,BA115)-SUM(I115,N115,S115,X115,AC115,AH115,AM115,AR115)))</f>
        <v>0.0</v>
      </c>
      <c r="AX115" s="19">
        <f>ROUND(AT115+AU115-AV115-AW115,2)</f>
        <v>0.0</v>
      </c>
      <c r="AY115" s="19">
        <f>BC114</f>
        <v>0.0</v>
      </c>
      <c r="AZ115" s="19">
        <f>ROUND(AY115*$AZ$5/12,2)</f>
        <v>0.0</v>
      </c>
      <c r="BA115" s="19">
        <f>MIN($BA$5,AY115+AZ115)</f>
        <v>0.0</v>
      </c>
      <c r="BB115" s="19">
        <f>MAX(0,MIN(AY115+AZ115-BA115,MonthlyPayment-SUM(H115,M115,R115,W115,AB115,AG115,AL115,AQ115,AV115,BA115)-SUM(I115,N115,S115,X115,AC115,AH115,AM115,AR115,AW115)))</f>
        <v>0.0</v>
      </c>
      <c r="BC115" s="19">
        <f>ROUND(AY115+AZ115-BA115-BB115,2)</f>
        <v>0.0</v>
      </c>
    </row>
    <row r="116" spans="1:55">
      <c r="A116" s="9">
        <v>110</v>
      </c>
      <c r="B116" s="15">
        <f>IF(FirstPayment="","",EDATE(FirstPayment,A116-1))</f>
        <v/>
      </c>
      <c r="C116" s="19">
        <f>SUM(H116,M116,R116,W116,AB116,AG116,AL116,AQ116,AV116,BA116,I116,N116,S116,X116,AC116,AH116,AM116,AR116,AW116,BB116)</f>
        <v>0.0</v>
      </c>
      <c r="D116" s="19">
        <f>SUM(J116,O116,T116,Y116,AD116,AI116,AN116,AS116,AX116,BC116)</f>
        <v>0.0</v>
      </c>
      <c r="E116" s="19">
        <f>SUM(G116,L116,Q116,V116,AA116,AF116,AK116,AP116,AU116,AZ116)</f>
        <v>0.0</v>
      </c>
      <c r="F116" s="19">
        <f>J115</f>
        <v>0.0</v>
      </c>
      <c r="G116" s="19">
        <f>ROUND(F116*$G$5/12,2)</f>
        <v>0.0</v>
      </c>
      <c r="H116" s="19">
        <f>MIN($H$5,F116+G116)</f>
        <v>0.0</v>
      </c>
      <c r="I116" s="19">
        <f>MAX(0,MIN(F116+G116-H116,MonthlyPayment-SUM(H116,M116,R116,W116,AB116,AG116,AL116,AQ116,AV116,BA116)))</f>
        <v>0.0</v>
      </c>
      <c r="J116" s="19">
        <f>ROUND(F116+G116-H116-I116,2)</f>
        <v>0.0</v>
      </c>
      <c r="K116" s="19">
        <f>O115</f>
        <v>0.0</v>
      </c>
      <c r="L116" s="19">
        <f>ROUND(K116*$L$5/12,2)</f>
        <v>0.0</v>
      </c>
      <c r="M116" s="19">
        <f>MIN($M$5,K116+L116)</f>
        <v>0.0</v>
      </c>
      <c r="N116" s="19">
        <f>MAX(0,MIN(K116+L116-M116,MonthlyPayment-SUM(H116,M116,R116,W116,AB116,AG116,AL116,AQ116,AV116,BA116)-SUM(I116)))</f>
        <v>0.0</v>
      </c>
      <c r="O116" s="19">
        <f>ROUND(K116+L116-M116-N116,2)</f>
        <v>0.0</v>
      </c>
      <c r="P116" s="19">
        <f>T115</f>
        <v>0.0</v>
      </c>
      <c r="Q116" s="19">
        <f>ROUND(P116*$Q$5/12,2)</f>
        <v>0.0</v>
      </c>
      <c r="R116" s="19">
        <f>MIN($R$5,P116+Q116)</f>
        <v>0.0</v>
      </c>
      <c r="S116" s="19">
        <f>MAX(0,MIN(P116+Q116-R116,MonthlyPayment-SUM(H116,M116,R116,W116,AB116,AG116,AL116,AQ116,AV116,BA116)-SUM(I116,N116)))</f>
        <v>0.0</v>
      </c>
      <c r="T116" s="19">
        <f>ROUND(P116+Q116-R116-S116,2)</f>
        <v>0.0</v>
      </c>
      <c r="U116" s="19">
        <f>Y115</f>
        <v>0.0</v>
      </c>
      <c r="V116" s="19">
        <f>ROUND(U116*$V$5/12,2)</f>
        <v>0.0</v>
      </c>
      <c r="W116" s="19">
        <f>MIN($W$5,U116+V116)</f>
        <v>0.0</v>
      </c>
      <c r="X116" s="19">
        <f>MAX(0,MIN(U116+V116-W116,MonthlyPayment-SUM(H116,M116,R116,W116,AB116,AG116,AL116,AQ116,AV116,BA116)-SUM(I116,N116,S116)))</f>
        <v>0.0</v>
      </c>
      <c r="Y116" s="19">
        <f>ROUND(U116+V116-W116-X116,2)</f>
        <v>0.0</v>
      </c>
      <c r="Z116" s="19">
        <f>AD115</f>
        <v>0.0</v>
      </c>
      <c r="AA116" s="19">
        <f>ROUND(Z116*$AA$5/12,2)</f>
        <v>0.0</v>
      </c>
      <c r="AB116" s="19">
        <f>MIN($AB$5,Z116+AA116)</f>
        <v>0.0</v>
      </c>
      <c r="AC116" s="19">
        <f>MAX(0,MIN(Z116+AA116-AB116,MonthlyPayment-SUM(H116,M116,R116,W116,AB116,AG116,AL116,AQ116,AV116,BA116)-SUM(I116,N116,S116,X116)))</f>
        <v>0.0</v>
      </c>
      <c r="AD116" s="19">
        <f>ROUND(Z116+AA116-AB116-AC116,2)</f>
        <v>0.0</v>
      </c>
      <c r="AE116" s="19">
        <f>AI115</f>
        <v>0.0</v>
      </c>
      <c r="AF116" s="19">
        <f>ROUND(AE116*$AF$5/12,2)</f>
        <v>0.0</v>
      </c>
      <c r="AG116" s="19">
        <f>MIN($AG$5,AE116+AF116)</f>
        <v>0.0</v>
      </c>
      <c r="AH116" s="19">
        <f>MAX(0,MIN(AE116+AF116-AG116,MonthlyPayment-SUM(H116,M116,R116,W116,AB116,AG116,AL116,AQ116,AV116,BA116)-SUM(I116,N116,S116,X116,AC116)))</f>
        <v>0.0</v>
      </c>
      <c r="AI116" s="19">
        <f>ROUND(AE116+AF116-AG116-AH116,2)</f>
        <v>0.0</v>
      </c>
      <c r="AJ116" s="19">
        <f>AN115</f>
        <v>0.0</v>
      </c>
      <c r="AK116" s="19">
        <f>ROUND(AJ116*$AK$5/12,2)</f>
        <v>0.0</v>
      </c>
      <c r="AL116" s="19">
        <f>MIN($AL$5,AJ116+AK116)</f>
        <v>0.0</v>
      </c>
      <c r="AM116" s="19">
        <f>MAX(0,MIN(AJ116+AK116-AL116,MonthlyPayment-SUM(H116,M116,R116,W116,AB116,AG116,AL116,AQ116,AV116,BA116)-SUM(I116,N116,S116,X116,AC116,AH116)))</f>
        <v>0.0</v>
      </c>
      <c r="AN116" s="19">
        <f>ROUND(AJ116+AK116-AL116-AM116,2)</f>
        <v>0.0</v>
      </c>
      <c r="AO116" s="19">
        <f>AS115</f>
        <v>0.0</v>
      </c>
      <c r="AP116" s="19">
        <f>ROUND(AO116*$AP$5/12,2)</f>
        <v>0.0</v>
      </c>
      <c r="AQ116" s="19">
        <f>MIN($AQ$5,AO116+AP116)</f>
        <v>0.0</v>
      </c>
      <c r="AR116" s="19">
        <f>MAX(0,MIN(AO116+AP116-AQ116,MonthlyPayment-SUM(H116,M116,R116,W116,AB116,AG116,AL116,AQ116,AV116,BA116)-SUM(I116,N116,S116,X116,AC116,AH116,AM116)))</f>
        <v>0.0</v>
      </c>
      <c r="AS116" s="19">
        <f>ROUND(AO116+AP116-AQ116-AR116,2)</f>
        <v>0.0</v>
      </c>
      <c r="AT116" s="19">
        <f>AX115</f>
        <v>0.0</v>
      </c>
      <c r="AU116" s="19">
        <f>ROUND(AT116*$AU$5/12,2)</f>
        <v>0.0</v>
      </c>
      <c r="AV116" s="19">
        <f>MIN($AV$5,AT116+AU116)</f>
        <v>0.0</v>
      </c>
      <c r="AW116" s="19">
        <f>MAX(0,MIN(AT116+AU116-AV116,MonthlyPayment-SUM(H116,M116,R116,W116,AB116,AG116,AL116,AQ116,AV116,BA116)-SUM(I116,N116,S116,X116,AC116,AH116,AM116,AR116)))</f>
        <v>0.0</v>
      </c>
      <c r="AX116" s="19">
        <f>ROUND(AT116+AU116-AV116-AW116,2)</f>
        <v>0.0</v>
      </c>
      <c r="AY116" s="19">
        <f>BC115</f>
        <v>0.0</v>
      </c>
      <c r="AZ116" s="19">
        <f>ROUND(AY116*$AZ$5/12,2)</f>
        <v>0.0</v>
      </c>
      <c r="BA116" s="19">
        <f>MIN($BA$5,AY116+AZ116)</f>
        <v>0.0</v>
      </c>
      <c r="BB116" s="19">
        <f>MAX(0,MIN(AY116+AZ116-BA116,MonthlyPayment-SUM(H116,M116,R116,W116,AB116,AG116,AL116,AQ116,AV116,BA116)-SUM(I116,N116,S116,X116,AC116,AH116,AM116,AR116,AW116)))</f>
        <v>0.0</v>
      </c>
      <c r="BC116" s="19">
        <f>ROUND(AY116+AZ116-BA116-BB116,2)</f>
        <v>0.0</v>
      </c>
    </row>
    <row r="117" spans="1:55">
      <c r="A117" s="9">
        <v>111</v>
      </c>
      <c r="B117" s="15">
        <f>IF(FirstPayment="","",EDATE(FirstPayment,A117-1))</f>
        <v/>
      </c>
      <c r="C117" s="19">
        <f>SUM(H117,M117,R117,W117,AB117,AG117,AL117,AQ117,AV117,BA117,I117,N117,S117,X117,AC117,AH117,AM117,AR117,AW117,BB117)</f>
        <v>0.0</v>
      </c>
      <c r="D117" s="19">
        <f>SUM(J117,O117,T117,Y117,AD117,AI117,AN117,AS117,AX117,BC117)</f>
        <v>0.0</v>
      </c>
      <c r="E117" s="19">
        <f>SUM(G117,L117,Q117,V117,AA117,AF117,AK117,AP117,AU117,AZ117)</f>
        <v>0.0</v>
      </c>
      <c r="F117" s="19">
        <f>J116</f>
        <v>0.0</v>
      </c>
      <c r="G117" s="19">
        <f>ROUND(F117*$G$5/12,2)</f>
        <v>0.0</v>
      </c>
      <c r="H117" s="19">
        <f>MIN($H$5,F117+G117)</f>
        <v>0.0</v>
      </c>
      <c r="I117" s="19">
        <f>MAX(0,MIN(F117+G117-H117,MonthlyPayment-SUM(H117,M117,R117,W117,AB117,AG117,AL117,AQ117,AV117,BA117)))</f>
        <v>0.0</v>
      </c>
      <c r="J117" s="19">
        <f>ROUND(F117+G117-H117-I117,2)</f>
        <v>0.0</v>
      </c>
      <c r="K117" s="19">
        <f>O116</f>
        <v>0.0</v>
      </c>
      <c r="L117" s="19">
        <f>ROUND(K117*$L$5/12,2)</f>
        <v>0.0</v>
      </c>
      <c r="M117" s="19">
        <f>MIN($M$5,K117+L117)</f>
        <v>0.0</v>
      </c>
      <c r="N117" s="19">
        <f>MAX(0,MIN(K117+L117-M117,MonthlyPayment-SUM(H117,M117,R117,W117,AB117,AG117,AL117,AQ117,AV117,BA117)-SUM(I117)))</f>
        <v>0.0</v>
      </c>
      <c r="O117" s="19">
        <f>ROUND(K117+L117-M117-N117,2)</f>
        <v>0.0</v>
      </c>
      <c r="P117" s="19">
        <f>T116</f>
        <v>0.0</v>
      </c>
      <c r="Q117" s="19">
        <f>ROUND(P117*$Q$5/12,2)</f>
        <v>0.0</v>
      </c>
      <c r="R117" s="19">
        <f>MIN($R$5,P117+Q117)</f>
        <v>0.0</v>
      </c>
      <c r="S117" s="19">
        <f>MAX(0,MIN(P117+Q117-R117,MonthlyPayment-SUM(H117,M117,R117,W117,AB117,AG117,AL117,AQ117,AV117,BA117)-SUM(I117,N117)))</f>
        <v>0.0</v>
      </c>
      <c r="T117" s="19">
        <f>ROUND(P117+Q117-R117-S117,2)</f>
        <v>0.0</v>
      </c>
      <c r="U117" s="19">
        <f>Y116</f>
        <v>0.0</v>
      </c>
      <c r="V117" s="19">
        <f>ROUND(U117*$V$5/12,2)</f>
        <v>0.0</v>
      </c>
      <c r="W117" s="19">
        <f>MIN($W$5,U117+V117)</f>
        <v>0.0</v>
      </c>
      <c r="X117" s="19">
        <f>MAX(0,MIN(U117+V117-W117,MonthlyPayment-SUM(H117,M117,R117,W117,AB117,AG117,AL117,AQ117,AV117,BA117)-SUM(I117,N117,S117)))</f>
        <v>0.0</v>
      </c>
      <c r="Y117" s="19">
        <f>ROUND(U117+V117-W117-X117,2)</f>
        <v>0.0</v>
      </c>
      <c r="Z117" s="19">
        <f>AD116</f>
        <v>0.0</v>
      </c>
      <c r="AA117" s="19">
        <f>ROUND(Z117*$AA$5/12,2)</f>
        <v>0.0</v>
      </c>
      <c r="AB117" s="19">
        <f>MIN($AB$5,Z117+AA117)</f>
        <v>0.0</v>
      </c>
      <c r="AC117" s="19">
        <f>MAX(0,MIN(Z117+AA117-AB117,MonthlyPayment-SUM(H117,M117,R117,W117,AB117,AG117,AL117,AQ117,AV117,BA117)-SUM(I117,N117,S117,X117)))</f>
        <v>0.0</v>
      </c>
      <c r="AD117" s="19">
        <f>ROUND(Z117+AA117-AB117-AC117,2)</f>
        <v>0.0</v>
      </c>
      <c r="AE117" s="19">
        <f>AI116</f>
        <v>0.0</v>
      </c>
      <c r="AF117" s="19">
        <f>ROUND(AE117*$AF$5/12,2)</f>
        <v>0.0</v>
      </c>
      <c r="AG117" s="19">
        <f>MIN($AG$5,AE117+AF117)</f>
        <v>0.0</v>
      </c>
      <c r="AH117" s="19">
        <f>MAX(0,MIN(AE117+AF117-AG117,MonthlyPayment-SUM(H117,M117,R117,W117,AB117,AG117,AL117,AQ117,AV117,BA117)-SUM(I117,N117,S117,X117,AC117)))</f>
        <v>0.0</v>
      </c>
      <c r="AI117" s="19">
        <f>ROUND(AE117+AF117-AG117-AH117,2)</f>
        <v>0.0</v>
      </c>
      <c r="AJ117" s="19">
        <f>AN116</f>
        <v>0.0</v>
      </c>
      <c r="AK117" s="19">
        <f>ROUND(AJ117*$AK$5/12,2)</f>
        <v>0.0</v>
      </c>
      <c r="AL117" s="19">
        <f>MIN($AL$5,AJ117+AK117)</f>
        <v>0.0</v>
      </c>
      <c r="AM117" s="19">
        <f>MAX(0,MIN(AJ117+AK117-AL117,MonthlyPayment-SUM(H117,M117,R117,W117,AB117,AG117,AL117,AQ117,AV117,BA117)-SUM(I117,N117,S117,X117,AC117,AH117)))</f>
        <v>0.0</v>
      </c>
      <c r="AN117" s="19">
        <f>ROUND(AJ117+AK117-AL117-AM117,2)</f>
        <v>0.0</v>
      </c>
      <c r="AO117" s="19">
        <f>AS116</f>
        <v>0.0</v>
      </c>
      <c r="AP117" s="19">
        <f>ROUND(AO117*$AP$5/12,2)</f>
        <v>0.0</v>
      </c>
      <c r="AQ117" s="19">
        <f>MIN($AQ$5,AO117+AP117)</f>
        <v>0.0</v>
      </c>
      <c r="AR117" s="19">
        <f>MAX(0,MIN(AO117+AP117-AQ117,MonthlyPayment-SUM(H117,M117,R117,W117,AB117,AG117,AL117,AQ117,AV117,BA117)-SUM(I117,N117,S117,X117,AC117,AH117,AM117)))</f>
        <v>0.0</v>
      </c>
      <c r="AS117" s="19">
        <f>ROUND(AO117+AP117-AQ117-AR117,2)</f>
        <v>0.0</v>
      </c>
      <c r="AT117" s="19">
        <f>AX116</f>
        <v>0.0</v>
      </c>
      <c r="AU117" s="19">
        <f>ROUND(AT117*$AU$5/12,2)</f>
        <v>0.0</v>
      </c>
      <c r="AV117" s="19">
        <f>MIN($AV$5,AT117+AU117)</f>
        <v>0.0</v>
      </c>
      <c r="AW117" s="19">
        <f>MAX(0,MIN(AT117+AU117-AV117,MonthlyPayment-SUM(H117,M117,R117,W117,AB117,AG117,AL117,AQ117,AV117,BA117)-SUM(I117,N117,S117,X117,AC117,AH117,AM117,AR117)))</f>
        <v>0.0</v>
      </c>
      <c r="AX117" s="19">
        <f>ROUND(AT117+AU117-AV117-AW117,2)</f>
        <v>0.0</v>
      </c>
      <c r="AY117" s="19">
        <f>BC116</f>
        <v>0.0</v>
      </c>
      <c r="AZ117" s="19">
        <f>ROUND(AY117*$AZ$5/12,2)</f>
        <v>0.0</v>
      </c>
      <c r="BA117" s="19">
        <f>MIN($BA$5,AY117+AZ117)</f>
        <v>0.0</v>
      </c>
      <c r="BB117" s="19">
        <f>MAX(0,MIN(AY117+AZ117-BA117,MonthlyPayment-SUM(H117,M117,R117,W117,AB117,AG117,AL117,AQ117,AV117,BA117)-SUM(I117,N117,S117,X117,AC117,AH117,AM117,AR117,AW117)))</f>
        <v>0.0</v>
      </c>
      <c r="BC117" s="19">
        <f>ROUND(AY117+AZ117-BA117-BB117,2)</f>
        <v>0.0</v>
      </c>
    </row>
    <row r="118" spans="1:55">
      <c r="A118" s="9">
        <v>112</v>
      </c>
      <c r="B118" s="15">
        <f>IF(FirstPayment="","",EDATE(FirstPayment,A118-1))</f>
        <v/>
      </c>
      <c r="C118" s="19">
        <f>SUM(H118,M118,R118,W118,AB118,AG118,AL118,AQ118,AV118,BA118,I118,N118,S118,X118,AC118,AH118,AM118,AR118,AW118,BB118)</f>
        <v>0.0</v>
      </c>
      <c r="D118" s="19">
        <f>SUM(J118,O118,T118,Y118,AD118,AI118,AN118,AS118,AX118,BC118)</f>
        <v>0.0</v>
      </c>
      <c r="E118" s="19">
        <f>SUM(G118,L118,Q118,V118,AA118,AF118,AK118,AP118,AU118,AZ118)</f>
        <v>0.0</v>
      </c>
      <c r="F118" s="19">
        <f>J117</f>
        <v>0.0</v>
      </c>
      <c r="G118" s="19">
        <f>ROUND(F118*$G$5/12,2)</f>
        <v>0.0</v>
      </c>
      <c r="H118" s="19">
        <f>MIN($H$5,F118+G118)</f>
        <v>0.0</v>
      </c>
      <c r="I118" s="19">
        <f>MAX(0,MIN(F118+G118-H118,MonthlyPayment-SUM(H118,M118,R118,W118,AB118,AG118,AL118,AQ118,AV118,BA118)))</f>
        <v>0.0</v>
      </c>
      <c r="J118" s="19">
        <f>ROUND(F118+G118-H118-I118,2)</f>
        <v>0.0</v>
      </c>
      <c r="K118" s="19">
        <f>O117</f>
        <v>0.0</v>
      </c>
      <c r="L118" s="19">
        <f>ROUND(K118*$L$5/12,2)</f>
        <v>0.0</v>
      </c>
      <c r="M118" s="19">
        <f>MIN($M$5,K118+L118)</f>
        <v>0.0</v>
      </c>
      <c r="N118" s="19">
        <f>MAX(0,MIN(K118+L118-M118,MonthlyPayment-SUM(H118,M118,R118,W118,AB118,AG118,AL118,AQ118,AV118,BA118)-SUM(I118)))</f>
        <v>0.0</v>
      </c>
      <c r="O118" s="19">
        <f>ROUND(K118+L118-M118-N118,2)</f>
        <v>0.0</v>
      </c>
      <c r="P118" s="19">
        <f>T117</f>
        <v>0.0</v>
      </c>
      <c r="Q118" s="19">
        <f>ROUND(P118*$Q$5/12,2)</f>
        <v>0.0</v>
      </c>
      <c r="R118" s="19">
        <f>MIN($R$5,P118+Q118)</f>
        <v>0.0</v>
      </c>
      <c r="S118" s="19">
        <f>MAX(0,MIN(P118+Q118-R118,MonthlyPayment-SUM(H118,M118,R118,W118,AB118,AG118,AL118,AQ118,AV118,BA118)-SUM(I118,N118)))</f>
        <v>0.0</v>
      </c>
      <c r="T118" s="19">
        <f>ROUND(P118+Q118-R118-S118,2)</f>
        <v>0.0</v>
      </c>
      <c r="U118" s="19">
        <f>Y117</f>
        <v>0.0</v>
      </c>
      <c r="V118" s="19">
        <f>ROUND(U118*$V$5/12,2)</f>
        <v>0.0</v>
      </c>
      <c r="W118" s="19">
        <f>MIN($W$5,U118+V118)</f>
        <v>0.0</v>
      </c>
      <c r="X118" s="19">
        <f>MAX(0,MIN(U118+V118-W118,MonthlyPayment-SUM(H118,M118,R118,W118,AB118,AG118,AL118,AQ118,AV118,BA118)-SUM(I118,N118,S118)))</f>
        <v>0.0</v>
      </c>
      <c r="Y118" s="19">
        <f>ROUND(U118+V118-W118-X118,2)</f>
        <v>0.0</v>
      </c>
      <c r="Z118" s="19">
        <f>AD117</f>
        <v>0.0</v>
      </c>
      <c r="AA118" s="19">
        <f>ROUND(Z118*$AA$5/12,2)</f>
        <v>0.0</v>
      </c>
      <c r="AB118" s="19">
        <f>MIN($AB$5,Z118+AA118)</f>
        <v>0.0</v>
      </c>
      <c r="AC118" s="19">
        <f>MAX(0,MIN(Z118+AA118-AB118,MonthlyPayment-SUM(H118,M118,R118,W118,AB118,AG118,AL118,AQ118,AV118,BA118)-SUM(I118,N118,S118,X118)))</f>
        <v>0.0</v>
      </c>
      <c r="AD118" s="19">
        <f>ROUND(Z118+AA118-AB118-AC118,2)</f>
        <v>0.0</v>
      </c>
      <c r="AE118" s="19">
        <f>AI117</f>
        <v>0.0</v>
      </c>
      <c r="AF118" s="19">
        <f>ROUND(AE118*$AF$5/12,2)</f>
        <v>0.0</v>
      </c>
      <c r="AG118" s="19">
        <f>MIN($AG$5,AE118+AF118)</f>
        <v>0.0</v>
      </c>
      <c r="AH118" s="19">
        <f>MAX(0,MIN(AE118+AF118-AG118,MonthlyPayment-SUM(H118,M118,R118,W118,AB118,AG118,AL118,AQ118,AV118,BA118)-SUM(I118,N118,S118,X118,AC118)))</f>
        <v>0.0</v>
      </c>
      <c r="AI118" s="19">
        <f>ROUND(AE118+AF118-AG118-AH118,2)</f>
        <v>0.0</v>
      </c>
      <c r="AJ118" s="19">
        <f>AN117</f>
        <v>0.0</v>
      </c>
      <c r="AK118" s="19">
        <f>ROUND(AJ118*$AK$5/12,2)</f>
        <v>0.0</v>
      </c>
      <c r="AL118" s="19">
        <f>MIN($AL$5,AJ118+AK118)</f>
        <v>0.0</v>
      </c>
      <c r="AM118" s="19">
        <f>MAX(0,MIN(AJ118+AK118-AL118,MonthlyPayment-SUM(H118,M118,R118,W118,AB118,AG118,AL118,AQ118,AV118,BA118)-SUM(I118,N118,S118,X118,AC118,AH118)))</f>
        <v>0.0</v>
      </c>
      <c r="AN118" s="19">
        <f>ROUND(AJ118+AK118-AL118-AM118,2)</f>
        <v>0.0</v>
      </c>
      <c r="AO118" s="19">
        <f>AS117</f>
        <v>0.0</v>
      </c>
      <c r="AP118" s="19">
        <f>ROUND(AO118*$AP$5/12,2)</f>
        <v>0.0</v>
      </c>
      <c r="AQ118" s="19">
        <f>MIN($AQ$5,AO118+AP118)</f>
        <v>0.0</v>
      </c>
      <c r="AR118" s="19">
        <f>MAX(0,MIN(AO118+AP118-AQ118,MonthlyPayment-SUM(H118,M118,R118,W118,AB118,AG118,AL118,AQ118,AV118,BA118)-SUM(I118,N118,S118,X118,AC118,AH118,AM118)))</f>
        <v>0.0</v>
      </c>
      <c r="AS118" s="19">
        <f>ROUND(AO118+AP118-AQ118-AR118,2)</f>
        <v>0.0</v>
      </c>
      <c r="AT118" s="19">
        <f>AX117</f>
        <v>0.0</v>
      </c>
      <c r="AU118" s="19">
        <f>ROUND(AT118*$AU$5/12,2)</f>
        <v>0.0</v>
      </c>
      <c r="AV118" s="19">
        <f>MIN($AV$5,AT118+AU118)</f>
        <v>0.0</v>
      </c>
      <c r="AW118" s="19">
        <f>MAX(0,MIN(AT118+AU118-AV118,MonthlyPayment-SUM(H118,M118,R118,W118,AB118,AG118,AL118,AQ118,AV118,BA118)-SUM(I118,N118,S118,X118,AC118,AH118,AM118,AR118)))</f>
        <v>0.0</v>
      </c>
      <c r="AX118" s="19">
        <f>ROUND(AT118+AU118-AV118-AW118,2)</f>
        <v>0.0</v>
      </c>
      <c r="AY118" s="19">
        <f>BC117</f>
        <v>0.0</v>
      </c>
      <c r="AZ118" s="19">
        <f>ROUND(AY118*$AZ$5/12,2)</f>
        <v>0.0</v>
      </c>
      <c r="BA118" s="19">
        <f>MIN($BA$5,AY118+AZ118)</f>
        <v>0.0</v>
      </c>
      <c r="BB118" s="19">
        <f>MAX(0,MIN(AY118+AZ118-BA118,MonthlyPayment-SUM(H118,M118,R118,W118,AB118,AG118,AL118,AQ118,AV118,BA118)-SUM(I118,N118,S118,X118,AC118,AH118,AM118,AR118,AW118)))</f>
        <v>0.0</v>
      </c>
      <c r="BC118" s="19">
        <f>ROUND(AY118+AZ118-BA118-BB118,2)</f>
        <v>0.0</v>
      </c>
    </row>
    <row r="119" spans="1:55">
      <c r="A119" s="9">
        <v>113</v>
      </c>
      <c r="B119" s="15">
        <f>IF(FirstPayment="","",EDATE(FirstPayment,A119-1))</f>
        <v/>
      </c>
      <c r="C119" s="19">
        <f>SUM(H119,M119,R119,W119,AB119,AG119,AL119,AQ119,AV119,BA119,I119,N119,S119,X119,AC119,AH119,AM119,AR119,AW119,BB119)</f>
        <v>0.0</v>
      </c>
      <c r="D119" s="19">
        <f>SUM(J119,O119,T119,Y119,AD119,AI119,AN119,AS119,AX119,BC119)</f>
        <v>0.0</v>
      </c>
      <c r="E119" s="19">
        <f>SUM(G119,L119,Q119,V119,AA119,AF119,AK119,AP119,AU119,AZ119)</f>
        <v>0.0</v>
      </c>
      <c r="F119" s="19">
        <f>J118</f>
        <v>0.0</v>
      </c>
      <c r="G119" s="19">
        <f>ROUND(F119*$G$5/12,2)</f>
        <v>0.0</v>
      </c>
      <c r="H119" s="19">
        <f>MIN($H$5,F119+G119)</f>
        <v>0.0</v>
      </c>
      <c r="I119" s="19">
        <f>MAX(0,MIN(F119+G119-H119,MonthlyPayment-SUM(H119,M119,R119,W119,AB119,AG119,AL119,AQ119,AV119,BA119)))</f>
        <v>0.0</v>
      </c>
      <c r="J119" s="19">
        <f>ROUND(F119+G119-H119-I119,2)</f>
        <v>0.0</v>
      </c>
      <c r="K119" s="19">
        <f>O118</f>
        <v>0.0</v>
      </c>
      <c r="L119" s="19">
        <f>ROUND(K119*$L$5/12,2)</f>
        <v>0.0</v>
      </c>
      <c r="M119" s="19">
        <f>MIN($M$5,K119+L119)</f>
        <v>0.0</v>
      </c>
      <c r="N119" s="19">
        <f>MAX(0,MIN(K119+L119-M119,MonthlyPayment-SUM(H119,M119,R119,W119,AB119,AG119,AL119,AQ119,AV119,BA119)-SUM(I119)))</f>
        <v>0.0</v>
      </c>
      <c r="O119" s="19">
        <f>ROUND(K119+L119-M119-N119,2)</f>
        <v>0.0</v>
      </c>
      <c r="P119" s="19">
        <f>T118</f>
        <v>0.0</v>
      </c>
      <c r="Q119" s="19">
        <f>ROUND(P119*$Q$5/12,2)</f>
        <v>0.0</v>
      </c>
      <c r="R119" s="19">
        <f>MIN($R$5,P119+Q119)</f>
        <v>0.0</v>
      </c>
      <c r="S119" s="19">
        <f>MAX(0,MIN(P119+Q119-R119,MonthlyPayment-SUM(H119,M119,R119,W119,AB119,AG119,AL119,AQ119,AV119,BA119)-SUM(I119,N119)))</f>
        <v>0.0</v>
      </c>
      <c r="T119" s="19">
        <f>ROUND(P119+Q119-R119-S119,2)</f>
        <v>0.0</v>
      </c>
      <c r="U119" s="19">
        <f>Y118</f>
        <v>0.0</v>
      </c>
      <c r="V119" s="19">
        <f>ROUND(U119*$V$5/12,2)</f>
        <v>0.0</v>
      </c>
      <c r="W119" s="19">
        <f>MIN($W$5,U119+V119)</f>
        <v>0.0</v>
      </c>
      <c r="X119" s="19">
        <f>MAX(0,MIN(U119+V119-W119,MonthlyPayment-SUM(H119,M119,R119,W119,AB119,AG119,AL119,AQ119,AV119,BA119)-SUM(I119,N119,S119)))</f>
        <v>0.0</v>
      </c>
      <c r="Y119" s="19">
        <f>ROUND(U119+V119-W119-X119,2)</f>
        <v>0.0</v>
      </c>
      <c r="Z119" s="19">
        <f>AD118</f>
        <v>0.0</v>
      </c>
      <c r="AA119" s="19">
        <f>ROUND(Z119*$AA$5/12,2)</f>
        <v>0.0</v>
      </c>
      <c r="AB119" s="19">
        <f>MIN($AB$5,Z119+AA119)</f>
        <v>0.0</v>
      </c>
      <c r="AC119" s="19">
        <f>MAX(0,MIN(Z119+AA119-AB119,MonthlyPayment-SUM(H119,M119,R119,W119,AB119,AG119,AL119,AQ119,AV119,BA119)-SUM(I119,N119,S119,X119)))</f>
        <v>0.0</v>
      </c>
      <c r="AD119" s="19">
        <f>ROUND(Z119+AA119-AB119-AC119,2)</f>
        <v>0.0</v>
      </c>
      <c r="AE119" s="19">
        <f>AI118</f>
        <v>0.0</v>
      </c>
      <c r="AF119" s="19">
        <f>ROUND(AE119*$AF$5/12,2)</f>
        <v>0.0</v>
      </c>
      <c r="AG119" s="19">
        <f>MIN($AG$5,AE119+AF119)</f>
        <v>0.0</v>
      </c>
      <c r="AH119" s="19">
        <f>MAX(0,MIN(AE119+AF119-AG119,MonthlyPayment-SUM(H119,M119,R119,W119,AB119,AG119,AL119,AQ119,AV119,BA119)-SUM(I119,N119,S119,X119,AC119)))</f>
        <v>0.0</v>
      </c>
      <c r="AI119" s="19">
        <f>ROUND(AE119+AF119-AG119-AH119,2)</f>
        <v>0.0</v>
      </c>
      <c r="AJ119" s="19">
        <f>AN118</f>
        <v>0.0</v>
      </c>
      <c r="AK119" s="19">
        <f>ROUND(AJ119*$AK$5/12,2)</f>
        <v>0.0</v>
      </c>
      <c r="AL119" s="19">
        <f>MIN($AL$5,AJ119+AK119)</f>
        <v>0.0</v>
      </c>
      <c r="AM119" s="19">
        <f>MAX(0,MIN(AJ119+AK119-AL119,MonthlyPayment-SUM(H119,M119,R119,W119,AB119,AG119,AL119,AQ119,AV119,BA119)-SUM(I119,N119,S119,X119,AC119,AH119)))</f>
        <v>0.0</v>
      </c>
      <c r="AN119" s="19">
        <f>ROUND(AJ119+AK119-AL119-AM119,2)</f>
        <v>0.0</v>
      </c>
      <c r="AO119" s="19">
        <f>AS118</f>
        <v>0.0</v>
      </c>
      <c r="AP119" s="19">
        <f>ROUND(AO119*$AP$5/12,2)</f>
        <v>0.0</v>
      </c>
      <c r="AQ119" s="19">
        <f>MIN($AQ$5,AO119+AP119)</f>
        <v>0.0</v>
      </c>
      <c r="AR119" s="19">
        <f>MAX(0,MIN(AO119+AP119-AQ119,MonthlyPayment-SUM(H119,M119,R119,W119,AB119,AG119,AL119,AQ119,AV119,BA119)-SUM(I119,N119,S119,X119,AC119,AH119,AM119)))</f>
        <v>0.0</v>
      </c>
      <c r="AS119" s="19">
        <f>ROUND(AO119+AP119-AQ119-AR119,2)</f>
        <v>0.0</v>
      </c>
      <c r="AT119" s="19">
        <f>AX118</f>
        <v>0.0</v>
      </c>
      <c r="AU119" s="19">
        <f>ROUND(AT119*$AU$5/12,2)</f>
        <v>0.0</v>
      </c>
      <c r="AV119" s="19">
        <f>MIN($AV$5,AT119+AU119)</f>
        <v>0.0</v>
      </c>
      <c r="AW119" s="19">
        <f>MAX(0,MIN(AT119+AU119-AV119,MonthlyPayment-SUM(H119,M119,R119,W119,AB119,AG119,AL119,AQ119,AV119,BA119)-SUM(I119,N119,S119,X119,AC119,AH119,AM119,AR119)))</f>
        <v>0.0</v>
      </c>
      <c r="AX119" s="19">
        <f>ROUND(AT119+AU119-AV119-AW119,2)</f>
        <v>0.0</v>
      </c>
      <c r="AY119" s="19">
        <f>BC118</f>
        <v>0.0</v>
      </c>
      <c r="AZ119" s="19">
        <f>ROUND(AY119*$AZ$5/12,2)</f>
        <v>0.0</v>
      </c>
      <c r="BA119" s="19">
        <f>MIN($BA$5,AY119+AZ119)</f>
        <v>0.0</v>
      </c>
      <c r="BB119" s="19">
        <f>MAX(0,MIN(AY119+AZ119-BA119,MonthlyPayment-SUM(H119,M119,R119,W119,AB119,AG119,AL119,AQ119,AV119,BA119)-SUM(I119,N119,S119,X119,AC119,AH119,AM119,AR119,AW119)))</f>
        <v>0.0</v>
      </c>
      <c r="BC119" s="19">
        <f>ROUND(AY119+AZ119-BA119-BB119,2)</f>
        <v>0.0</v>
      </c>
    </row>
    <row r="120" spans="1:55">
      <c r="A120" s="9">
        <v>114</v>
      </c>
      <c r="B120" s="15">
        <f>IF(FirstPayment="","",EDATE(FirstPayment,A120-1))</f>
        <v/>
      </c>
      <c r="C120" s="19">
        <f>SUM(H120,M120,R120,W120,AB120,AG120,AL120,AQ120,AV120,BA120,I120,N120,S120,X120,AC120,AH120,AM120,AR120,AW120,BB120)</f>
        <v>0.0</v>
      </c>
      <c r="D120" s="19">
        <f>SUM(J120,O120,T120,Y120,AD120,AI120,AN120,AS120,AX120,BC120)</f>
        <v>0.0</v>
      </c>
      <c r="E120" s="19">
        <f>SUM(G120,L120,Q120,V120,AA120,AF120,AK120,AP120,AU120,AZ120)</f>
        <v>0.0</v>
      </c>
      <c r="F120" s="19">
        <f>J119</f>
        <v>0.0</v>
      </c>
      <c r="G120" s="19">
        <f>ROUND(F120*$G$5/12,2)</f>
        <v>0.0</v>
      </c>
      <c r="H120" s="19">
        <f>MIN($H$5,F120+G120)</f>
        <v>0.0</v>
      </c>
      <c r="I120" s="19">
        <f>MAX(0,MIN(F120+G120-H120,MonthlyPayment-SUM(H120,M120,R120,W120,AB120,AG120,AL120,AQ120,AV120,BA120)))</f>
        <v>0.0</v>
      </c>
      <c r="J120" s="19">
        <f>ROUND(F120+G120-H120-I120,2)</f>
        <v>0.0</v>
      </c>
      <c r="K120" s="19">
        <f>O119</f>
        <v>0.0</v>
      </c>
      <c r="L120" s="19">
        <f>ROUND(K120*$L$5/12,2)</f>
        <v>0.0</v>
      </c>
      <c r="M120" s="19">
        <f>MIN($M$5,K120+L120)</f>
        <v>0.0</v>
      </c>
      <c r="N120" s="19">
        <f>MAX(0,MIN(K120+L120-M120,MonthlyPayment-SUM(H120,M120,R120,W120,AB120,AG120,AL120,AQ120,AV120,BA120)-SUM(I120)))</f>
        <v>0.0</v>
      </c>
      <c r="O120" s="19">
        <f>ROUND(K120+L120-M120-N120,2)</f>
        <v>0.0</v>
      </c>
      <c r="P120" s="19">
        <f>T119</f>
        <v>0.0</v>
      </c>
      <c r="Q120" s="19">
        <f>ROUND(P120*$Q$5/12,2)</f>
        <v>0.0</v>
      </c>
      <c r="R120" s="19">
        <f>MIN($R$5,P120+Q120)</f>
        <v>0.0</v>
      </c>
      <c r="S120" s="19">
        <f>MAX(0,MIN(P120+Q120-R120,MonthlyPayment-SUM(H120,M120,R120,W120,AB120,AG120,AL120,AQ120,AV120,BA120)-SUM(I120,N120)))</f>
        <v>0.0</v>
      </c>
      <c r="T120" s="19">
        <f>ROUND(P120+Q120-R120-S120,2)</f>
        <v>0.0</v>
      </c>
      <c r="U120" s="19">
        <f>Y119</f>
        <v>0.0</v>
      </c>
      <c r="V120" s="19">
        <f>ROUND(U120*$V$5/12,2)</f>
        <v>0.0</v>
      </c>
      <c r="W120" s="19">
        <f>MIN($W$5,U120+V120)</f>
        <v>0.0</v>
      </c>
      <c r="X120" s="19">
        <f>MAX(0,MIN(U120+V120-W120,MonthlyPayment-SUM(H120,M120,R120,W120,AB120,AG120,AL120,AQ120,AV120,BA120)-SUM(I120,N120,S120)))</f>
        <v>0.0</v>
      </c>
      <c r="Y120" s="19">
        <f>ROUND(U120+V120-W120-X120,2)</f>
        <v>0.0</v>
      </c>
      <c r="Z120" s="19">
        <f>AD119</f>
        <v>0.0</v>
      </c>
      <c r="AA120" s="19">
        <f>ROUND(Z120*$AA$5/12,2)</f>
        <v>0.0</v>
      </c>
      <c r="AB120" s="19">
        <f>MIN($AB$5,Z120+AA120)</f>
        <v>0.0</v>
      </c>
      <c r="AC120" s="19">
        <f>MAX(0,MIN(Z120+AA120-AB120,MonthlyPayment-SUM(H120,M120,R120,W120,AB120,AG120,AL120,AQ120,AV120,BA120)-SUM(I120,N120,S120,X120)))</f>
        <v>0.0</v>
      </c>
      <c r="AD120" s="19">
        <f>ROUND(Z120+AA120-AB120-AC120,2)</f>
        <v>0.0</v>
      </c>
      <c r="AE120" s="19">
        <f>AI119</f>
        <v>0.0</v>
      </c>
      <c r="AF120" s="19">
        <f>ROUND(AE120*$AF$5/12,2)</f>
        <v>0.0</v>
      </c>
      <c r="AG120" s="19">
        <f>MIN($AG$5,AE120+AF120)</f>
        <v>0.0</v>
      </c>
      <c r="AH120" s="19">
        <f>MAX(0,MIN(AE120+AF120-AG120,MonthlyPayment-SUM(H120,M120,R120,W120,AB120,AG120,AL120,AQ120,AV120,BA120)-SUM(I120,N120,S120,X120,AC120)))</f>
        <v>0.0</v>
      </c>
      <c r="AI120" s="19">
        <f>ROUND(AE120+AF120-AG120-AH120,2)</f>
        <v>0.0</v>
      </c>
      <c r="AJ120" s="19">
        <f>AN119</f>
        <v>0.0</v>
      </c>
      <c r="AK120" s="19">
        <f>ROUND(AJ120*$AK$5/12,2)</f>
        <v>0.0</v>
      </c>
      <c r="AL120" s="19">
        <f>MIN($AL$5,AJ120+AK120)</f>
        <v>0.0</v>
      </c>
      <c r="AM120" s="19">
        <f>MAX(0,MIN(AJ120+AK120-AL120,MonthlyPayment-SUM(H120,M120,R120,W120,AB120,AG120,AL120,AQ120,AV120,BA120)-SUM(I120,N120,S120,X120,AC120,AH120)))</f>
        <v>0.0</v>
      </c>
      <c r="AN120" s="19">
        <f>ROUND(AJ120+AK120-AL120-AM120,2)</f>
        <v>0.0</v>
      </c>
      <c r="AO120" s="19">
        <f>AS119</f>
        <v>0.0</v>
      </c>
      <c r="AP120" s="19">
        <f>ROUND(AO120*$AP$5/12,2)</f>
        <v>0.0</v>
      </c>
      <c r="AQ120" s="19">
        <f>MIN($AQ$5,AO120+AP120)</f>
        <v>0.0</v>
      </c>
      <c r="AR120" s="19">
        <f>MAX(0,MIN(AO120+AP120-AQ120,MonthlyPayment-SUM(H120,M120,R120,W120,AB120,AG120,AL120,AQ120,AV120,BA120)-SUM(I120,N120,S120,X120,AC120,AH120,AM120)))</f>
        <v>0.0</v>
      </c>
      <c r="AS120" s="19">
        <f>ROUND(AO120+AP120-AQ120-AR120,2)</f>
        <v>0.0</v>
      </c>
      <c r="AT120" s="19">
        <f>AX119</f>
        <v>0.0</v>
      </c>
      <c r="AU120" s="19">
        <f>ROUND(AT120*$AU$5/12,2)</f>
        <v>0.0</v>
      </c>
      <c r="AV120" s="19">
        <f>MIN($AV$5,AT120+AU120)</f>
        <v>0.0</v>
      </c>
      <c r="AW120" s="19">
        <f>MAX(0,MIN(AT120+AU120-AV120,MonthlyPayment-SUM(H120,M120,R120,W120,AB120,AG120,AL120,AQ120,AV120,BA120)-SUM(I120,N120,S120,X120,AC120,AH120,AM120,AR120)))</f>
        <v>0.0</v>
      </c>
      <c r="AX120" s="19">
        <f>ROUND(AT120+AU120-AV120-AW120,2)</f>
        <v>0.0</v>
      </c>
      <c r="AY120" s="19">
        <f>BC119</f>
        <v>0.0</v>
      </c>
      <c r="AZ120" s="19">
        <f>ROUND(AY120*$AZ$5/12,2)</f>
        <v>0.0</v>
      </c>
      <c r="BA120" s="19">
        <f>MIN($BA$5,AY120+AZ120)</f>
        <v>0.0</v>
      </c>
      <c r="BB120" s="19">
        <f>MAX(0,MIN(AY120+AZ120-BA120,MonthlyPayment-SUM(H120,M120,R120,W120,AB120,AG120,AL120,AQ120,AV120,BA120)-SUM(I120,N120,S120,X120,AC120,AH120,AM120,AR120,AW120)))</f>
        <v>0.0</v>
      </c>
      <c r="BC120" s="19">
        <f>ROUND(AY120+AZ120-BA120-BB120,2)</f>
        <v>0.0</v>
      </c>
    </row>
    <row r="121" spans="1:55">
      <c r="A121" s="9">
        <v>115</v>
      </c>
      <c r="B121" s="15">
        <f>IF(FirstPayment="","",EDATE(FirstPayment,A121-1))</f>
        <v/>
      </c>
      <c r="C121" s="19">
        <f>SUM(H121,M121,R121,W121,AB121,AG121,AL121,AQ121,AV121,BA121,I121,N121,S121,X121,AC121,AH121,AM121,AR121,AW121,BB121)</f>
        <v>0.0</v>
      </c>
      <c r="D121" s="19">
        <f>SUM(J121,O121,T121,Y121,AD121,AI121,AN121,AS121,AX121,BC121)</f>
        <v>0.0</v>
      </c>
      <c r="E121" s="19">
        <f>SUM(G121,L121,Q121,V121,AA121,AF121,AK121,AP121,AU121,AZ121)</f>
        <v>0.0</v>
      </c>
      <c r="F121" s="19">
        <f>J120</f>
        <v>0.0</v>
      </c>
      <c r="G121" s="19">
        <f>ROUND(F121*$G$5/12,2)</f>
        <v>0.0</v>
      </c>
      <c r="H121" s="19">
        <f>MIN($H$5,F121+G121)</f>
        <v>0.0</v>
      </c>
      <c r="I121" s="19">
        <f>MAX(0,MIN(F121+G121-H121,MonthlyPayment-SUM(H121,M121,R121,W121,AB121,AG121,AL121,AQ121,AV121,BA121)))</f>
        <v>0.0</v>
      </c>
      <c r="J121" s="19">
        <f>ROUND(F121+G121-H121-I121,2)</f>
        <v>0.0</v>
      </c>
      <c r="K121" s="19">
        <f>O120</f>
        <v>0.0</v>
      </c>
      <c r="L121" s="19">
        <f>ROUND(K121*$L$5/12,2)</f>
        <v>0.0</v>
      </c>
      <c r="M121" s="19">
        <f>MIN($M$5,K121+L121)</f>
        <v>0.0</v>
      </c>
      <c r="N121" s="19">
        <f>MAX(0,MIN(K121+L121-M121,MonthlyPayment-SUM(H121,M121,R121,W121,AB121,AG121,AL121,AQ121,AV121,BA121)-SUM(I121)))</f>
        <v>0.0</v>
      </c>
      <c r="O121" s="19">
        <f>ROUND(K121+L121-M121-N121,2)</f>
        <v>0.0</v>
      </c>
      <c r="P121" s="19">
        <f>T120</f>
        <v>0.0</v>
      </c>
      <c r="Q121" s="19">
        <f>ROUND(P121*$Q$5/12,2)</f>
        <v>0.0</v>
      </c>
      <c r="R121" s="19">
        <f>MIN($R$5,P121+Q121)</f>
        <v>0.0</v>
      </c>
      <c r="S121" s="19">
        <f>MAX(0,MIN(P121+Q121-R121,MonthlyPayment-SUM(H121,M121,R121,W121,AB121,AG121,AL121,AQ121,AV121,BA121)-SUM(I121,N121)))</f>
        <v>0.0</v>
      </c>
      <c r="T121" s="19">
        <f>ROUND(P121+Q121-R121-S121,2)</f>
        <v>0.0</v>
      </c>
      <c r="U121" s="19">
        <f>Y120</f>
        <v>0.0</v>
      </c>
      <c r="V121" s="19">
        <f>ROUND(U121*$V$5/12,2)</f>
        <v>0.0</v>
      </c>
      <c r="W121" s="19">
        <f>MIN($W$5,U121+V121)</f>
        <v>0.0</v>
      </c>
      <c r="X121" s="19">
        <f>MAX(0,MIN(U121+V121-W121,MonthlyPayment-SUM(H121,M121,R121,W121,AB121,AG121,AL121,AQ121,AV121,BA121)-SUM(I121,N121,S121)))</f>
        <v>0.0</v>
      </c>
      <c r="Y121" s="19">
        <f>ROUND(U121+V121-W121-X121,2)</f>
        <v>0.0</v>
      </c>
      <c r="Z121" s="19">
        <f>AD120</f>
        <v>0.0</v>
      </c>
      <c r="AA121" s="19">
        <f>ROUND(Z121*$AA$5/12,2)</f>
        <v>0.0</v>
      </c>
      <c r="AB121" s="19">
        <f>MIN($AB$5,Z121+AA121)</f>
        <v>0.0</v>
      </c>
      <c r="AC121" s="19">
        <f>MAX(0,MIN(Z121+AA121-AB121,MonthlyPayment-SUM(H121,M121,R121,W121,AB121,AG121,AL121,AQ121,AV121,BA121)-SUM(I121,N121,S121,X121)))</f>
        <v>0.0</v>
      </c>
      <c r="AD121" s="19">
        <f>ROUND(Z121+AA121-AB121-AC121,2)</f>
        <v>0.0</v>
      </c>
      <c r="AE121" s="19">
        <f>AI120</f>
        <v>0.0</v>
      </c>
      <c r="AF121" s="19">
        <f>ROUND(AE121*$AF$5/12,2)</f>
        <v>0.0</v>
      </c>
      <c r="AG121" s="19">
        <f>MIN($AG$5,AE121+AF121)</f>
        <v>0.0</v>
      </c>
      <c r="AH121" s="19">
        <f>MAX(0,MIN(AE121+AF121-AG121,MonthlyPayment-SUM(H121,M121,R121,W121,AB121,AG121,AL121,AQ121,AV121,BA121)-SUM(I121,N121,S121,X121,AC121)))</f>
        <v>0.0</v>
      </c>
      <c r="AI121" s="19">
        <f>ROUND(AE121+AF121-AG121-AH121,2)</f>
        <v>0.0</v>
      </c>
      <c r="AJ121" s="19">
        <f>AN120</f>
        <v>0.0</v>
      </c>
      <c r="AK121" s="19">
        <f>ROUND(AJ121*$AK$5/12,2)</f>
        <v>0.0</v>
      </c>
      <c r="AL121" s="19">
        <f>MIN($AL$5,AJ121+AK121)</f>
        <v>0.0</v>
      </c>
      <c r="AM121" s="19">
        <f>MAX(0,MIN(AJ121+AK121-AL121,MonthlyPayment-SUM(H121,M121,R121,W121,AB121,AG121,AL121,AQ121,AV121,BA121)-SUM(I121,N121,S121,X121,AC121,AH121)))</f>
        <v>0.0</v>
      </c>
      <c r="AN121" s="19">
        <f>ROUND(AJ121+AK121-AL121-AM121,2)</f>
        <v>0.0</v>
      </c>
      <c r="AO121" s="19">
        <f>AS120</f>
        <v>0.0</v>
      </c>
      <c r="AP121" s="19">
        <f>ROUND(AO121*$AP$5/12,2)</f>
        <v>0.0</v>
      </c>
      <c r="AQ121" s="19">
        <f>MIN($AQ$5,AO121+AP121)</f>
        <v>0.0</v>
      </c>
      <c r="AR121" s="19">
        <f>MAX(0,MIN(AO121+AP121-AQ121,MonthlyPayment-SUM(H121,M121,R121,W121,AB121,AG121,AL121,AQ121,AV121,BA121)-SUM(I121,N121,S121,X121,AC121,AH121,AM121)))</f>
        <v>0.0</v>
      </c>
      <c r="AS121" s="19">
        <f>ROUND(AO121+AP121-AQ121-AR121,2)</f>
        <v>0.0</v>
      </c>
      <c r="AT121" s="19">
        <f>AX120</f>
        <v>0.0</v>
      </c>
      <c r="AU121" s="19">
        <f>ROUND(AT121*$AU$5/12,2)</f>
        <v>0.0</v>
      </c>
      <c r="AV121" s="19">
        <f>MIN($AV$5,AT121+AU121)</f>
        <v>0.0</v>
      </c>
      <c r="AW121" s="19">
        <f>MAX(0,MIN(AT121+AU121-AV121,MonthlyPayment-SUM(H121,M121,R121,W121,AB121,AG121,AL121,AQ121,AV121,BA121)-SUM(I121,N121,S121,X121,AC121,AH121,AM121,AR121)))</f>
        <v>0.0</v>
      </c>
      <c r="AX121" s="19">
        <f>ROUND(AT121+AU121-AV121-AW121,2)</f>
        <v>0.0</v>
      </c>
      <c r="AY121" s="19">
        <f>BC120</f>
        <v>0.0</v>
      </c>
      <c r="AZ121" s="19">
        <f>ROUND(AY121*$AZ$5/12,2)</f>
        <v>0.0</v>
      </c>
      <c r="BA121" s="19">
        <f>MIN($BA$5,AY121+AZ121)</f>
        <v>0.0</v>
      </c>
      <c r="BB121" s="19">
        <f>MAX(0,MIN(AY121+AZ121-BA121,MonthlyPayment-SUM(H121,M121,R121,W121,AB121,AG121,AL121,AQ121,AV121,BA121)-SUM(I121,N121,S121,X121,AC121,AH121,AM121,AR121,AW121)))</f>
        <v>0.0</v>
      </c>
      <c r="BC121" s="19">
        <f>ROUND(AY121+AZ121-BA121-BB121,2)</f>
        <v>0.0</v>
      </c>
    </row>
    <row r="122" spans="1:55">
      <c r="A122" s="9">
        <v>116</v>
      </c>
      <c r="B122" s="15">
        <f>IF(FirstPayment="","",EDATE(FirstPayment,A122-1))</f>
        <v/>
      </c>
      <c r="C122" s="19">
        <f>SUM(H122,M122,R122,W122,AB122,AG122,AL122,AQ122,AV122,BA122,I122,N122,S122,X122,AC122,AH122,AM122,AR122,AW122,BB122)</f>
        <v>0.0</v>
      </c>
      <c r="D122" s="19">
        <f>SUM(J122,O122,T122,Y122,AD122,AI122,AN122,AS122,AX122,BC122)</f>
        <v>0.0</v>
      </c>
      <c r="E122" s="19">
        <f>SUM(G122,L122,Q122,V122,AA122,AF122,AK122,AP122,AU122,AZ122)</f>
        <v>0.0</v>
      </c>
      <c r="F122" s="19">
        <f>J121</f>
        <v>0.0</v>
      </c>
      <c r="G122" s="19">
        <f>ROUND(F122*$G$5/12,2)</f>
        <v>0.0</v>
      </c>
      <c r="H122" s="19">
        <f>MIN($H$5,F122+G122)</f>
        <v>0.0</v>
      </c>
      <c r="I122" s="19">
        <f>MAX(0,MIN(F122+G122-H122,MonthlyPayment-SUM(H122,M122,R122,W122,AB122,AG122,AL122,AQ122,AV122,BA122)))</f>
        <v>0.0</v>
      </c>
      <c r="J122" s="19">
        <f>ROUND(F122+G122-H122-I122,2)</f>
        <v>0.0</v>
      </c>
      <c r="K122" s="19">
        <f>O121</f>
        <v>0.0</v>
      </c>
      <c r="L122" s="19">
        <f>ROUND(K122*$L$5/12,2)</f>
        <v>0.0</v>
      </c>
      <c r="M122" s="19">
        <f>MIN($M$5,K122+L122)</f>
        <v>0.0</v>
      </c>
      <c r="N122" s="19">
        <f>MAX(0,MIN(K122+L122-M122,MonthlyPayment-SUM(H122,M122,R122,W122,AB122,AG122,AL122,AQ122,AV122,BA122)-SUM(I122)))</f>
        <v>0.0</v>
      </c>
      <c r="O122" s="19">
        <f>ROUND(K122+L122-M122-N122,2)</f>
        <v>0.0</v>
      </c>
      <c r="P122" s="19">
        <f>T121</f>
        <v>0.0</v>
      </c>
      <c r="Q122" s="19">
        <f>ROUND(P122*$Q$5/12,2)</f>
        <v>0.0</v>
      </c>
      <c r="R122" s="19">
        <f>MIN($R$5,P122+Q122)</f>
        <v>0.0</v>
      </c>
      <c r="S122" s="19">
        <f>MAX(0,MIN(P122+Q122-R122,MonthlyPayment-SUM(H122,M122,R122,W122,AB122,AG122,AL122,AQ122,AV122,BA122)-SUM(I122,N122)))</f>
        <v>0.0</v>
      </c>
      <c r="T122" s="19">
        <f>ROUND(P122+Q122-R122-S122,2)</f>
        <v>0.0</v>
      </c>
      <c r="U122" s="19">
        <f>Y121</f>
        <v>0.0</v>
      </c>
      <c r="V122" s="19">
        <f>ROUND(U122*$V$5/12,2)</f>
        <v>0.0</v>
      </c>
      <c r="W122" s="19">
        <f>MIN($W$5,U122+V122)</f>
        <v>0.0</v>
      </c>
      <c r="X122" s="19">
        <f>MAX(0,MIN(U122+V122-W122,MonthlyPayment-SUM(H122,M122,R122,W122,AB122,AG122,AL122,AQ122,AV122,BA122)-SUM(I122,N122,S122)))</f>
        <v>0.0</v>
      </c>
      <c r="Y122" s="19">
        <f>ROUND(U122+V122-W122-X122,2)</f>
        <v>0.0</v>
      </c>
      <c r="Z122" s="19">
        <f>AD121</f>
        <v>0.0</v>
      </c>
      <c r="AA122" s="19">
        <f>ROUND(Z122*$AA$5/12,2)</f>
        <v>0.0</v>
      </c>
      <c r="AB122" s="19">
        <f>MIN($AB$5,Z122+AA122)</f>
        <v>0.0</v>
      </c>
      <c r="AC122" s="19">
        <f>MAX(0,MIN(Z122+AA122-AB122,MonthlyPayment-SUM(H122,M122,R122,W122,AB122,AG122,AL122,AQ122,AV122,BA122)-SUM(I122,N122,S122,X122)))</f>
        <v>0.0</v>
      </c>
      <c r="AD122" s="19">
        <f>ROUND(Z122+AA122-AB122-AC122,2)</f>
        <v>0.0</v>
      </c>
      <c r="AE122" s="19">
        <f>AI121</f>
        <v>0.0</v>
      </c>
      <c r="AF122" s="19">
        <f>ROUND(AE122*$AF$5/12,2)</f>
        <v>0.0</v>
      </c>
      <c r="AG122" s="19">
        <f>MIN($AG$5,AE122+AF122)</f>
        <v>0.0</v>
      </c>
      <c r="AH122" s="19">
        <f>MAX(0,MIN(AE122+AF122-AG122,MonthlyPayment-SUM(H122,M122,R122,W122,AB122,AG122,AL122,AQ122,AV122,BA122)-SUM(I122,N122,S122,X122,AC122)))</f>
        <v>0.0</v>
      </c>
      <c r="AI122" s="19">
        <f>ROUND(AE122+AF122-AG122-AH122,2)</f>
        <v>0.0</v>
      </c>
      <c r="AJ122" s="19">
        <f>AN121</f>
        <v>0.0</v>
      </c>
      <c r="AK122" s="19">
        <f>ROUND(AJ122*$AK$5/12,2)</f>
        <v>0.0</v>
      </c>
      <c r="AL122" s="19">
        <f>MIN($AL$5,AJ122+AK122)</f>
        <v>0.0</v>
      </c>
      <c r="AM122" s="19">
        <f>MAX(0,MIN(AJ122+AK122-AL122,MonthlyPayment-SUM(H122,M122,R122,W122,AB122,AG122,AL122,AQ122,AV122,BA122)-SUM(I122,N122,S122,X122,AC122,AH122)))</f>
        <v>0.0</v>
      </c>
      <c r="AN122" s="19">
        <f>ROUND(AJ122+AK122-AL122-AM122,2)</f>
        <v>0.0</v>
      </c>
      <c r="AO122" s="19">
        <f>AS121</f>
        <v>0.0</v>
      </c>
      <c r="AP122" s="19">
        <f>ROUND(AO122*$AP$5/12,2)</f>
        <v>0.0</v>
      </c>
      <c r="AQ122" s="19">
        <f>MIN($AQ$5,AO122+AP122)</f>
        <v>0.0</v>
      </c>
      <c r="AR122" s="19">
        <f>MAX(0,MIN(AO122+AP122-AQ122,MonthlyPayment-SUM(H122,M122,R122,W122,AB122,AG122,AL122,AQ122,AV122,BA122)-SUM(I122,N122,S122,X122,AC122,AH122,AM122)))</f>
        <v>0.0</v>
      </c>
      <c r="AS122" s="19">
        <f>ROUND(AO122+AP122-AQ122-AR122,2)</f>
        <v>0.0</v>
      </c>
      <c r="AT122" s="19">
        <f>AX121</f>
        <v>0.0</v>
      </c>
      <c r="AU122" s="19">
        <f>ROUND(AT122*$AU$5/12,2)</f>
        <v>0.0</v>
      </c>
      <c r="AV122" s="19">
        <f>MIN($AV$5,AT122+AU122)</f>
        <v>0.0</v>
      </c>
      <c r="AW122" s="19">
        <f>MAX(0,MIN(AT122+AU122-AV122,MonthlyPayment-SUM(H122,M122,R122,W122,AB122,AG122,AL122,AQ122,AV122,BA122)-SUM(I122,N122,S122,X122,AC122,AH122,AM122,AR122)))</f>
        <v>0.0</v>
      </c>
      <c r="AX122" s="19">
        <f>ROUND(AT122+AU122-AV122-AW122,2)</f>
        <v>0.0</v>
      </c>
      <c r="AY122" s="19">
        <f>BC121</f>
        <v>0.0</v>
      </c>
      <c r="AZ122" s="19">
        <f>ROUND(AY122*$AZ$5/12,2)</f>
        <v>0.0</v>
      </c>
      <c r="BA122" s="19">
        <f>MIN($BA$5,AY122+AZ122)</f>
        <v>0.0</v>
      </c>
      <c r="BB122" s="19">
        <f>MAX(0,MIN(AY122+AZ122-BA122,MonthlyPayment-SUM(H122,M122,R122,W122,AB122,AG122,AL122,AQ122,AV122,BA122)-SUM(I122,N122,S122,X122,AC122,AH122,AM122,AR122,AW122)))</f>
        <v>0.0</v>
      </c>
      <c r="BC122" s="19">
        <f>ROUND(AY122+AZ122-BA122-BB122,2)</f>
        <v>0.0</v>
      </c>
    </row>
    <row r="123" spans="1:55">
      <c r="A123" s="9">
        <v>117</v>
      </c>
      <c r="B123" s="15">
        <f>IF(FirstPayment="","",EDATE(FirstPayment,A123-1))</f>
        <v/>
      </c>
      <c r="C123" s="19">
        <f>SUM(H123,M123,R123,W123,AB123,AG123,AL123,AQ123,AV123,BA123,I123,N123,S123,X123,AC123,AH123,AM123,AR123,AW123,BB123)</f>
        <v>0.0</v>
      </c>
      <c r="D123" s="19">
        <f>SUM(J123,O123,T123,Y123,AD123,AI123,AN123,AS123,AX123,BC123)</f>
        <v>0.0</v>
      </c>
      <c r="E123" s="19">
        <f>SUM(G123,L123,Q123,V123,AA123,AF123,AK123,AP123,AU123,AZ123)</f>
        <v>0.0</v>
      </c>
      <c r="F123" s="19">
        <f>J122</f>
        <v>0.0</v>
      </c>
      <c r="G123" s="19">
        <f>ROUND(F123*$G$5/12,2)</f>
        <v>0.0</v>
      </c>
      <c r="H123" s="19">
        <f>MIN($H$5,F123+G123)</f>
        <v>0.0</v>
      </c>
      <c r="I123" s="19">
        <f>MAX(0,MIN(F123+G123-H123,MonthlyPayment-SUM(H123,M123,R123,W123,AB123,AG123,AL123,AQ123,AV123,BA123)))</f>
        <v>0.0</v>
      </c>
      <c r="J123" s="19">
        <f>ROUND(F123+G123-H123-I123,2)</f>
        <v>0.0</v>
      </c>
      <c r="K123" s="19">
        <f>O122</f>
        <v>0.0</v>
      </c>
      <c r="L123" s="19">
        <f>ROUND(K123*$L$5/12,2)</f>
        <v>0.0</v>
      </c>
      <c r="M123" s="19">
        <f>MIN($M$5,K123+L123)</f>
        <v>0.0</v>
      </c>
      <c r="N123" s="19">
        <f>MAX(0,MIN(K123+L123-M123,MonthlyPayment-SUM(H123,M123,R123,W123,AB123,AG123,AL123,AQ123,AV123,BA123)-SUM(I123)))</f>
        <v>0.0</v>
      </c>
      <c r="O123" s="19">
        <f>ROUND(K123+L123-M123-N123,2)</f>
        <v>0.0</v>
      </c>
      <c r="P123" s="19">
        <f>T122</f>
        <v>0.0</v>
      </c>
      <c r="Q123" s="19">
        <f>ROUND(P123*$Q$5/12,2)</f>
        <v>0.0</v>
      </c>
      <c r="R123" s="19">
        <f>MIN($R$5,P123+Q123)</f>
        <v>0.0</v>
      </c>
      <c r="S123" s="19">
        <f>MAX(0,MIN(P123+Q123-R123,MonthlyPayment-SUM(H123,M123,R123,W123,AB123,AG123,AL123,AQ123,AV123,BA123)-SUM(I123,N123)))</f>
        <v>0.0</v>
      </c>
      <c r="T123" s="19">
        <f>ROUND(P123+Q123-R123-S123,2)</f>
        <v>0.0</v>
      </c>
      <c r="U123" s="19">
        <f>Y122</f>
        <v>0.0</v>
      </c>
      <c r="V123" s="19">
        <f>ROUND(U123*$V$5/12,2)</f>
        <v>0.0</v>
      </c>
      <c r="W123" s="19">
        <f>MIN($W$5,U123+V123)</f>
        <v>0.0</v>
      </c>
      <c r="X123" s="19">
        <f>MAX(0,MIN(U123+V123-W123,MonthlyPayment-SUM(H123,M123,R123,W123,AB123,AG123,AL123,AQ123,AV123,BA123)-SUM(I123,N123,S123)))</f>
        <v>0.0</v>
      </c>
      <c r="Y123" s="19">
        <f>ROUND(U123+V123-W123-X123,2)</f>
        <v>0.0</v>
      </c>
      <c r="Z123" s="19">
        <f>AD122</f>
        <v>0.0</v>
      </c>
      <c r="AA123" s="19">
        <f>ROUND(Z123*$AA$5/12,2)</f>
        <v>0.0</v>
      </c>
      <c r="AB123" s="19">
        <f>MIN($AB$5,Z123+AA123)</f>
        <v>0.0</v>
      </c>
      <c r="AC123" s="19">
        <f>MAX(0,MIN(Z123+AA123-AB123,MonthlyPayment-SUM(H123,M123,R123,W123,AB123,AG123,AL123,AQ123,AV123,BA123)-SUM(I123,N123,S123,X123)))</f>
        <v>0.0</v>
      </c>
      <c r="AD123" s="19">
        <f>ROUND(Z123+AA123-AB123-AC123,2)</f>
        <v>0.0</v>
      </c>
      <c r="AE123" s="19">
        <f>AI122</f>
        <v>0.0</v>
      </c>
      <c r="AF123" s="19">
        <f>ROUND(AE123*$AF$5/12,2)</f>
        <v>0.0</v>
      </c>
      <c r="AG123" s="19">
        <f>MIN($AG$5,AE123+AF123)</f>
        <v>0.0</v>
      </c>
      <c r="AH123" s="19">
        <f>MAX(0,MIN(AE123+AF123-AG123,MonthlyPayment-SUM(H123,M123,R123,W123,AB123,AG123,AL123,AQ123,AV123,BA123)-SUM(I123,N123,S123,X123,AC123)))</f>
        <v>0.0</v>
      </c>
      <c r="AI123" s="19">
        <f>ROUND(AE123+AF123-AG123-AH123,2)</f>
        <v>0.0</v>
      </c>
      <c r="AJ123" s="19">
        <f>AN122</f>
        <v>0.0</v>
      </c>
      <c r="AK123" s="19">
        <f>ROUND(AJ123*$AK$5/12,2)</f>
        <v>0.0</v>
      </c>
      <c r="AL123" s="19">
        <f>MIN($AL$5,AJ123+AK123)</f>
        <v>0.0</v>
      </c>
      <c r="AM123" s="19">
        <f>MAX(0,MIN(AJ123+AK123-AL123,MonthlyPayment-SUM(H123,M123,R123,W123,AB123,AG123,AL123,AQ123,AV123,BA123)-SUM(I123,N123,S123,X123,AC123,AH123)))</f>
        <v>0.0</v>
      </c>
      <c r="AN123" s="19">
        <f>ROUND(AJ123+AK123-AL123-AM123,2)</f>
        <v>0.0</v>
      </c>
      <c r="AO123" s="19">
        <f>AS122</f>
        <v>0.0</v>
      </c>
      <c r="AP123" s="19">
        <f>ROUND(AO123*$AP$5/12,2)</f>
        <v>0.0</v>
      </c>
      <c r="AQ123" s="19">
        <f>MIN($AQ$5,AO123+AP123)</f>
        <v>0.0</v>
      </c>
      <c r="AR123" s="19">
        <f>MAX(0,MIN(AO123+AP123-AQ123,MonthlyPayment-SUM(H123,M123,R123,W123,AB123,AG123,AL123,AQ123,AV123,BA123)-SUM(I123,N123,S123,X123,AC123,AH123,AM123)))</f>
        <v>0.0</v>
      </c>
      <c r="AS123" s="19">
        <f>ROUND(AO123+AP123-AQ123-AR123,2)</f>
        <v>0.0</v>
      </c>
      <c r="AT123" s="19">
        <f>AX122</f>
        <v>0.0</v>
      </c>
      <c r="AU123" s="19">
        <f>ROUND(AT123*$AU$5/12,2)</f>
        <v>0.0</v>
      </c>
      <c r="AV123" s="19">
        <f>MIN($AV$5,AT123+AU123)</f>
        <v>0.0</v>
      </c>
      <c r="AW123" s="19">
        <f>MAX(0,MIN(AT123+AU123-AV123,MonthlyPayment-SUM(H123,M123,R123,W123,AB123,AG123,AL123,AQ123,AV123,BA123)-SUM(I123,N123,S123,X123,AC123,AH123,AM123,AR123)))</f>
        <v>0.0</v>
      </c>
      <c r="AX123" s="19">
        <f>ROUND(AT123+AU123-AV123-AW123,2)</f>
        <v>0.0</v>
      </c>
      <c r="AY123" s="19">
        <f>BC122</f>
        <v>0.0</v>
      </c>
      <c r="AZ123" s="19">
        <f>ROUND(AY123*$AZ$5/12,2)</f>
        <v>0.0</v>
      </c>
      <c r="BA123" s="19">
        <f>MIN($BA$5,AY123+AZ123)</f>
        <v>0.0</v>
      </c>
      <c r="BB123" s="19">
        <f>MAX(0,MIN(AY123+AZ123-BA123,MonthlyPayment-SUM(H123,M123,R123,W123,AB123,AG123,AL123,AQ123,AV123,BA123)-SUM(I123,N123,S123,X123,AC123,AH123,AM123,AR123,AW123)))</f>
        <v>0.0</v>
      </c>
      <c r="BC123" s="19">
        <f>ROUND(AY123+AZ123-BA123-BB123,2)</f>
        <v>0.0</v>
      </c>
    </row>
    <row r="124" spans="1:55">
      <c r="A124" s="9">
        <v>118</v>
      </c>
      <c r="B124" s="15">
        <f>IF(FirstPayment="","",EDATE(FirstPayment,A124-1))</f>
        <v/>
      </c>
      <c r="C124" s="19">
        <f>SUM(H124,M124,R124,W124,AB124,AG124,AL124,AQ124,AV124,BA124,I124,N124,S124,X124,AC124,AH124,AM124,AR124,AW124,BB124)</f>
        <v>0.0</v>
      </c>
      <c r="D124" s="19">
        <f>SUM(J124,O124,T124,Y124,AD124,AI124,AN124,AS124,AX124,BC124)</f>
        <v>0.0</v>
      </c>
      <c r="E124" s="19">
        <f>SUM(G124,L124,Q124,V124,AA124,AF124,AK124,AP124,AU124,AZ124)</f>
        <v>0.0</v>
      </c>
      <c r="F124" s="19">
        <f>J123</f>
        <v>0.0</v>
      </c>
      <c r="G124" s="19">
        <f>ROUND(F124*$G$5/12,2)</f>
        <v>0.0</v>
      </c>
      <c r="H124" s="19">
        <f>MIN($H$5,F124+G124)</f>
        <v>0.0</v>
      </c>
      <c r="I124" s="19">
        <f>MAX(0,MIN(F124+G124-H124,MonthlyPayment-SUM(H124,M124,R124,W124,AB124,AG124,AL124,AQ124,AV124,BA124)))</f>
        <v>0.0</v>
      </c>
      <c r="J124" s="19">
        <f>ROUND(F124+G124-H124-I124,2)</f>
        <v>0.0</v>
      </c>
      <c r="K124" s="19">
        <f>O123</f>
        <v>0.0</v>
      </c>
      <c r="L124" s="19">
        <f>ROUND(K124*$L$5/12,2)</f>
        <v>0.0</v>
      </c>
      <c r="M124" s="19">
        <f>MIN($M$5,K124+L124)</f>
        <v>0.0</v>
      </c>
      <c r="N124" s="19">
        <f>MAX(0,MIN(K124+L124-M124,MonthlyPayment-SUM(H124,M124,R124,W124,AB124,AG124,AL124,AQ124,AV124,BA124)-SUM(I124)))</f>
        <v>0.0</v>
      </c>
      <c r="O124" s="19">
        <f>ROUND(K124+L124-M124-N124,2)</f>
        <v>0.0</v>
      </c>
      <c r="P124" s="19">
        <f>T123</f>
        <v>0.0</v>
      </c>
      <c r="Q124" s="19">
        <f>ROUND(P124*$Q$5/12,2)</f>
        <v>0.0</v>
      </c>
      <c r="R124" s="19">
        <f>MIN($R$5,P124+Q124)</f>
        <v>0.0</v>
      </c>
      <c r="S124" s="19">
        <f>MAX(0,MIN(P124+Q124-R124,MonthlyPayment-SUM(H124,M124,R124,W124,AB124,AG124,AL124,AQ124,AV124,BA124)-SUM(I124,N124)))</f>
        <v>0.0</v>
      </c>
      <c r="T124" s="19">
        <f>ROUND(P124+Q124-R124-S124,2)</f>
        <v>0.0</v>
      </c>
      <c r="U124" s="19">
        <f>Y123</f>
        <v>0.0</v>
      </c>
      <c r="V124" s="19">
        <f>ROUND(U124*$V$5/12,2)</f>
        <v>0.0</v>
      </c>
      <c r="W124" s="19">
        <f>MIN($W$5,U124+V124)</f>
        <v>0.0</v>
      </c>
      <c r="X124" s="19">
        <f>MAX(0,MIN(U124+V124-W124,MonthlyPayment-SUM(H124,M124,R124,W124,AB124,AG124,AL124,AQ124,AV124,BA124)-SUM(I124,N124,S124)))</f>
        <v>0.0</v>
      </c>
      <c r="Y124" s="19">
        <f>ROUND(U124+V124-W124-X124,2)</f>
        <v>0.0</v>
      </c>
      <c r="Z124" s="19">
        <f>AD123</f>
        <v>0.0</v>
      </c>
      <c r="AA124" s="19">
        <f>ROUND(Z124*$AA$5/12,2)</f>
        <v>0.0</v>
      </c>
      <c r="AB124" s="19">
        <f>MIN($AB$5,Z124+AA124)</f>
        <v>0.0</v>
      </c>
      <c r="AC124" s="19">
        <f>MAX(0,MIN(Z124+AA124-AB124,MonthlyPayment-SUM(H124,M124,R124,W124,AB124,AG124,AL124,AQ124,AV124,BA124)-SUM(I124,N124,S124,X124)))</f>
        <v>0.0</v>
      </c>
      <c r="AD124" s="19">
        <f>ROUND(Z124+AA124-AB124-AC124,2)</f>
        <v>0.0</v>
      </c>
      <c r="AE124" s="19">
        <f>AI123</f>
        <v>0.0</v>
      </c>
      <c r="AF124" s="19">
        <f>ROUND(AE124*$AF$5/12,2)</f>
        <v>0.0</v>
      </c>
      <c r="AG124" s="19">
        <f>MIN($AG$5,AE124+AF124)</f>
        <v>0.0</v>
      </c>
      <c r="AH124" s="19">
        <f>MAX(0,MIN(AE124+AF124-AG124,MonthlyPayment-SUM(H124,M124,R124,W124,AB124,AG124,AL124,AQ124,AV124,BA124)-SUM(I124,N124,S124,X124,AC124)))</f>
        <v>0.0</v>
      </c>
      <c r="AI124" s="19">
        <f>ROUND(AE124+AF124-AG124-AH124,2)</f>
        <v>0.0</v>
      </c>
      <c r="AJ124" s="19">
        <f>AN123</f>
        <v>0.0</v>
      </c>
      <c r="AK124" s="19">
        <f>ROUND(AJ124*$AK$5/12,2)</f>
        <v>0.0</v>
      </c>
      <c r="AL124" s="19">
        <f>MIN($AL$5,AJ124+AK124)</f>
        <v>0.0</v>
      </c>
      <c r="AM124" s="19">
        <f>MAX(0,MIN(AJ124+AK124-AL124,MonthlyPayment-SUM(H124,M124,R124,W124,AB124,AG124,AL124,AQ124,AV124,BA124)-SUM(I124,N124,S124,X124,AC124,AH124)))</f>
        <v>0.0</v>
      </c>
      <c r="AN124" s="19">
        <f>ROUND(AJ124+AK124-AL124-AM124,2)</f>
        <v>0.0</v>
      </c>
      <c r="AO124" s="19">
        <f>AS123</f>
        <v>0.0</v>
      </c>
      <c r="AP124" s="19">
        <f>ROUND(AO124*$AP$5/12,2)</f>
        <v>0.0</v>
      </c>
      <c r="AQ124" s="19">
        <f>MIN($AQ$5,AO124+AP124)</f>
        <v>0.0</v>
      </c>
      <c r="AR124" s="19">
        <f>MAX(0,MIN(AO124+AP124-AQ124,MonthlyPayment-SUM(H124,M124,R124,W124,AB124,AG124,AL124,AQ124,AV124,BA124)-SUM(I124,N124,S124,X124,AC124,AH124,AM124)))</f>
        <v>0.0</v>
      </c>
      <c r="AS124" s="19">
        <f>ROUND(AO124+AP124-AQ124-AR124,2)</f>
        <v>0.0</v>
      </c>
      <c r="AT124" s="19">
        <f>AX123</f>
        <v>0.0</v>
      </c>
      <c r="AU124" s="19">
        <f>ROUND(AT124*$AU$5/12,2)</f>
        <v>0.0</v>
      </c>
      <c r="AV124" s="19">
        <f>MIN($AV$5,AT124+AU124)</f>
        <v>0.0</v>
      </c>
      <c r="AW124" s="19">
        <f>MAX(0,MIN(AT124+AU124-AV124,MonthlyPayment-SUM(H124,M124,R124,W124,AB124,AG124,AL124,AQ124,AV124,BA124)-SUM(I124,N124,S124,X124,AC124,AH124,AM124,AR124)))</f>
        <v>0.0</v>
      </c>
      <c r="AX124" s="19">
        <f>ROUND(AT124+AU124-AV124-AW124,2)</f>
        <v>0.0</v>
      </c>
      <c r="AY124" s="19">
        <f>BC123</f>
        <v>0.0</v>
      </c>
      <c r="AZ124" s="19">
        <f>ROUND(AY124*$AZ$5/12,2)</f>
        <v>0.0</v>
      </c>
      <c r="BA124" s="19">
        <f>MIN($BA$5,AY124+AZ124)</f>
        <v>0.0</v>
      </c>
      <c r="BB124" s="19">
        <f>MAX(0,MIN(AY124+AZ124-BA124,MonthlyPayment-SUM(H124,M124,R124,W124,AB124,AG124,AL124,AQ124,AV124,BA124)-SUM(I124,N124,S124,X124,AC124,AH124,AM124,AR124,AW124)))</f>
        <v>0.0</v>
      </c>
      <c r="BC124" s="19">
        <f>ROUND(AY124+AZ124-BA124-BB124,2)</f>
        <v>0.0</v>
      </c>
    </row>
    <row r="125" spans="1:55">
      <c r="A125" s="9">
        <v>119</v>
      </c>
      <c r="B125" s="15">
        <f>IF(FirstPayment="","",EDATE(FirstPayment,A125-1))</f>
        <v/>
      </c>
      <c r="C125" s="19">
        <f>SUM(H125,M125,R125,W125,AB125,AG125,AL125,AQ125,AV125,BA125,I125,N125,S125,X125,AC125,AH125,AM125,AR125,AW125,BB125)</f>
        <v>0.0</v>
      </c>
      <c r="D125" s="19">
        <f>SUM(J125,O125,T125,Y125,AD125,AI125,AN125,AS125,AX125,BC125)</f>
        <v>0.0</v>
      </c>
      <c r="E125" s="19">
        <f>SUM(G125,L125,Q125,V125,AA125,AF125,AK125,AP125,AU125,AZ125)</f>
        <v>0.0</v>
      </c>
      <c r="F125" s="19">
        <f>J124</f>
        <v>0.0</v>
      </c>
      <c r="G125" s="19">
        <f>ROUND(F125*$G$5/12,2)</f>
        <v>0.0</v>
      </c>
      <c r="H125" s="19">
        <f>MIN($H$5,F125+G125)</f>
        <v>0.0</v>
      </c>
      <c r="I125" s="19">
        <f>MAX(0,MIN(F125+G125-H125,MonthlyPayment-SUM(H125,M125,R125,W125,AB125,AG125,AL125,AQ125,AV125,BA125)))</f>
        <v>0.0</v>
      </c>
      <c r="J125" s="19">
        <f>ROUND(F125+G125-H125-I125,2)</f>
        <v>0.0</v>
      </c>
      <c r="K125" s="19">
        <f>O124</f>
        <v>0.0</v>
      </c>
      <c r="L125" s="19">
        <f>ROUND(K125*$L$5/12,2)</f>
        <v>0.0</v>
      </c>
      <c r="M125" s="19">
        <f>MIN($M$5,K125+L125)</f>
        <v>0.0</v>
      </c>
      <c r="N125" s="19">
        <f>MAX(0,MIN(K125+L125-M125,MonthlyPayment-SUM(H125,M125,R125,W125,AB125,AG125,AL125,AQ125,AV125,BA125)-SUM(I125)))</f>
        <v>0.0</v>
      </c>
      <c r="O125" s="19">
        <f>ROUND(K125+L125-M125-N125,2)</f>
        <v>0.0</v>
      </c>
      <c r="P125" s="19">
        <f>T124</f>
        <v>0.0</v>
      </c>
      <c r="Q125" s="19">
        <f>ROUND(P125*$Q$5/12,2)</f>
        <v>0.0</v>
      </c>
      <c r="R125" s="19">
        <f>MIN($R$5,P125+Q125)</f>
        <v>0.0</v>
      </c>
      <c r="S125" s="19">
        <f>MAX(0,MIN(P125+Q125-R125,MonthlyPayment-SUM(H125,M125,R125,W125,AB125,AG125,AL125,AQ125,AV125,BA125)-SUM(I125,N125)))</f>
        <v>0.0</v>
      </c>
      <c r="T125" s="19">
        <f>ROUND(P125+Q125-R125-S125,2)</f>
        <v>0.0</v>
      </c>
      <c r="U125" s="19">
        <f>Y124</f>
        <v>0.0</v>
      </c>
      <c r="V125" s="19">
        <f>ROUND(U125*$V$5/12,2)</f>
        <v>0.0</v>
      </c>
      <c r="W125" s="19">
        <f>MIN($W$5,U125+V125)</f>
        <v>0.0</v>
      </c>
      <c r="X125" s="19">
        <f>MAX(0,MIN(U125+V125-W125,MonthlyPayment-SUM(H125,M125,R125,W125,AB125,AG125,AL125,AQ125,AV125,BA125)-SUM(I125,N125,S125)))</f>
        <v>0.0</v>
      </c>
      <c r="Y125" s="19">
        <f>ROUND(U125+V125-W125-X125,2)</f>
        <v>0.0</v>
      </c>
      <c r="Z125" s="19">
        <f>AD124</f>
        <v>0.0</v>
      </c>
      <c r="AA125" s="19">
        <f>ROUND(Z125*$AA$5/12,2)</f>
        <v>0.0</v>
      </c>
      <c r="AB125" s="19">
        <f>MIN($AB$5,Z125+AA125)</f>
        <v>0.0</v>
      </c>
      <c r="AC125" s="19">
        <f>MAX(0,MIN(Z125+AA125-AB125,MonthlyPayment-SUM(H125,M125,R125,W125,AB125,AG125,AL125,AQ125,AV125,BA125)-SUM(I125,N125,S125,X125)))</f>
        <v>0.0</v>
      </c>
      <c r="AD125" s="19">
        <f>ROUND(Z125+AA125-AB125-AC125,2)</f>
        <v>0.0</v>
      </c>
      <c r="AE125" s="19">
        <f>AI124</f>
        <v>0.0</v>
      </c>
      <c r="AF125" s="19">
        <f>ROUND(AE125*$AF$5/12,2)</f>
        <v>0.0</v>
      </c>
      <c r="AG125" s="19">
        <f>MIN($AG$5,AE125+AF125)</f>
        <v>0.0</v>
      </c>
      <c r="AH125" s="19">
        <f>MAX(0,MIN(AE125+AF125-AG125,MonthlyPayment-SUM(H125,M125,R125,W125,AB125,AG125,AL125,AQ125,AV125,BA125)-SUM(I125,N125,S125,X125,AC125)))</f>
        <v>0.0</v>
      </c>
      <c r="AI125" s="19">
        <f>ROUND(AE125+AF125-AG125-AH125,2)</f>
        <v>0.0</v>
      </c>
      <c r="AJ125" s="19">
        <f>AN124</f>
        <v>0.0</v>
      </c>
      <c r="AK125" s="19">
        <f>ROUND(AJ125*$AK$5/12,2)</f>
        <v>0.0</v>
      </c>
      <c r="AL125" s="19">
        <f>MIN($AL$5,AJ125+AK125)</f>
        <v>0.0</v>
      </c>
      <c r="AM125" s="19">
        <f>MAX(0,MIN(AJ125+AK125-AL125,MonthlyPayment-SUM(H125,M125,R125,W125,AB125,AG125,AL125,AQ125,AV125,BA125)-SUM(I125,N125,S125,X125,AC125,AH125)))</f>
        <v>0.0</v>
      </c>
      <c r="AN125" s="19">
        <f>ROUND(AJ125+AK125-AL125-AM125,2)</f>
        <v>0.0</v>
      </c>
      <c r="AO125" s="19">
        <f>AS124</f>
        <v>0.0</v>
      </c>
      <c r="AP125" s="19">
        <f>ROUND(AO125*$AP$5/12,2)</f>
        <v>0.0</v>
      </c>
      <c r="AQ125" s="19">
        <f>MIN($AQ$5,AO125+AP125)</f>
        <v>0.0</v>
      </c>
      <c r="AR125" s="19">
        <f>MAX(0,MIN(AO125+AP125-AQ125,MonthlyPayment-SUM(H125,M125,R125,W125,AB125,AG125,AL125,AQ125,AV125,BA125)-SUM(I125,N125,S125,X125,AC125,AH125,AM125)))</f>
        <v>0.0</v>
      </c>
      <c r="AS125" s="19">
        <f>ROUND(AO125+AP125-AQ125-AR125,2)</f>
        <v>0.0</v>
      </c>
      <c r="AT125" s="19">
        <f>AX124</f>
        <v>0.0</v>
      </c>
      <c r="AU125" s="19">
        <f>ROUND(AT125*$AU$5/12,2)</f>
        <v>0.0</v>
      </c>
      <c r="AV125" s="19">
        <f>MIN($AV$5,AT125+AU125)</f>
        <v>0.0</v>
      </c>
      <c r="AW125" s="19">
        <f>MAX(0,MIN(AT125+AU125-AV125,MonthlyPayment-SUM(H125,M125,R125,W125,AB125,AG125,AL125,AQ125,AV125,BA125)-SUM(I125,N125,S125,X125,AC125,AH125,AM125,AR125)))</f>
        <v>0.0</v>
      </c>
      <c r="AX125" s="19">
        <f>ROUND(AT125+AU125-AV125-AW125,2)</f>
        <v>0.0</v>
      </c>
      <c r="AY125" s="19">
        <f>BC124</f>
        <v>0.0</v>
      </c>
      <c r="AZ125" s="19">
        <f>ROUND(AY125*$AZ$5/12,2)</f>
        <v>0.0</v>
      </c>
      <c r="BA125" s="19">
        <f>MIN($BA$5,AY125+AZ125)</f>
        <v>0.0</v>
      </c>
      <c r="BB125" s="19">
        <f>MAX(0,MIN(AY125+AZ125-BA125,MonthlyPayment-SUM(H125,M125,R125,W125,AB125,AG125,AL125,AQ125,AV125,BA125)-SUM(I125,N125,S125,X125,AC125,AH125,AM125,AR125,AW125)))</f>
        <v>0.0</v>
      </c>
      <c r="BC125" s="19">
        <f>ROUND(AY125+AZ125-BA125-BB125,2)</f>
        <v>0.0</v>
      </c>
    </row>
    <row r="126" spans="1:55">
      <c r="A126" s="9">
        <v>120</v>
      </c>
      <c r="B126" s="15">
        <f>IF(FirstPayment="","",EDATE(FirstPayment,A126-1))</f>
        <v/>
      </c>
      <c r="C126" s="19">
        <f>SUM(H126,M126,R126,W126,AB126,AG126,AL126,AQ126,AV126,BA126,I126,N126,S126,X126,AC126,AH126,AM126,AR126,AW126,BB126)</f>
        <v>0.0</v>
      </c>
      <c r="D126" s="19">
        <f>SUM(J126,O126,T126,Y126,AD126,AI126,AN126,AS126,AX126,BC126)</f>
        <v>0.0</v>
      </c>
      <c r="E126" s="19">
        <f>SUM(G126,L126,Q126,V126,AA126,AF126,AK126,AP126,AU126,AZ126)</f>
        <v>0.0</v>
      </c>
      <c r="F126" s="19">
        <f>J125</f>
        <v>0.0</v>
      </c>
      <c r="G126" s="19">
        <f>ROUND(F126*$G$5/12,2)</f>
        <v>0.0</v>
      </c>
      <c r="H126" s="19">
        <f>MIN($H$5,F126+G126)</f>
        <v>0.0</v>
      </c>
      <c r="I126" s="19">
        <f>MAX(0,MIN(F126+G126-H126,MonthlyPayment-SUM(H126,M126,R126,W126,AB126,AG126,AL126,AQ126,AV126,BA126)))</f>
        <v>0.0</v>
      </c>
      <c r="J126" s="19">
        <f>ROUND(F126+G126-H126-I126,2)</f>
        <v>0.0</v>
      </c>
      <c r="K126" s="19">
        <f>O125</f>
        <v>0.0</v>
      </c>
      <c r="L126" s="19">
        <f>ROUND(K126*$L$5/12,2)</f>
        <v>0.0</v>
      </c>
      <c r="M126" s="19">
        <f>MIN($M$5,K126+L126)</f>
        <v>0.0</v>
      </c>
      <c r="N126" s="19">
        <f>MAX(0,MIN(K126+L126-M126,MonthlyPayment-SUM(H126,M126,R126,W126,AB126,AG126,AL126,AQ126,AV126,BA126)-SUM(I126)))</f>
        <v>0.0</v>
      </c>
      <c r="O126" s="19">
        <f>ROUND(K126+L126-M126-N126,2)</f>
        <v>0.0</v>
      </c>
      <c r="P126" s="19">
        <f>T125</f>
        <v>0.0</v>
      </c>
      <c r="Q126" s="19">
        <f>ROUND(P126*$Q$5/12,2)</f>
        <v>0.0</v>
      </c>
      <c r="R126" s="19">
        <f>MIN($R$5,P126+Q126)</f>
        <v>0.0</v>
      </c>
      <c r="S126" s="19">
        <f>MAX(0,MIN(P126+Q126-R126,MonthlyPayment-SUM(H126,M126,R126,W126,AB126,AG126,AL126,AQ126,AV126,BA126)-SUM(I126,N126)))</f>
        <v>0.0</v>
      </c>
      <c r="T126" s="19">
        <f>ROUND(P126+Q126-R126-S126,2)</f>
        <v>0.0</v>
      </c>
      <c r="U126" s="19">
        <f>Y125</f>
        <v>0.0</v>
      </c>
      <c r="V126" s="19">
        <f>ROUND(U126*$V$5/12,2)</f>
        <v>0.0</v>
      </c>
      <c r="W126" s="19">
        <f>MIN($W$5,U126+V126)</f>
        <v>0.0</v>
      </c>
      <c r="X126" s="19">
        <f>MAX(0,MIN(U126+V126-W126,MonthlyPayment-SUM(H126,M126,R126,W126,AB126,AG126,AL126,AQ126,AV126,BA126)-SUM(I126,N126,S126)))</f>
        <v>0.0</v>
      </c>
      <c r="Y126" s="19">
        <f>ROUND(U126+V126-W126-X126,2)</f>
        <v>0.0</v>
      </c>
      <c r="Z126" s="19">
        <f>AD125</f>
        <v>0.0</v>
      </c>
      <c r="AA126" s="19">
        <f>ROUND(Z126*$AA$5/12,2)</f>
        <v>0.0</v>
      </c>
      <c r="AB126" s="19">
        <f>MIN($AB$5,Z126+AA126)</f>
        <v>0.0</v>
      </c>
      <c r="AC126" s="19">
        <f>MAX(0,MIN(Z126+AA126-AB126,MonthlyPayment-SUM(H126,M126,R126,W126,AB126,AG126,AL126,AQ126,AV126,BA126)-SUM(I126,N126,S126,X126)))</f>
        <v>0.0</v>
      </c>
      <c r="AD126" s="19">
        <f>ROUND(Z126+AA126-AB126-AC126,2)</f>
        <v>0.0</v>
      </c>
      <c r="AE126" s="19">
        <f>AI125</f>
        <v>0.0</v>
      </c>
      <c r="AF126" s="19">
        <f>ROUND(AE126*$AF$5/12,2)</f>
        <v>0.0</v>
      </c>
      <c r="AG126" s="19">
        <f>MIN($AG$5,AE126+AF126)</f>
        <v>0.0</v>
      </c>
      <c r="AH126" s="19">
        <f>MAX(0,MIN(AE126+AF126-AG126,MonthlyPayment-SUM(H126,M126,R126,W126,AB126,AG126,AL126,AQ126,AV126,BA126)-SUM(I126,N126,S126,X126,AC126)))</f>
        <v>0.0</v>
      </c>
      <c r="AI126" s="19">
        <f>ROUND(AE126+AF126-AG126-AH126,2)</f>
        <v>0.0</v>
      </c>
      <c r="AJ126" s="19">
        <f>AN125</f>
        <v>0.0</v>
      </c>
      <c r="AK126" s="19">
        <f>ROUND(AJ126*$AK$5/12,2)</f>
        <v>0.0</v>
      </c>
      <c r="AL126" s="19">
        <f>MIN($AL$5,AJ126+AK126)</f>
        <v>0.0</v>
      </c>
      <c r="AM126" s="19">
        <f>MAX(0,MIN(AJ126+AK126-AL126,MonthlyPayment-SUM(H126,M126,R126,W126,AB126,AG126,AL126,AQ126,AV126,BA126)-SUM(I126,N126,S126,X126,AC126,AH126)))</f>
        <v>0.0</v>
      </c>
      <c r="AN126" s="19">
        <f>ROUND(AJ126+AK126-AL126-AM126,2)</f>
        <v>0.0</v>
      </c>
      <c r="AO126" s="19">
        <f>AS125</f>
        <v>0.0</v>
      </c>
      <c r="AP126" s="19">
        <f>ROUND(AO126*$AP$5/12,2)</f>
        <v>0.0</v>
      </c>
      <c r="AQ126" s="19">
        <f>MIN($AQ$5,AO126+AP126)</f>
        <v>0.0</v>
      </c>
      <c r="AR126" s="19">
        <f>MAX(0,MIN(AO126+AP126-AQ126,MonthlyPayment-SUM(H126,M126,R126,W126,AB126,AG126,AL126,AQ126,AV126,BA126)-SUM(I126,N126,S126,X126,AC126,AH126,AM126)))</f>
        <v>0.0</v>
      </c>
      <c r="AS126" s="19">
        <f>ROUND(AO126+AP126-AQ126-AR126,2)</f>
        <v>0.0</v>
      </c>
      <c r="AT126" s="19">
        <f>AX125</f>
        <v>0.0</v>
      </c>
      <c r="AU126" s="19">
        <f>ROUND(AT126*$AU$5/12,2)</f>
        <v>0.0</v>
      </c>
      <c r="AV126" s="19">
        <f>MIN($AV$5,AT126+AU126)</f>
        <v>0.0</v>
      </c>
      <c r="AW126" s="19">
        <f>MAX(0,MIN(AT126+AU126-AV126,MonthlyPayment-SUM(H126,M126,R126,W126,AB126,AG126,AL126,AQ126,AV126,BA126)-SUM(I126,N126,S126,X126,AC126,AH126,AM126,AR126)))</f>
        <v>0.0</v>
      </c>
      <c r="AX126" s="19">
        <f>ROUND(AT126+AU126-AV126-AW126,2)</f>
        <v>0.0</v>
      </c>
      <c r="AY126" s="19">
        <f>BC125</f>
        <v>0.0</v>
      </c>
      <c r="AZ126" s="19">
        <f>ROUND(AY126*$AZ$5/12,2)</f>
        <v>0.0</v>
      </c>
      <c r="BA126" s="19">
        <f>MIN($BA$5,AY126+AZ126)</f>
        <v>0.0</v>
      </c>
      <c r="BB126" s="19">
        <f>MAX(0,MIN(AY126+AZ126-BA126,MonthlyPayment-SUM(H126,M126,R126,W126,AB126,AG126,AL126,AQ126,AV126,BA126)-SUM(I126,N126,S126,X126,AC126,AH126,AM126,AR126,AW126)))</f>
        <v>0.0</v>
      </c>
      <c r="BC126" s="19">
        <f>ROUND(AY126+AZ126-BA126-BB126,2)</f>
        <v>0.0</v>
      </c>
    </row>
    <row r="127" spans="1:55">
      <c r="A127" s="9">
        <v>121</v>
      </c>
      <c r="B127" s="15">
        <f>IF(FirstPayment="","",EDATE(FirstPayment,A127-1))</f>
        <v/>
      </c>
      <c r="C127" s="19">
        <f>SUM(H127,M127,R127,W127,AB127,AG127,AL127,AQ127,AV127,BA127,I127,N127,S127,X127,AC127,AH127,AM127,AR127,AW127,BB127)</f>
        <v>0.0</v>
      </c>
      <c r="D127" s="19">
        <f>SUM(J127,O127,T127,Y127,AD127,AI127,AN127,AS127,AX127,BC127)</f>
        <v>0.0</v>
      </c>
      <c r="E127" s="19">
        <f>SUM(G127,L127,Q127,V127,AA127,AF127,AK127,AP127,AU127,AZ127)</f>
        <v>0.0</v>
      </c>
      <c r="F127" s="19">
        <f>J126</f>
        <v>0.0</v>
      </c>
      <c r="G127" s="19">
        <f>ROUND(F127*$G$5/12,2)</f>
        <v>0.0</v>
      </c>
      <c r="H127" s="19">
        <f>MIN($H$5,F127+G127)</f>
        <v>0.0</v>
      </c>
      <c r="I127" s="19">
        <f>MAX(0,MIN(F127+G127-H127,MonthlyPayment-SUM(H127,M127,R127,W127,AB127,AG127,AL127,AQ127,AV127,BA127)))</f>
        <v>0.0</v>
      </c>
      <c r="J127" s="19">
        <f>ROUND(F127+G127-H127-I127,2)</f>
        <v>0.0</v>
      </c>
      <c r="K127" s="19">
        <f>O126</f>
        <v>0.0</v>
      </c>
      <c r="L127" s="19">
        <f>ROUND(K127*$L$5/12,2)</f>
        <v>0.0</v>
      </c>
      <c r="M127" s="19">
        <f>MIN($M$5,K127+L127)</f>
        <v>0.0</v>
      </c>
      <c r="N127" s="19">
        <f>MAX(0,MIN(K127+L127-M127,MonthlyPayment-SUM(H127,M127,R127,W127,AB127,AG127,AL127,AQ127,AV127,BA127)-SUM(I127)))</f>
        <v>0.0</v>
      </c>
      <c r="O127" s="19">
        <f>ROUND(K127+L127-M127-N127,2)</f>
        <v>0.0</v>
      </c>
      <c r="P127" s="19">
        <f>T126</f>
        <v>0.0</v>
      </c>
      <c r="Q127" s="19">
        <f>ROUND(P127*$Q$5/12,2)</f>
        <v>0.0</v>
      </c>
      <c r="R127" s="19">
        <f>MIN($R$5,P127+Q127)</f>
        <v>0.0</v>
      </c>
      <c r="S127" s="19">
        <f>MAX(0,MIN(P127+Q127-R127,MonthlyPayment-SUM(H127,M127,R127,W127,AB127,AG127,AL127,AQ127,AV127,BA127)-SUM(I127,N127)))</f>
        <v>0.0</v>
      </c>
      <c r="T127" s="19">
        <f>ROUND(P127+Q127-R127-S127,2)</f>
        <v>0.0</v>
      </c>
      <c r="U127" s="19">
        <f>Y126</f>
        <v>0.0</v>
      </c>
      <c r="V127" s="19">
        <f>ROUND(U127*$V$5/12,2)</f>
        <v>0.0</v>
      </c>
      <c r="W127" s="19">
        <f>MIN($W$5,U127+V127)</f>
        <v>0.0</v>
      </c>
      <c r="X127" s="19">
        <f>MAX(0,MIN(U127+V127-W127,MonthlyPayment-SUM(H127,M127,R127,W127,AB127,AG127,AL127,AQ127,AV127,BA127)-SUM(I127,N127,S127)))</f>
        <v>0.0</v>
      </c>
      <c r="Y127" s="19">
        <f>ROUND(U127+V127-W127-X127,2)</f>
        <v>0.0</v>
      </c>
      <c r="Z127" s="19">
        <f>AD126</f>
        <v>0.0</v>
      </c>
      <c r="AA127" s="19">
        <f>ROUND(Z127*$AA$5/12,2)</f>
        <v>0.0</v>
      </c>
      <c r="AB127" s="19">
        <f>MIN($AB$5,Z127+AA127)</f>
        <v>0.0</v>
      </c>
      <c r="AC127" s="19">
        <f>MAX(0,MIN(Z127+AA127-AB127,MonthlyPayment-SUM(H127,M127,R127,W127,AB127,AG127,AL127,AQ127,AV127,BA127)-SUM(I127,N127,S127,X127)))</f>
        <v>0.0</v>
      </c>
      <c r="AD127" s="19">
        <f>ROUND(Z127+AA127-AB127-AC127,2)</f>
        <v>0.0</v>
      </c>
      <c r="AE127" s="19">
        <f>AI126</f>
        <v>0.0</v>
      </c>
      <c r="AF127" s="19">
        <f>ROUND(AE127*$AF$5/12,2)</f>
        <v>0.0</v>
      </c>
      <c r="AG127" s="19">
        <f>MIN($AG$5,AE127+AF127)</f>
        <v>0.0</v>
      </c>
      <c r="AH127" s="19">
        <f>MAX(0,MIN(AE127+AF127-AG127,MonthlyPayment-SUM(H127,M127,R127,W127,AB127,AG127,AL127,AQ127,AV127,BA127)-SUM(I127,N127,S127,X127,AC127)))</f>
        <v>0.0</v>
      </c>
      <c r="AI127" s="19">
        <f>ROUND(AE127+AF127-AG127-AH127,2)</f>
        <v>0.0</v>
      </c>
      <c r="AJ127" s="19">
        <f>AN126</f>
        <v>0.0</v>
      </c>
      <c r="AK127" s="19">
        <f>ROUND(AJ127*$AK$5/12,2)</f>
        <v>0.0</v>
      </c>
      <c r="AL127" s="19">
        <f>MIN($AL$5,AJ127+AK127)</f>
        <v>0.0</v>
      </c>
      <c r="AM127" s="19">
        <f>MAX(0,MIN(AJ127+AK127-AL127,MonthlyPayment-SUM(H127,M127,R127,W127,AB127,AG127,AL127,AQ127,AV127,BA127)-SUM(I127,N127,S127,X127,AC127,AH127)))</f>
        <v>0.0</v>
      </c>
      <c r="AN127" s="19">
        <f>ROUND(AJ127+AK127-AL127-AM127,2)</f>
        <v>0.0</v>
      </c>
      <c r="AO127" s="19">
        <f>AS126</f>
        <v>0.0</v>
      </c>
      <c r="AP127" s="19">
        <f>ROUND(AO127*$AP$5/12,2)</f>
        <v>0.0</v>
      </c>
      <c r="AQ127" s="19">
        <f>MIN($AQ$5,AO127+AP127)</f>
        <v>0.0</v>
      </c>
      <c r="AR127" s="19">
        <f>MAX(0,MIN(AO127+AP127-AQ127,MonthlyPayment-SUM(H127,M127,R127,W127,AB127,AG127,AL127,AQ127,AV127,BA127)-SUM(I127,N127,S127,X127,AC127,AH127,AM127)))</f>
        <v>0.0</v>
      </c>
      <c r="AS127" s="19">
        <f>ROUND(AO127+AP127-AQ127-AR127,2)</f>
        <v>0.0</v>
      </c>
      <c r="AT127" s="19">
        <f>AX126</f>
        <v>0.0</v>
      </c>
      <c r="AU127" s="19">
        <f>ROUND(AT127*$AU$5/12,2)</f>
        <v>0.0</v>
      </c>
      <c r="AV127" s="19">
        <f>MIN($AV$5,AT127+AU127)</f>
        <v>0.0</v>
      </c>
      <c r="AW127" s="19">
        <f>MAX(0,MIN(AT127+AU127-AV127,MonthlyPayment-SUM(H127,M127,R127,W127,AB127,AG127,AL127,AQ127,AV127,BA127)-SUM(I127,N127,S127,X127,AC127,AH127,AM127,AR127)))</f>
        <v>0.0</v>
      </c>
      <c r="AX127" s="19">
        <f>ROUND(AT127+AU127-AV127-AW127,2)</f>
        <v>0.0</v>
      </c>
      <c r="AY127" s="19">
        <f>BC126</f>
        <v>0.0</v>
      </c>
      <c r="AZ127" s="19">
        <f>ROUND(AY127*$AZ$5/12,2)</f>
        <v>0.0</v>
      </c>
      <c r="BA127" s="19">
        <f>MIN($BA$5,AY127+AZ127)</f>
        <v>0.0</v>
      </c>
      <c r="BB127" s="19">
        <f>MAX(0,MIN(AY127+AZ127-BA127,MonthlyPayment-SUM(H127,M127,R127,W127,AB127,AG127,AL127,AQ127,AV127,BA127)-SUM(I127,N127,S127,X127,AC127,AH127,AM127,AR127,AW127)))</f>
        <v>0.0</v>
      </c>
      <c r="BC127" s="19">
        <f>ROUND(AY127+AZ127-BA127-BB127,2)</f>
        <v>0.0</v>
      </c>
    </row>
    <row r="128" spans="1:55">
      <c r="A128" s="9">
        <v>122</v>
      </c>
      <c r="B128" s="15">
        <f>IF(FirstPayment="","",EDATE(FirstPayment,A128-1))</f>
        <v/>
      </c>
      <c r="C128" s="19">
        <f>SUM(H128,M128,R128,W128,AB128,AG128,AL128,AQ128,AV128,BA128,I128,N128,S128,X128,AC128,AH128,AM128,AR128,AW128,BB128)</f>
        <v>0.0</v>
      </c>
      <c r="D128" s="19">
        <f>SUM(J128,O128,T128,Y128,AD128,AI128,AN128,AS128,AX128,BC128)</f>
        <v>0.0</v>
      </c>
      <c r="E128" s="19">
        <f>SUM(G128,L128,Q128,V128,AA128,AF128,AK128,AP128,AU128,AZ128)</f>
        <v>0.0</v>
      </c>
      <c r="F128" s="19">
        <f>J127</f>
        <v>0.0</v>
      </c>
      <c r="G128" s="19">
        <f>ROUND(F128*$G$5/12,2)</f>
        <v>0.0</v>
      </c>
      <c r="H128" s="19">
        <f>MIN($H$5,F128+G128)</f>
        <v>0.0</v>
      </c>
      <c r="I128" s="19">
        <f>MAX(0,MIN(F128+G128-H128,MonthlyPayment-SUM(H128,M128,R128,W128,AB128,AG128,AL128,AQ128,AV128,BA128)))</f>
        <v>0.0</v>
      </c>
      <c r="J128" s="19">
        <f>ROUND(F128+G128-H128-I128,2)</f>
        <v>0.0</v>
      </c>
      <c r="K128" s="19">
        <f>O127</f>
        <v>0.0</v>
      </c>
      <c r="L128" s="19">
        <f>ROUND(K128*$L$5/12,2)</f>
        <v>0.0</v>
      </c>
      <c r="M128" s="19">
        <f>MIN($M$5,K128+L128)</f>
        <v>0.0</v>
      </c>
      <c r="N128" s="19">
        <f>MAX(0,MIN(K128+L128-M128,MonthlyPayment-SUM(H128,M128,R128,W128,AB128,AG128,AL128,AQ128,AV128,BA128)-SUM(I128)))</f>
        <v>0.0</v>
      </c>
      <c r="O128" s="19">
        <f>ROUND(K128+L128-M128-N128,2)</f>
        <v>0.0</v>
      </c>
      <c r="P128" s="19">
        <f>T127</f>
        <v>0.0</v>
      </c>
      <c r="Q128" s="19">
        <f>ROUND(P128*$Q$5/12,2)</f>
        <v>0.0</v>
      </c>
      <c r="R128" s="19">
        <f>MIN($R$5,P128+Q128)</f>
        <v>0.0</v>
      </c>
      <c r="S128" s="19">
        <f>MAX(0,MIN(P128+Q128-R128,MonthlyPayment-SUM(H128,M128,R128,W128,AB128,AG128,AL128,AQ128,AV128,BA128)-SUM(I128,N128)))</f>
        <v>0.0</v>
      </c>
      <c r="T128" s="19">
        <f>ROUND(P128+Q128-R128-S128,2)</f>
        <v>0.0</v>
      </c>
      <c r="U128" s="19">
        <f>Y127</f>
        <v>0.0</v>
      </c>
      <c r="V128" s="19">
        <f>ROUND(U128*$V$5/12,2)</f>
        <v>0.0</v>
      </c>
      <c r="W128" s="19">
        <f>MIN($W$5,U128+V128)</f>
        <v>0.0</v>
      </c>
      <c r="X128" s="19">
        <f>MAX(0,MIN(U128+V128-W128,MonthlyPayment-SUM(H128,M128,R128,W128,AB128,AG128,AL128,AQ128,AV128,BA128)-SUM(I128,N128,S128)))</f>
        <v>0.0</v>
      </c>
      <c r="Y128" s="19">
        <f>ROUND(U128+V128-W128-X128,2)</f>
        <v>0.0</v>
      </c>
      <c r="Z128" s="19">
        <f>AD127</f>
        <v>0.0</v>
      </c>
      <c r="AA128" s="19">
        <f>ROUND(Z128*$AA$5/12,2)</f>
        <v>0.0</v>
      </c>
      <c r="AB128" s="19">
        <f>MIN($AB$5,Z128+AA128)</f>
        <v>0.0</v>
      </c>
      <c r="AC128" s="19">
        <f>MAX(0,MIN(Z128+AA128-AB128,MonthlyPayment-SUM(H128,M128,R128,W128,AB128,AG128,AL128,AQ128,AV128,BA128)-SUM(I128,N128,S128,X128)))</f>
        <v>0.0</v>
      </c>
      <c r="AD128" s="19">
        <f>ROUND(Z128+AA128-AB128-AC128,2)</f>
        <v>0.0</v>
      </c>
      <c r="AE128" s="19">
        <f>AI127</f>
        <v>0.0</v>
      </c>
      <c r="AF128" s="19">
        <f>ROUND(AE128*$AF$5/12,2)</f>
        <v>0.0</v>
      </c>
      <c r="AG128" s="19">
        <f>MIN($AG$5,AE128+AF128)</f>
        <v>0.0</v>
      </c>
      <c r="AH128" s="19">
        <f>MAX(0,MIN(AE128+AF128-AG128,MonthlyPayment-SUM(H128,M128,R128,W128,AB128,AG128,AL128,AQ128,AV128,BA128)-SUM(I128,N128,S128,X128,AC128)))</f>
        <v>0.0</v>
      </c>
      <c r="AI128" s="19">
        <f>ROUND(AE128+AF128-AG128-AH128,2)</f>
        <v>0.0</v>
      </c>
      <c r="AJ128" s="19">
        <f>AN127</f>
        <v>0.0</v>
      </c>
      <c r="AK128" s="19">
        <f>ROUND(AJ128*$AK$5/12,2)</f>
        <v>0.0</v>
      </c>
      <c r="AL128" s="19">
        <f>MIN($AL$5,AJ128+AK128)</f>
        <v>0.0</v>
      </c>
      <c r="AM128" s="19">
        <f>MAX(0,MIN(AJ128+AK128-AL128,MonthlyPayment-SUM(H128,M128,R128,W128,AB128,AG128,AL128,AQ128,AV128,BA128)-SUM(I128,N128,S128,X128,AC128,AH128)))</f>
        <v>0.0</v>
      </c>
      <c r="AN128" s="19">
        <f>ROUND(AJ128+AK128-AL128-AM128,2)</f>
        <v>0.0</v>
      </c>
      <c r="AO128" s="19">
        <f>AS127</f>
        <v>0.0</v>
      </c>
      <c r="AP128" s="19">
        <f>ROUND(AO128*$AP$5/12,2)</f>
        <v>0.0</v>
      </c>
      <c r="AQ128" s="19">
        <f>MIN($AQ$5,AO128+AP128)</f>
        <v>0.0</v>
      </c>
      <c r="AR128" s="19">
        <f>MAX(0,MIN(AO128+AP128-AQ128,MonthlyPayment-SUM(H128,M128,R128,W128,AB128,AG128,AL128,AQ128,AV128,BA128)-SUM(I128,N128,S128,X128,AC128,AH128,AM128)))</f>
        <v>0.0</v>
      </c>
      <c r="AS128" s="19">
        <f>ROUND(AO128+AP128-AQ128-AR128,2)</f>
        <v>0.0</v>
      </c>
      <c r="AT128" s="19">
        <f>AX127</f>
        <v>0.0</v>
      </c>
      <c r="AU128" s="19">
        <f>ROUND(AT128*$AU$5/12,2)</f>
        <v>0.0</v>
      </c>
      <c r="AV128" s="19">
        <f>MIN($AV$5,AT128+AU128)</f>
        <v>0.0</v>
      </c>
      <c r="AW128" s="19">
        <f>MAX(0,MIN(AT128+AU128-AV128,MonthlyPayment-SUM(H128,M128,R128,W128,AB128,AG128,AL128,AQ128,AV128,BA128)-SUM(I128,N128,S128,X128,AC128,AH128,AM128,AR128)))</f>
        <v>0.0</v>
      </c>
      <c r="AX128" s="19">
        <f>ROUND(AT128+AU128-AV128-AW128,2)</f>
        <v>0.0</v>
      </c>
      <c r="AY128" s="19">
        <f>BC127</f>
        <v>0.0</v>
      </c>
      <c r="AZ128" s="19">
        <f>ROUND(AY128*$AZ$5/12,2)</f>
        <v>0.0</v>
      </c>
      <c r="BA128" s="19">
        <f>MIN($BA$5,AY128+AZ128)</f>
        <v>0.0</v>
      </c>
      <c r="BB128" s="19">
        <f>MAX(0,MIN(AY128+AZ128-BA128,MonthlyPayment-SUM(H128,M128,R128,W128,AB128,AG128,AL128,AQ128,AV128,BA128)-SUM(I128,N128,S128,X128,AC128,AH128,AM128,AR128,AW128)))</f>
        <v>0.0</v>
      </c>
      <c r="BC128" s="19">
        <f>ROUND(AY128+AZ128-BA128-BB128,2)</f>
        <v>0.0</v>
      </c>
    </row>
    <row r="129" spans="1:55">
      <c r="A129" s="9">
        <v>123</v>
      </c>
      <c r="B129" s="15">
        <f>IF(FirstPayment="","",EDATE(FirstPayment,A129-1))</f>
        <v/>
      </c>
      <c r="C129" s="19">
        <f>SUM(H129,M129,R129,W129,AB129,AG129,AL129,AQ129,AV129,BA129,I129,N129,S129,X129,AC129,AH129,AM129,AR129,AW129,BB129)</f>
        <v>0.0</v>
      </c>
      <c r="D129" s="19">
        <f>SUM(J129,O129,T129,Y129,AD129,AI129,AN129,AS129,AX129,BC129)</f>
        <v>0.0</v>
      </c>
      <c r="E129" s="19">
        <f>SUM(G129,L129,Q129,V129,AA129,AF129,AK129,AP129,AU129,AZ129)</f>
        <v>0.0</v>
      </c>
      <c r="F129" s="19">
        <f>J128</f>
        <v>0.0</v>
      </c>
      <c r="G129" s="19">
        <f>ROUND(F129*$G$5/12,2)</f>
        <v>0.0</v>
      </c>
      <c r="H129" s="19">
        <f>MIN($H$5,F129+G129)</f>
        <v>0.0</v>
      </c>
      <c r="I129" s="19">
        <f>MAX(0,MIN(F129+G129-H129,MonthlyPayment-SUM(H129,M129,R129,W129,AB129,AG129,AL129,AQ129,AV129,BA129)))</f>
        <v>0.0</v>
      </c>
      <c r="J129" s="19">
        <f>ROUND(F129+G129-H129-I129,2)</f>
        <v>0.0</v>
      </c>
      <c r="K129" s="19">
        <f>O128</f>
        <v>0.0</v>
      </c>
      <c r="L129" s="19">
        <f>ROUND(K129*$L$5/12,2)</f>
        <v>0.0</v>
      </c>
      <c r="M129" s="19">
        <f>MIN($M$5,K129+L129)</f>
        <v>0.0</v>
      </c>
      <c r="N129" s="19">
        <f>MAX(0,MIN(K129+L129-M129,MonthlyPayment-SUM(H129,M129,R129,W129,AB129,AG129,AL129,AQ129,AV129,BA129)-SUM(I129)))</f>
        <v>0.0</v>
      </c>
      <c r="O129" s="19">
        <f>ROUND(K129+L129-M129-N129,2)</f>
        <v>0.0</v>
      </c>
      <c r="P129" s="19">
        <f>T128</f>
        <v>0.0</v>
      </c>
      <c r="Q129" s="19">
        <f>ROUND(P129*$Q$5/12,2)</f>
        <v>0.0</v>
      </c>
      <c r="R129" s="19">
        <f>MIN($R$5,P129+Q129)</f>
        <v>0.0</v>
      </c>
      <c r="S129" s="19">
        <f>MAX(0,MIN(P129+Q129-R129,MonthlyPayment-SUM(H129,M129,R129,W129,AB129,AG129,AL129,AQ129,AV129,BA129)-SUM(I129,N129)))</f>
        <v>0.0</v>
      </c>
      <c r="T129" s="19">
        <f>ROUND(P129+Q129-R129-S129,2)</f>
        <v>0.0</v>
      </c>
      <c r="U129" s="19">
        <f>Y128</f>
        <v>0.0</v>
      </c>
      <c r="V129" s="19">
        <f>ROUND(U129*$V$5/12,2)</f>
        <v>0.0</v>
      </c>
      <c r="W129" s="19">
        <f>MIN($W$5,U129+V129)</f>
        <v>0.0</v>
      </c>
      <c r="X129" s="19">
        <f>MAX(0,MIN(U129+V129-W129,MonthlyPayment-SUM(H129,M129,R129,W129,AB129,AG129,AL129,AQ129,AV129,BA129)-SUM(I129,N129,S129)))</f>
        <v>0.0</v>
      </c>
      <c r="Y129" s="19">
        <f>ROUND(U129+V129-W129-X129,2)</f>
        <v>0.0</v>
      </c>
      <c r="Z129" s="19">
        <f>AD128</f>
        <v>0.0</v>
      </c>
      <c r="AA129" s="19">
        <f>ROUND(Z129*$AA$5/12,2)</f>
        <v>0.0</v>
      </c>
      <c r="AB129" s="19">
        <f>MIN($AB$5,Z129+AA129)</f>
        <v>0.0</v>
      </c>
      <c r="AC129" s="19">
        <f>MAX(0,MIN(Z129+AA129-AB129,MonthlyPayment-SUM(H129,M129,R129,W129,AB129,AG129,AL129,AQ129,AV129,BA129)-SUM(I129,N129,S129,X129)))</f>
        <v>0.0</v>
      </c>
      <c r="AD129" s="19">
        <f>ROUND(Z129+AA129-AB129-AC129,2)</f>
        <v>0.0</v>
      </c>
      <c r="AE129" s="19">
        <f>AI128</f>
        <v>0.0</v>
      </c>
      <c r="AF129" s="19">
        <f>ROUND(AE129*$AF$5/12,2)</f>
        <v>0.0</v>
      </c>
      <c r="AG129" s="19">
        <f>MIN($AG$5,AE129+AF129)</f>
        <v>0.0</v>
      </c>
      <c r="AH129" s="19">
        <f>MAX(0,MIN(AE129+AF129-AG129,MonthlyPayment-SUM(H129,M129,R129,W129,AB129,AG129,AL129,AQ129,AV129,BA129)-SUM(I129,N129,S129,X129,AC129)))</f>
        <v>0.0</v>
      </c>
      <c r="AI129" s="19">
        <f>ROUND(AE129+AF129-AG129-AH129,2)</f>
        <v>0.0</v>
      </c>
      <c r="AJ129" s="19">
        <f>AN128</f>
        <v>0.0</v>
      </c>
      <c r="AK129" s="19">
        <f>ROUND(AJ129*$AK$5/12,2)</f>
        <v>0.0</v>
      </c>
      <c r="AL129" s="19">
        <f>MIN($AL$5,AJ129+AK129)</f>
        <v>0.0</v>
      </c>
      <c r="AM129" s="19">
        <f>MAX(0,MIN(AJ129+AK129-AL129,MonthlyPayment-SUM(H129,M129,R129,W129,AB129,AG129,AL129,AQ129,AV129,BA129)-SUM(I129,N129,S129,X129,AC129,AH129)))</f>
        <v>0.0</v>
      </c>
      <c r="AN129" s="19">
        <f>ROUND(AJ129+AK129-AL129-AM129,2)</f>
        <v>0.0</v>
      </c>
      <c r="AO129" s="19">
        <f>AS128</f>
        <v>0.0</v>
      </c>
      <c r="AP129" s="19">
        <f>ROUND(AO129*$AP$5/12,2)</f>
        <v>0.0</v>
      </c>
      <c r="AQ129" s="19">
        <f>MIN($AQ$5,AO129+AP129)</f>
        <v>0.0</v>
      </c>
      <c r="AR129" s="19">
        <f>MAX(0,MIN(AO129+AP129-AQ129,MonthlyPayment-SUM(H129,M129,R129,W129,AB129,AG129,AL129,AQ129,AV129,BA129)-SUM(I129,N129,S129,X129,AC129,AH129,AM129)))</f>
        <v>0.0</v>
      </c>
      <c r="AS129" s="19">
        <f>ROUND(AO129+AP129-AQ129-AR129,2)</f>
        <v>0.0</v>
      </c>
      <c r="AT129" s="19">
        <f>AX128</f>
        <v>0.0</v>
      </c>
      <c r="AU129" s="19">
        <f>ROUND(AT129*$AU$5/12,2)</f>
        <v>0.0</v>
      </c>
      <c r="AV129" s="19">
        <f>MIN($AV$5,AT129+AU129)</f>
        <v>0.0</v>
      </c>
      <c r="AW129" s="19">
        <f>MAX(0,MIN(AT129+AU129-AV129,MonthlyPayment-SUM(H129,M129,R129,W129,AB129,AG129,AL129,AQ129,AV129,BA129)-SUM(I129,N129,S129,X129,AC129,AH129,AM129,AR129)))</f>
        <v>0.0</v>
      </c>
      <c r="AX129" s="19">
        <f>ROUND(AT129+AU129-AV129-AW129,2)</f>
        <v>0.0</v>
      </c>
      <c r="AY129" s="19">
        <f>BC128</f>
        <v>0.0</v>
      </c>
      <c r="AZ129" s="19">
        <f>ROUND(AY129*$AZ$5/12,2)</f>
        <v>0.0</v>
      </c>
      <c r="BA129" s="19">
        <f>MIN($BA$5,AY129+AZ129)</f>
        <v>0.0</v>
      </c>
      <c r="BB129" s="19">
        <f>MAX(0,MIN(AY129+AZ129-BA129,MonthlyPayment-SUM(H129,M129,R129,W129,AB129,AG129,AL129,AQ129,AV129,BA129)-SUM(I129,N129,S129,X129,AC129,AH129,AM129,AR129,AW129)))</f>
        <v>0.0</v>
      </c>
      <c r="BC129" s="19">
        <f>ROUND(AY129+AZ129-BA129-BB129,2)</f>
        <v>0.0</v>
      </c>
    </row>
    <row r="130" spans="1:55">
      <c r="A130" s="9">
        <v>124</v>
      </c>
      <c r="B130" s="15">
        <f>IF(FirstPayment="","",EDATE(FirstPayment,A130-1))</f>
        <v/>
      </c>
      <c r="C130" s="19">
        <f>SUM(H130,M130,R130,W130,AB130,AG130,AL130,AQ130,AV130,BA130,I130,N130,S130,X130,AC130,AH130,AM130,AR130,AW130,BB130)</f>
        <v>0.0</v>
      </c>
      <c r="D130" s="19">
        <f>SUM(J130,O130,T130,Y130,AD130,AI130,AN130,AS130,AX130,BC130)</f>
        <v>0.0</v>
      </c>
      <c r="E130" s="19">
        <f>SUM(G130,L130,Q130,V130,AA130,AF130,AK130,AP130,AU130,AZ130)</f>
        <v>0.0</v>
      </c>
      <c r="F130" s="19">
        <f>J129</f>
        <v>0.0</v>
      </c>
      <c r="G130" s="19">
        <f>ROUND(F130*$G$5/12,2)</f>
        <v>0.0</v>
      </c>
      <c r="H130" s="19">
        <f>MIN($H$5,F130+G130)</f>
        <v>0.0</v>
      </c>
      <c r="I130" s="19">
        <f>MAX(0,MIN(F130+G130-H130,MonthlyPayment-SUM(H130,M130,R130,W130,AB130,AG130,AL130,AQ130,AV130,BA130)))</f>
        <v>0.0</v>
      </c>
      <c r="J130" s="19">
        <f>ROUND(F130+G130-H130-I130,2)</f>
        <v>0.0</v>
      </c>
      <c r="K130" s="19">
        <f>O129</f>
        <v>0.0</v>
      </c>
      <c r="L130" s="19">
        <f>ROUND(K130*$L$5/12,2)</f>
        <v>0.0</v>
      </c>
      <c r="M130" s="19">
        <f>MIN($M$5,K130+L130)</f>
        <v>0.0</v>
      </c>
      <c r="N130" s="19">
        <f>MAX(0,MIN(K130+L130-M130,MonthlyPayment-SUM(H130,M130,R130,W130,AB130,AG130,AL130,AQ130,AV130,BA130)-SUM(I130)))</f>
        <v>0.0</v>
      </c>
      <c r="O130" s="19">
        <f>ROUND(K130+L130-M130-N130,2)</f>
        <v>0.0</v>
      </c>
      <c r="P130" s="19">
        <f>T129</f>
        <v>0.0</v>
      </c>
      <c r="Q130" s="19">
        <f>ROUND(P130*$Q$5/12,2)</f>
        <v>0.0</v>
      </c>
      <c r="R130" s="19">
        <f>MIN($R$5,P130+Q130)</f>
        <v>0.0</v>
      </c>
      <c r="S130" s="19">
        <f>MAX(0,MIN(P130+Q130-R130,MonthlyPayment-SUM(H130,M130,R130,W130,AB130,AG130,AL130,AQ130,AV130,BA130)-SUM(I130,N130)))</f>
        <v>0.0</v>
      </c>
      <c r="T130" s="19">
        <f>ROUND(P130+Q130-R130-S130,2)</f>
        <v>0.0</v>
      </c>
      <c r="U130" s="19">
        <f>Y129</f>
        <v>0.0</v>
      </c>
      <c r="V130" s="19">
        <f>ROUND(U130*$V$5/12,2)</f>
        <v>0.0</v>
      </c>
      <c r="W130" s="19">
        <f>MIN($W$5,U130+V130)</f>
        <v>0.0</v>
      </c>
      <c r="X130" s="19">
        <f>MAX(0,MIN(U130+V130-W130,MonthlyPayment-SUM(H130,M130,R130,W130,AB130,AG130,AL130,AQ130,AV130,BA130)-SUM(I130,N130,S130)))</f>
        <v>0.0</v>
      </c>
      <c r="Y130" s="19">
        <f>ROUND(U130+V130-W130-X130,2)</f>
        <v>0.0</v>
      </c>
      <c r="Z130" s="19">
        <f>AD129</f>
        <v>0.0</v>
      </c>
      <c r="AA130" s="19">
        <f>ROUND(Z130*$AA$5/12,2)</f>
        <v>0.0</v>
      </c>
      <c r="AB130" s="19">
        <f>MIN($AB$5,Z130+AA130)</f>
        <v>0.0</v>
      </c>
      <c r="AC130" s="19">
        <f>MAX(0,MIN(Z130+AA130-AB130,MonthlyPayment-SUM(H130,M130,R130,W130,AB130,AG130,AL130,AQ130,AV130,BA130)-SUM(I130,N130,S130,X130)))</f>
        <v>0.0</v>
      </c>
      <c r="AD130" s="19">
        <f>ROUND(Z130+AA130-AB130-AC130,2)</f>
        <v>0.0</v>
      </c>
      <c r="AE130" s="19">
        <f>AI129</f>
        <v>0.0</v>
      </c>
      <c r="AF130" s="19">
        <f>ROUND(AE130*$AF$5/12,2)</f>
        <v>0.0</v>
      </c>
      <c r="AG130" s="19">
        <f>MIN($AG$5,AE130+AF130)</f>
        <v>0.0</v>
      </c>
      <c r="AH130" s="19">
        <f>MAX(0,MIN(AE130+AF130-AG130,MonthlyPayment-SUM(H130,M130,R130,W130,AB130,AG130,AL130,AQ130,AV130,BA130)-SUM(I130,N130,S130,X130,AC130)))</f>
        <v>0.0</v>
      </c>
      <c r="AI130" s="19">
        <f>ROUND(AE130+AF130-AG130-AH130,2)</f>
        <v>0.0</v>
      </c>
      <c r="AJ130" s="19">
        <f>AN129</f>
        <v>0.0</v>
      </c>
      <c r="AK130" s="19">
        <f>ROUND(AJ130*$AK$5/12,2)</f>
        <v>0.0</v>
      </c>
      <c r="AL130" s="19">
        <f>MIN($AL$5,AJ130+AK130)</f>
        <v>0.0</v>
      </c>
      <c r="AM130" s="19">
        <f>MAX(0,MIN(AJ130+AK130-AL130,MonthlyPayment-SUM(H130,M130,R130,W130,AB130,AG130,AL130,AQ130,AV130,BA130)-SUM(I130,N130,S130,X130,AC130,AH130)))</f>
        <v>0.0</v>
      </c>
      <c r="AN130" s="19">
        <f>ROUND(AJ130+AK130-AL130-AM130,2)</f>
        <v>0.0</v>
      </c>
      <c r="AO130" s="19">
        <f>AS129</f>
        <v>0.0</v>
      </c>
      <c r="AP130" s="19">
        <f>ROUND(AO130*$AP$5/12,2)</f>
        <v>0.0</v>
      </c>
      <c r="AQ130" s="19">
        <f>MIN($AQ$5,AO130+AP130)</f>
        <v>0.0</v>
      </c>
      <c r="AR130" s="19">
        <f>MAX(0,MIN(AO130+AP130-AQ130,MonthlyPayment-SUM(H130,M130,R130,W130,AB130,AG130,AL130,AQ130,AV130,BA130)-SUM(I130,N130,S130,X130,AC130,AH130,AM130)))</f>
        <v>0.0</v>
      </c>
      <c r="AS130" s="19">
        <f>ROUND(AO130+AP130-AQ130-AR130,2)</f>
        <v>0.0</v>
      </c>
      <c r="AT130" s="19">
        <f>AX129</f>
        <v>0.0</v>
      </c>
      <c r="AU130" s="19">
        <f>ROUND(AT130*$AU$5/12,2)</f>
        <v>0.0</v>
      </c>
      <c r="AV130" s="19">
        <f>MIN($AV$5,AT130+AU130)</f>
        <v>0.0</v>
      </c>
      <c r="AW130" s="19">
        <f>MAX(0,MIN(AT130+AU130-AV130,MonthlyPayment-SUM(H130,M130,R130,W130,AB130,AG130,AL130,AQ130,AV130,BA130)-SUM(I130,N130,S130,X130,AC130,AH130,AM130,AR130)))</f>
        <v>0.0</v>
      </c>
      <c r="AX130" s="19">
        <f>ROUND(AT130+AU130-AV130-AW130,2)</f>
        <v>0.0</v>
      </c>
      <c r="AY130" s="19">
        <f>BC129</f>
        <v>0.0</v>
      </c>
      <c r="AZ130" s="19">
        <f>ROUND(AY130*$AZ$5/12,2)</f>
        <v>0.0</v>
      </c>
      <c r="BA130" s="19">
        <f>MIN($BA$5,AY130+AZ130)</f>
        <v>0.0</v>
      </c>
      <c r="BB130" s="19">
        <f>MAX(0,MIN(AY130+AZ130-BA130,MonthlyPayment-SUM(H130,M130,R130,W130,AB130,AG130,AL130,AQ130,AV130,BA130)-SUM(I130,N130,S130,X130,AC130,AH130,AM130,AR130,AW130)))</f>
        <v>0.0</v>
      </c>
      <c r="BC130" s="19">
        <f>ROUND(AY130+AZ130-BA130-BB130,2)</f>
        <v>0.0</v>
      </c>
    </row>
    <row r="131" spans="1:55">
      <c r="A131" s="9">
        <v>125</v>
      </c>
      <c r="B131" s="15">
        <f>IF(FirstPayment="","",EDATE(FirstPayment,A131-1))</f>
        <v/>
      </c>
      <c r="C131" s="19">
        <f>SUM(H131,M131,R131,W131,AB131,AG131,AL131,AQ131,AV131,BA131,I131,N131,S131,X131,AC131,AH131,AM131,AR131,AW131,BB131)</f>
        <v>0.0</v>
      </c>
      <c r="D131" s="19">
        <f>SUM(J131,O131,T131,Y131,AD131,AI131,AN131,AS131,AX131,BC131)</f>
        <v>0.0</v>
      </c>
      <c r="E131" s="19">
        <f>SUM(G131,L131,Q131,V131,AA131,AF131,AK131,AP131,AU131,AZ131)</f>
        <v>0.0</v>
      </c>
      <c r="F131" s="19">
        <f>J130</f>
        <v>0.0</v>
      </c>
      <c r="G131" s="19">
        <f>ROUND(F131*$G$5/12,2)</f>
        <v>0.0</v>
      </c>
      <c r="H131" s="19">
        <f>MIN($H$5,F131+G131)</f>
        <v>0.0</v>
      </c>
      <c r="I131" s="19">
        <f>MAX(0,MIN(F131+G131-H131,MonthlyPayment-SUM(H131,M131,R131,W131,AB131,AG131,AL131,AQ131,AV131,BA131)))</f>
        <v>0.0</v>
      </c>
      <c r="J131" s="19">
        <f>ROUND(F131+G131-H131-I131,2)</f>
        <v>0.0</v>
      </c>
      <c r="K131" s="19">
        <f>O130</f>
        <v>0.0</v>
      </c>
      <c r="L131" s="19">
        <f>ROUND(K131*$L$5/12,2)</f>
        <v>0.0</v>
      </c>
      <c r="M131" s="19">
        <f>MIN($M$5,K131+L131)</f>
        <v>0.0</v>
      </c>
      <c r="N131" s="19">
        <f>MAX(0,MIN(K131+L131-M131,MonthlyPayment-SUM(H131,M131,R131,W131,AB131,AG131,AL131,AQ131,AV131,BA131)-SUM(I131)))</f>
        <v>0.0</v>
      </c>
      <c r="O131" s="19">
        <f>ROUND(K131+L131-M131-N131,2)</f>
        <v>0.0</v>
      </c>
      <c r="P131" s="19">
        <f>T130</f>
        <v>0.0</v>
      </c>
      <c r="Q131" s="19">
        <f>ROUND(P131*$Q$5/12,2)</f>
        <v>0.0</v>
      </c>
      <c r="R131" s="19">
        <f>MIN($R$5,P131+Q131)</f>
        <v>0.0</v>
      </c>
      <c r="S131" s="19">
        <f>MAX(0,MIN(P131+Q131-R131,MonthlyPayment-SUM(H131,M131,R131,W131,AB131,AG131,AL131,AQ131,AV131,BA131)-SUM(I131,N131)))</f>
        <v>0.0</v>
      </c>
      <c r="T131" s="19">
        <f>ROUND(P131+Q131-R131-S131,2)</f>
        <v>0.0</v>
      </c>
      <c r="U131" s="19">
        <f>Y130</f>
        <v>0.0</v>
      </c>
      <c r="V131" s="19">
        <f>ROUND(U131*$V$5/12,2)</f>
        <v>0.0</v>
      </c>
      <c r="W131" s="19">
        <f>MIN($W$5,U131+V131)</f>
        <v>0.0</v>
      </c>
      <c r="X131" s="19">
        <f>MAX(0,MIN(U131+V131-W131,MonthlyPayment-SUM(H131,M131,R131,W131,AB131,AG131,AL131,AQ131,AV131,BA131)-SUM(I131,N131,S131)))</f>
        <v>0.0</v>
      </c>
      <c r="Y131" s="19">
        <f>ROUND(U131+V131-W131-X131,2)</f>
        <v>0.0</v>
      </c>
      <c r="Z131" s="19">
        <f>AD130</f>
        <v>0.0</v>
      </c>
      <c r="AA131" s="19">
        <f>ROUND(Z131*$AA$5/12,2)</f>
        <v>0.0</v>
      </c>
      <c r="AB131" s="19">
        <f>MIN($AB$5,Z131+AA131)</f>
        <v>0.0</v>
      </c>
      <c r="AC131" s="19">
        <f>MAX(0,MIN(Z131+AA131-AB131,MonthlyPayment-SUM(H131,M131,R131,W131,AB131,AG131,AL131,AQ131,AV131,BA131)-SUM(I131,N131,S131,X131)))</f>
        <v>0.0</v>
      </c>
      <c r="AD131" s="19">
        <f>ROUND(Z131+AA131-AB131-AC131,2)</f>
        <v>0.0</v>
      </c>
      <c r="AE131" s="19">
        <f>AI130</f>
        <v>0.0</v>
      </c>
      <c r="AF131" s="19">
        <f>ROUND(AE131*$AF$5/12,2)</f>
        <v>0.0</v>
      </c>
      <c r="AG131" s="19">
        <f>MIN($AG$5,AE131+AF131)</f>
        <v>0.0</v>
      </c>
      <c r="AH131" s="19">
        <f>MAX(0,MIN(AE131+AF131-AG131,MonthlyPayment-SUM(H131,M131,R131,W131,AB131,AG131,AL131,AQ131,AV131,BA131)-SUM(I131,N131,S131,X131,AC131)))</f>
        <v>0.0</v>
      </c>
      <c r="AI131" s="19">
        <f>ROUND(AE131+AF131-AG131-AH131,2)</f>
        <v>0.0</v>
      </c>
      <c r="AJ131" s="19">
        <f>AN130</f>
        <v>0.0</v>
      </c>
      <c r="AK131" s="19">
        <f>ROUND(AJ131*$AK$5/12,2)</f>
        <v>0.0</v>
      </c>
      <c r="AL131" s="19">
        <f>MIN($AL$5,AJ131+AK131)</f>
        <v>0.0</v>
      </c>
      <c r="AM131" s="19">
        <f>MAX(0,MIN(AJ131+AK131-AL131,MonthlyPayment-SUM(H131,M131,R131,W131,AB131,AG131,AL131,AQ131,AV131,BA131)-SUM(I131,N131,S131,X131,AC131,AH131)))</f>
        <v>0.0</v>
      </c>
      <c r="AN131" s="19">
        <f>ROUND(AJ131+AK131-AL131-AM131,2)</f>
        <v>0.0</v>
      </c>
      <c r="AO131" s="19">
        <f>AS130</f>
        <v>0.0</v>
      </c>
      <c r="AP131" s="19">
        <f>ROUND(AO131*$AP$5/12,2)</f>
        <v>0.0</v>
      </c>
      <c r="AQ131" s="19">
        <f>MIN($AQ$5,AO131+AP131)</f>
        <v>0.0</v>
      </c>
      <c r="AR131" s="19">
        <f>MAX(0,MIN(AO131+AP131-AQ131,MonthlyPayment-SUM(H131,M131,R131,W131,AB131,AG131,AL131,AQ131,AV131,BA131)-SUM(I131,N131,S131,X131,AC131,AH131,AM131)))</f>
        <v>0.0</v>
      </c>
      <c r="AS131" s="19">
        <f>ROUND(AO131+AP131-AQ131-AR131,2)</f>
        <v>0.0</v>
      </c>
      <c r="AT131" s="19">
        <f>AX130</f>
        <v>0.0</v>
      </c>
      <c r="AU131" s="19">
        <f>ROUND(AT131*$AU$5/12,2)</f>
        <v>0.0</v>
      </c>
      <c r="AV131" s="19">
        <f>MIN($AV$5,AT131+AU131)</f>
        <v>0.0</v>
      </c>
      <c r="AW131" s="19">
        <f>MAX(0,MIN(AT131+AU131-AV131,MonthlyPayment-SUM(H131,M131,R131,W131,AB131,AG131,AL131,AQ131,AV131,BA131)-SUM(I131,N131,S131,X131,AC131,AH131,AM131,AR131)))</f>
        <v>0.0</v>
      </c>
      <c r="AX131" s="19">
        <f>ROUND(AT131+AU131-AV131-AW131,2)</f>
        <v>0.0</v>
      </c>
      <c r="AY131" s="19">
        <f>BC130</f>
        <v>0.0</v>
      </c>
      <c r="AZ131" s="19">
        <f>ROUND(AY131*$AZ$5/12,2)</f>
        <v>0.0</v>
      </c>
      <c r="BA131" s="19">
        <f>MIN($BA$5,AY131+AZ131)</f>
        <v>0.0</v>
      </c>
      <c r="BB131" s="19">
        <f>MAX(0,MIN(AY131+AZ131-BA131,MonthlyPayment-SUM(H131,M131,R131,W131,AB131,AG131,AL131,AQ131,AV131,BA131)-SUM(I131,N131,S131,X131,AC131,AH131,AM131,AR131,AW131)))</f>
        <v>0.0</v>
      </c>
      <c r="BC131" s="19">
        <f>ROUND(AY131+AZ131-BA131-BB131,2)</f>
        <v>0.0</v>
      </c>
    </row>
    <row r="132" spans="1:55">
      <c r="A132" s="9">
        <v>126</v>
      </c>
      <c r="B132" s="15">
        <f>IF(FirstPayment="","",EDATE(FirstPayment,A132-1))</f>
        <v/>
      </c>
      <c r="C132" s="19">
        <f>SUM(H132,M132,R132,W132,AB132,AG132,AL132,AQ132,AV132,BA132,I132,N132,S132,X132,AC132,AH132,AM132,AR132,AW132,BB132)</f>
        <v>0.0</v>
      </c>
      <c r="D132" s="19">
        <f>SUM(J132,O132,T132,Y132,AD132,AI132,AN132,AS132,AX132,BC132)</f>
        <v>0.0</v>
      </c>
      <c r="E132" s="19">
        <f>SUM(G132,L132,Q132,V132,AA132,AF132,AK132,AP132,AU132,AZ132)</f>
        <v>0.0</v>
      </c>
      <c r="F132" s="19">
        <f>J131</f>
        <v>0.0</v>
      </c>
      <c r="G132" s="19">
        <f>ROUND(F132*$G$5/12,2)</f>
        <v>0.0</v>
      </c>
      <c r="H132" s="19">
        <f>MIN($H$5,F132+G132)</f>
        <v>0.0</v>
      </c>
      <c r="I132" s="19">
        <f>MAX(0,MIN(F132+G132-H132,MonthlyPayment-SUM(H132,M132,R132,W132,AB132,AG132,AL132,AQ132,AV132,BA132)))</f>
        <v>0.0</v>
      </c>
      <c r="J132" s="19">
        <f>ROUND(F132+G132-H132-I132,2)</f>
        <v>0.0</v>
      </c>
      <c r="K132" s="19">
        <f>O131</f>
        <v>0.0</v>
      </c>
      <c r="L132" s="19">
        <f>ROUND(K132*$L$5/12,2)</f>
        <v>0.0</v>
      </c>
      <c r="M132" s="19">
        <f>MIN($M$5,K132+L132)</f>
        <v>0.0</v>
      </c>
      <c r="N132" s="19">
        <f>MAX(0,MIN(K132+L132-M132,MonthlyPayment-SUM(H132,M132,R132,W132,AB132,AG132,AL132,AQ132,AV132,BA132)-SUM(I132)))</f>
        <v>0.0</v>
      </c>
      <c r="O132" s="19">
        <f>ROUND(K132+L132-M132-N132,2)</f>
        <v>0.0</v>
      </c>
      <c r="P132" s="19">
        <f>T131</f>
        <v>0.0</v>
      </c>
      <c r="Q132" s="19">
        <f>ROUND(P132*$Q$5/12,2)</f>
        <v>0.0</v>
      </c>
      <c r="R132" s="19">
        <f>MIN($R$5,P132+Q132)</f>
        <v>0.0</v>
      </c>
      <c r="S132" s="19">
        <f>MAX(0,MIN(P132+Q132-R132,MonthlyPayment-SUM(H132,M132,R132,W132,AB132,AG132,AL132,AQ132,AV132,BA132)-SUM(I132,N132)))</f>
        <v>0.0</v>
      </c>
      <c r="T132" s="19">
        <f>ROUND(P132+Q132-R132-S132,2)</f>
        <v>0.0</v>
      </c>
      <c r="U132" s="19">
        <f>Y131</f>
        <v>0.0</v>
      </c>
      <c r="V132" s="19">
        <f>ROUND(U132*$V$5/12,2)</f>
        <v>0.0</v>
      </c>
      <c r="W132" s="19">
        <f>MIN($W$5,U132+V132)</f>
        <v>0.0</v>
      </c>
      <c r="X132" s="19">
        <f>MAX(0,MIN(U132+V132-W132,MonthlyPayment-SUM(H132,M132,R132,W132,AB132,AG132,AL132,AQ132,AV132,BA132)-SUM(I132,N132,S132)))</f>
        <v>0.0</v>
      </c>
      <c r="Y132" s="19">
        <f>ROUND(U132+V132-W132-X132,2)</f>
        <v>0.0</v>
      </c>
      <c r="Z132" s="19">
        <f>AD131</f>
        <v>0.0</v>
      </c>
      <c r="AA132" s="19">
        <f>ROUND(Z132*$AA$5/12,2)</f>
        <v>0.0</v>
      </c>
      <c r="AB132" s="19">
        <f>MIN($AB$5,Z132+AA132)</f>
        <v>0.0</v>
      </c>
      <c r="AC132" s="19">
        <f>MAX(0,MIN(Z132+AA132-AB132,MonthlyPayment-SUM(H132,M132,R132,W132,AB132,AG132,AL132,AQ132,AV132,BA132)-SUM(I132,N132,S132,X132)))</f>
        <v>0.0</v>
      </c>
      <c r="AD132" s="19">
        <f>ROUND(Z132+AA132-AB132-AC132,2)</f>
        <v>0.0</v>
      </c>
      <c r="AE132" s="19">
        <f>AI131</f>
        <v>0.0</v>
      </c>
      <c r="AF132" s="19">
        <f>ROUND(AE132*$AF$5/12,2)</f>
        <v>0.0</v>
      </c>
      <c r="AG132" s="19">
        <f>MIN($AG$5,AE132+AF132)</f>
        <v>0.0</v>
      </c>
      <c r="AH132" s="19">
        <f>MAX(0,MIN(AE132+AF132-AG132,MonthlyPayment-SUM(H132,M132,R132,W132,AB132,AG132,AL132,AQ132,AV132,BA132)-SUM(I132,N132,S132,X132,AC132)))</f>
        <v>0.0</v>
      </c>
      <c r="AI132" s="19">
        <f>ROUND(AE132+AF132-AG132-AH132,2)</f>
        <v>0.0</v>
      </c>
      <c r="AJ132" s="19">
        <f>AN131</f>
        <v>0.0</v>
      </c>
      <c r="AK132" s="19">
        <f>ROUND(AJ132*$AK$5/12,2)</f>
        <v>0.0</v>
      </c>
      <c r="AL132" s="19">
        <f>MIN($AL$5,AJ132+AK132)</f>
        <v>0.0</v>
      </c>
      <c r="AM132" s="19">
        <f>MAX(0,MIN(AJ132+AK132-AL132,MonthlyPayment-SUM(H132,M132,R132,W132,AB132,AG132,AL132,AQ132,AV132,BA132)-SUM(I132,N132,S132,X132,AC132,AH132)))</f>
        <v>0.0</v>
      </c>
      <c r="AN132" s="19">
        <f>ROUND(AJ132+AK132-AL132-AM132,2)</f>
        <v>0.0</v>
      </c>
      <c r="AO132" s="19">
        <f>AS131</f>
        <v>0.0</v>
      </c>
      <c r="AP132" s="19">
        <f>ROUND(AO132*$AP$5/12,2)</f>
        <v>0.0</v>
      </c>
      <c r="AQ132" s="19">
        <f>MIN($AQ$5,AO132+AP132)</f>
        <v>0.0</v>
      </c>
      <c r="AR132" s="19">
        <f>MAX(0,MIN(AO132+AP132-AQ132,MonthlyPayment-SUM(H132,M132,R132,W132,AB132,AG132,AL132,AQ132,AV132,BA132)-SUM(I132,N132,S132,X132,AC132,AH132,AM132)))</f>
        <v>0.0</v>
      </c>
      <c r="AS132" s="19">
        <f>ROUND(AO132+AP132-AQ132-AR132,2)</f>
        <v>0.0</v>
      </c>
      <c r="AT132" s="19">
        <f>AX131</f>
        <v>0.0</v>
      </c>
      <c r="AU132" s="19">
        <f>ROUND(AT132*$AU$5/12,2)</f>
        <v>0.0</v>
      </c>
      <c r="AV132" s="19">
        <f>MIN($AV$5,AT132+AU132)</f>
        <v>0.0</v>
      </c>
      <c r="AW132" s="19">
        <f>MAX(0,MIN(AT132+AU132-AV132,MonthlyPayment-SUM(H132,M132,R132,W132,AB132,AG132,AL132,AQ132,AV132,BA132)-SUM(I132,N132,S132,X132,AC132,AH132,AM132,AR132)))</f>
        <v>0.0</v>
      </c>
      <c r="AX132" s="19">
        <f>ROUND(AT132+AU132-AV132-AW132,2)</f>
        <v>0.0</v>
      </c>
      <c r="AY132" s="19">
        <f>BC131</f>
        <v>0.0</v>
      </c>
      <c r="AZ132" s="19">
        <f>ROUND(AY132*$AZ$5/12,2)</f>
        <v>0.0</v>
      </c>
      <c r="BA132" s="19">
        <f>MIN($BA$5,AY132+AZ132)</f>
        <v>0.0</v>
      </c>
      <c r="BB132" s="19">
        <f>MAX(0,MIN(AY132+AZ132-BA132,MonthlyPayment-SUM(H132,M132,R132,W132,AB132,AG132,AL132,AQ132,AV132,BA132)-SUM(I132,N132,S132,X132,AC132,AH132,AM132,AR132,AW132)))</f>
        <v>0.0</v>
      </c>
      <c r="BC132" s="19">
        <f>ROUND(AY132+AZ132-BA132-BB132,2)</f>
        <v>0.0</v>
      </c>
    </row>
    <row r="133" spans="1:55">
      <c r="A133" s="9">
        <v>127</v>
      </c>
      <c r="B133" s="15">
        <f>IF(FirstPayment="","",EDATE(FirstPayment,A133-1))</f>
        <v/>
      </c>
      <c r="C133" s="19">
        <f>SUM(H133,M133,R133,W133,AB133,AG133,AL133,AQ133,AV133,BA133,I133,N133,S133,X133,AC133,AH133,AM133,AR133,AW133,BB133)</f>
        <v>0.0</v>
      </c>
      <c r="D133" s="19">
        <f>SUM(J133,O133,T133,Y133,AD133,AI133,AN133,AS133,AX133,BC133)</f>
        <v>0.0</v>
      </c>
      <c r="E133" s="19">
        <f>SUM(G133,L133,Q133,V133,AA133,AF133,AK133,AP133,AU133,AZ133)</f>
        <v>0.0</v>
      </c>
      <c r="F133" s="19">
        <f>J132</f>
        <v>0.0</v>
      </c>
      <c r="G133" s="19">
        <f>ROUND(F133*$G$5/12,2)</f>
        <v>0.0</v>
      </c>
      <c r="H133" s="19">
        <f>MIN($H$5,F133+G133)</f>
        <v>0.0</v>
      </c>
      <c r="I133" s="19">
        <f>MAX(0,MIN(F133+G133-H133,MonthlyPayment-SUM(H133,M133,R133,W133,AB133,AG133,AL133,AQ133,AV133,BA133)))</f>
        <v>0.0</v>
      </c>
      <c r="J133" s="19">
        <f>ROUND(F133+G133-H133-I133,2)</f>
        <v>0.0</v>
      </c>
      <c r="K133" s="19">
        <f>O132</f>
        <v>0.0</v>
      </c>
      <c r="L133" s="19">
        <f>ROUND(K133*$L$5/12,2)</f>
        <v>0.0</v>
      </c>
      <c r="M133" s="19">
        <f>MIN($M$5,K133+L133)</f>
        <v>0.0</v>
      </c>
      <c r="N133" s="19">
        <f>MAX(0,MIN(K133+L133-M133,MonthlyPayment-SUM(H133,M133,R133,W133,AB133,AG133,AL133,AQ133,AV133,BA133)-SUM(I133)))</f>
        <v>0.0</v>
      </c>
      <c r="O133" s="19">
        <f>ROUND(K133+L133-M133-N133,2)</f>
        <v>0.0</v>
      </c>
      <c r="P133" s="19">
        <f>T132</f>
        <v>0.0</v>
      </c>
      <c r="Q133" s="19">
        <f>ROUND(P133*$Q$5/12,2)</f>
        <v>0.0</v>
      </c>
      <c r="R133" s="19">
        <f>MIN($R$5,P133+Q133)</f>
        <v>0.0</v>
      </c>
      <c r="S133" s="19">
        <f>MAX(0,MIN(P133+Q133-R133,MonthlyPayment-SUM(H133,M133,R133,W133,AB133,AG133,AL133,AQ133,AV133,BA133)-SUM(I133,N133)))</f>
        <v>0.0</v>
      </c>
      <c r="T133" s="19">
        <f>ROUND(P133+Q133-R133-S133,2)</f>
        <v>0.0</v>
      </c>
      <c r="U133" s="19">
        <f>Y132</f>
        <v>0.0</v>
      </c>
      <c r="V133" s="19">
        <f>ROUND(U133*$V$5/12,2)</f>
        <v>0.0</v>
      </c>
      <c r="W133" s="19">
        <f>MIN($W$5,U133+V133)</f>
        <v>0.0</v>
      </c>
      <c r="X133" s="19">
        <f>MAX(0,MIN(U133+V133-W133,MonthlyPayment-SUM(H133,M133,R133,W133,AB133,AG133,AL133,AQ133,AV133,BA133)-SUM(I133,N133,S133)))</f>
        <v>0.0</v>
      </c>
      <c r="Y133" s="19">
        <f>ROUND(U133+V133-W133-X133,2)</f>
        <v>0.0</v>
      </c>
      <c r="Z133" s="19">
        <f>AD132</f>
        <v>0.0</v>
      </c>
      <c r="AA133" s="19">
        <f>ROUND(Z133*$AA$5/12,2)</f>
        <v>0.0</v>
      </c>
      <c r="AB133" s="19">
        <f>MIN($AB$5,Z133+AA133)</f>
        <v>0.0</v>
      </c>
      <c r="AC133" s="19">
        <f>MAX(0,MIN(Z133+AA133-AB133,MonthlyPayment-SUM(H133,M133,R133,W133,AB133,AG133,AL133,AQ133,AV133,BA133)-SUM(I133,N133,S133,X133)))</f>
        <v>0.0</v>
      </c>
      <c r="AD133" s="19">
        <f>ROUND(Z133+AA133-AB133-AC133,2)</f>
        <v>0.0</v>
      </c>
      <c r="AE133" s="19">
        <f>AI132</f>
        <v>0.0</v>
      </c>
      <c r="AF133" s="19">
        <f>ROUND(AE133*$AF$5/12,2)</f>
        <v>0.0</v>
      </c>
      <c r="AG133" s="19">
        <f>MIN($AG$5,AE133+AF133)</f>
        <v>0.0</v>
      </c>
      <c r="AH133" s="19">
        <f>MAX(0,MIN(AE133+AF133-AG133,MonthlyPayment-SUM(H133,M133,R133,W133,AB133,AG133,AL133,AQ133,AV133,BA133)-SUM(I133,N133,S133,X133,AC133)))</f>
        <v>0.0</v>
      </c>
      <c r="AI133" s="19">
        <f>ROUND(AE133+AF133-AG133-AH133,2)</f>
        <v>0.0</v>
      </c>
      <c r="AJ133" s="19">
        <f>AN132</f>
        <v>0.0</v>
      </c>
      <c r="AK133" s="19">
        <f>ROUND(AJ133*$AK$5/12,2)</f>
        <v>0.0</v>
      </c>
      <c r="AL133" s="19">
        <f>MIN($AL$5,AJ133+AK133)</f>
        <v>0.0</v>
      </c>
      <c r="AM133" s="19">
        <f>MAX(0,MIN(AJ133+AK133-AL133,MonthlyPayment-SUM(H133,M133,R133,W133,AB133,AG133,AL133,AQ133,AV133,BA133)-SUM(I133,N133,S133,X133,AC133,AH133)))</f>
        <v>0.0</v>
      </c>
      <c r="AN133" s="19">
        <f>ROUND(AJ133+AK133-AL133-AM133,2)</f>
        <v>0.0</v>
      </c>
      <c r="AO133" s="19">
        <f>AS132</f>
        <v>0.0</v>
      </c>
      <c r="AP133" s="19">
        <f>ROUND(AO133*$AP$5/12,2)</f>
        <v>0.0</v>
      </c>
      <c r="AQ133" s="19">
        <f>MIN($AQ$5,AO133+AP133)</f>
        <v>0.0</v>
      </c>
      <c r="AR133" s="19">
        <f>MAX(0,MIN(AO133+AP133-AQ133,MonthlyPayment-SUM(H133,M133,R133,W133,AB133,AG133,AL133,AQ133,AV133,BA133)-SUM(I133,N133,S133,X133,AC133,AH133,AM133)))</f>
        <v>0.0</v>
      </c>
      <c r="AS133" s="19">
        <f>ROUND(AO133+AP133-AQ133-AR133,2)</f>
        <v>0.0</v>
      </c>
      <c r="AT133" s="19">
        <f>AX132</f>
        <v>0.0</v>
      </c>
      <c r="AU133" s="19">
        <f>ROUND(AT133*$AU$5/12,2)</f>
        <v>0.0</v>
      </c>
      <c r="AV133" s="19">
        <f>MIN($AV$5,AT133+AU133)</f>
        <v>0.0</v>
      </c>
      <c r="AW133" s="19">
        <f>MAX(0,MIN(AT133+AU133-AV133,MonthlyPayment-SUM(H133,M133,R133,W133,AB133,AG133,AL133,AQ133,AV133,BA133)-SUM(I133,N133,S133,X133,AC133,AH133,AM133,AR133)))</f>
        <v>0.0</v>
      </c>
      <c r="AX133" s="19">
        <f>ROUND(AT133+AU133-AV133-AW133,2)</f>
        <v>0.0</v>
      </c>
      <c r="AY133" s="19">
        <f>BC132</f>
        <v>0.0</v>
      </c>
      <c r="AZ133" s="19">
        <f>ROUND(AY133*$AZ$5/12,2)</f>
        <v>0.0</v>
      </c>
      <c r="BA133" s="19">
        <f>MIN($BA$5,AY133+AZ133)</f>
        <v>0.0</v>
      </c>
      <c r="BB133" s="19">
        <f>MAX(0,MIN(AY133+AZ133-BA133,MonthlyPayment-SUM(H133,M133,R133,W133,AB133,AG133,AL133,AQ133,AV133,BA133)-SUM(I133,N133,S133,X133,AC133,AH133,AM133,AR133,AW133)))</f>
        <v>0.0</v>
      </c>
      <c r="BC133" s="19">
        <f>ROUND(AY133+AZ133-BA133-BB133,2)</f>
        <v>0.0</v>
      </c>
    </row>
    <row r="134" spans="1:55">
      <c r="A134" s="9">
        <v>128</v>
      </c>
      <c r="B134" s="15">
        <f>IF(FirstPayment="","",EDATE(FirstPayment,A134-1))</f>
        <v/>
      </c>
      <c r="C134" s="19">
        <f>SUM(H134,M134,R134,W134,AB134,AG134,AL134,AQ134,AV134,BA134,I134,N134,S134,X134,AC134,AH134,AM134,AR134,AW134,BB134)</f>
        <v>0.0</v>
      </c>
      <c r="D134" s="19">
        <f>SUM(J134,O134,T134,Y134,AD134,AI134,AN134,AS134,AX134,BC134)</f>
        <v>0.0</v>
      </c>
      <c r="E134" s="19">
        <f>SUM(G134,L134,Q134,V134,AA134,AF134,AK134,AP134,AU134,AZ134)</f>
        <v>0.0</v>
      </c>
      <c r="F134" s="19">
        <f>J133</f>
        <v>0.0</v>
      </c>
      <c r="G134" s="19">
        <f>ROUND(F134*$G$5/12,2)</f>
        <v>0.0</v>
      </c>
      <c r="H134" s="19">
        <f>MIN($H$5,F134+G134)</f>
        <v>0.0</v>
      </c>
      <c r="I134" s="19">
        <f>MAX(0,MIN(F134+G134-H134,MonthlyPayment-SUM(H134,M134,R134,W134,AB134,AG134,AL134,AQ134,AV134,BA134)))</f>
        <v>0.0</v>
      </c>
      <c r="J134" s="19">
        <f>ROUND(F134+G134-H134-I134,2)</f>
        <v>0.0</v>
      </c>
      <c r="K134" s="19">
        <f>O133</f>
        <v>0.0</v>
      </c>
      <c r="L134" s="19">
        <f>ROUND(K134*$L$5/12,2)</f>
        <v>0.0</v>
      </c>
      <c r="M134" s="19">
        <f>MIN($M$5,K134+L134)</f>
        <v>0.0</v>
      </c>
      <c r="N134" s="19">
        <f>MAX(0,MIN(K134+L134-M134,MonthlyPayment-SUM(H134,M134,R134,W134,AB134,AG134,AL134,AQ134,AV134,BA134)-SUM(I134)))</f>
        <v>0.0</v>
      </c>
      <c r="O134" s="19">
        <f>ROUND(K134+L134-M134-N134,2)</f>
        <v>0.0</v>
      </c>
      <c r="P134" s="19">
        <f>T133</f>
        <v>0.0</v>
      </c>
      <c r="Q134" s="19">
        <f>ROUND(P134*$Q$5/12,2)</f>
        <v>0.0</v>
      </c>
      <c r="R134" s="19">
        <f>MIN($R$5,P134+Q134)</f>
        <v>0.0</v>
      </c>
      <c r="S134" s="19">
        <f>MAX(0,MIN(P134+Q134-R134,MonthlyPayment-SUM(H134,M134,R134,W134,AB134,AG134,AL134,AQ134,AV134,BA134)-SUM(I134,N134)))</f>
        <v>0.0</v>
      </c>
      <c r="T134" s="19">
        <f>ROUND(P134+Q134-R134-S134,2)</f>
        <v>0.0</v>
      </c>
      <c r="U134" s="19">
        <f>Y133</f>
        <v>0.0</v>
      </c>
      <c r="V134" s="19">
        <f>ROUND(U134*$V$5/12,2)</f>
        <v>0.0</v>
      </c>
      <c r="W134" s="19">
        <f>MIN($W$5,U134+V134)</f>
        <v>0.0</v>
      </c>
      <c r="X134" s="19">
        <f>MAX(0,MIN(U134+V134-W134,MonthlyPayment-SUM(H134,M134,R134,W134,AB134,AG134,AL134,AQ134,AV134,BA134)-SUM(I134,N134,S134)))</f>
        <v>0.0</v>
      </c>
      <c r="Y134" s="19">
        <f>ROUND(U134+V134-W134-X134,2)</f>
        <v>0.0</v>
      </c>
      <c r="Z134" s="19">
        <f>AD133</f>
        <v>0.0</v>
      </c>
      <c r="AA134" s="19">
        <f>ROUND(Z134*$AA$5/12,2)</f>
        <v>0.0</v>
      </c>
      <c r="AB134" s="19">
        <f>MIN($AB$5,Z134+AA134)</f>
        <v>0.0</v>
      </c>
      <c r="AC134" s="19">
        <f>MAX(0,MIN(Z134+AA134-AB134,MonthlyPayment-SUM(H134,M134,R134,W134,AB134,AG134,AL134,AQ134,AV134,BA134)-SUM(I134,N134,S134,X134)))</f>
        <v>0.0</v>
      </c>
      <c r="AD134" s="19">
        <f>ROUND(Z134+AA134-AB134-AC134,2)</f>
        <v>0.0</v>
      </c>
      <c r="AE134" s="19">
        <f>AI133</f>
        <v>0.0</v>
      </c>
      <c r="AF134" s="19">
        <f>ROUND(AE134*$AF$5/12,2)</f>
        <v>0.0</v>
      </c>
      <c r="AG134" s="19">
        <f>MIN($AG$5,AE134+AF134)</f>
        <v>0.0</v>
      </c>
      <c r="AH134" s="19">
        <f>MAX(0,MIN(AE134+AF134-AG134,MonthlyPayment-SUM(H134,M134,R134,W134,AB134,AG134,AL134,AQ134,AV134,BA134)-SUM(I134,N134,S134,X134,AC134)))</f>
        <v>0.0</v>
      </c>
      <c r="AI134" s="19">
        <f>ROUND(AE134+AF134-AG134-AH134,2)</f>
        <v>0.0</v>
      </c>
      <c r="AJ134" s="19">
        <f>AN133</f>
        <v>0.0</v>
      </c>
      <c r="AK134" s="19">
        <f>ROUND(AJ134*$AK$5/12,2)</f>
        <v>0.0</v>
      </c>
      <c r="AL134" s="19">
        <f>MIN($AL$5,AJ134+AK134)</f>
        <v>0.0</v>
      </c>
      <c r="AM134" s="19">
        <f>MAX(0,MIN(AJ134+AK134-AL134,MonthlyPayment-SUM(H134,M134,R134,W134,AB134,AG134,AL134,AQ134,AV134,BA134)-SUM(I134,N134,S134,X134,AC134,AH134)))</f>
        <v>0.0</v>
      </c>
      <c r="AN134" s="19">
        <f>ROUND(AJ134+AK134-AL134-AM134,2)</f>
        <v>0.0</v>
      </c>
      <c r="AO134" s="19">
        <f>AS133</f>
        <v>0.0</v>
      </c>
      <c r="AP134" s="19">
        <f>ROUND(AO134*$AP$5/12,2)</f>
        <v>0.0</v>
      </c>
      <c r="AQ134" s="19">
        <f>MIN($AQ$5,AO134+AP134)</f>
        <v>0.0</v>
      </c>
      <c r="AR134" s="19">
        <f>MAX(0,MIN(AO134+AP134-AQ134,MonthlyPayment-SUM(H134,M134,R134,W134,AB134,AG134,AL134,AQ134,AV134,BA134)-SUM(I134,N134,S134,X134,AC134,AH134,AM134)))</f>
        <v>0.0</v>
      </c>
      <c r="AS134" s="19">
        <f>ROUND(AO134+AP134-AQ134-AR134,2)</f>
        <v>0.0</v>
      </c>
      <c r="AT134" s="19">
        <f>AX133</f>
        <v>0.0</v>
      </c>
      <c r="AU134" s="19">
        <f>ROUND(AT134*$AU$5/12,2)</f>
        <v>0.0</v>
      </c>
      <c r="AV134" s="19">
        <f>MIN($AV$5,AT134+AU134)</f>
        <v>0.0</v>
      </c>
      <c r="AW134" s="19">
        <f>MAX(0,MIN(AT134+AU134-AV134,MonthlyPayment-SUM(H134,M134,R134,W134,AB134,AG134,AL134,AQ134,AV134,BA134)-SUM(I134,N134,S134,X134,AC134,AH134,AM134,AR134)))</f>
        <v>0.0</v>
      </c>
      <c r="AX134" s="19">
        <f>ROUND(AT134+AU134-AV134-AW134,2)</f>
        <v>0.0</v>
      </c>
      <c r="AY134" s="19">
        <f>BC133</f>
        <v>0.0</v>
      </c>
      <c r="AZ134" s="19">
        <f>ROUND(AY134*$AZ$5/12,2)</f>
        <v>0.0</v>
      </c>
      <c r="BA134" s="19">
        <f>MIN($BA$5,AY134+AZ134)</f>
        <v>0.0</v>
      </c>
      <c r="BB134" s="19">
        <f>MAX(0,MIN(AY134+AZ134-BA134,MonthlyPayment-SUM(H134,M134,R134,W134,AB134,AG134,AL134,AQ134,AV134,BA134)-SUM(I134,N134,S134,X134,AC134,AH134,AM134,AR134,AW134)))</f>
        <v>0.0</v>
      </c>
      <c r="BC134" s="19">
        <f>ROUND(AY134+AZ134-BA134-BB134,2)</f>
        <v>0.0</v>
      </c>
    </row>
    <row r="135" spans="1:55">
      <c r="A135" s="9">
        <v>129</v>
      </c>
      <c r="B135" s="15">
        <f>IF(FirstPayment="","",EDATE(FirstPayment,A135-1))</f>
        <v/>
      </c>
      <c r="C135" s="19">
        <f>SUM(H135,M135,R135,W135,AB135,AG135,AL135,AQ135,AV135,BA135,I135,N135,S135,X135,AC135,AH135,AM135,AR135,AW135,BB135)</f>
        <v>0.0</v>
      </c>
      <c r="D135" s="19">
        <f>SUM(J135,O135,T135,Y135,AD135,AI135,AN135,AS135,AX135,BC135)</f>
        <v>0.0</v>
      </c>
      <c r="E135" s="19">
        <f>SUM(G135,L135,Q135,V135,AA135,AF135,AK135,AP135,AU135,AZ135)</f>
        <v>0.0</v>
      </c>
      <c r="F135" s="19">
        <f>J134</f>
        <v>0.0</v>
      </c>
      <c r="G135" s="19">
        <f>ROUND(F135*$G$5/12,2)</f>
        <v>0.0</v>
      </c>
      <c r="H135" s="19">
        <f>MIN($H$5,F135+G135)</f>
        <v>0.0</v>
      </c>
      <c r="I135" s="19">
        <f>MAX(0,MIN(F135+G135-H135,MonthlyPayment-SUM(H135,M135,R135,W135,AB135,AG135,AL135,AQ135,AV135,BA135)))</f>
        <v>0.0</v>
      </c>
      <c r="J135" s="19">
        <f>ROUND(F135+G135-H135-I135,2)</f>
        <v>0.0</v>
      </c>
      <c r="K135" s="19">
        <f>O134</f>
        <v>0.0</v>
      </c>
      <c r="L135" s="19">
        <f>ROUND(K135*$L$5/12,2)</f>
        <v>0.0</v>
      </c>
      <c r="M135" s="19">
        <f>MIN($M$5,K135+L135)</f>
        <v>0.0</v>
      </c>
      <c r="N135" s="19">
        <f>MAX(0,MIN(K135+L135-M135,MonthlyPayment-SUM(H135,M135,R135,W135,AB135,AG135,AL135,AQ135,AV135,BA135)-SUM(I135)))</f>
        <v>0.0</v>
      </c>
      <c r="O135" s="19">
        <f>ROUND(K135+L135-M135-N135,2)</f>
        <v>0.0</v>
      </c>
      <c r="P135" s="19">
        <f>T134</f>
        <v>0.0</v>
      </c>
      <c r="Q135" s="19">
        <f>ROUND(P135*$Q$5/12,2)</f>
        <v>0.0</v>
      </c>
      <c r="R135" s="19">
        <f>MIN($R$5,P135+Q135)</f>
        <v>0.0</v>
      </c>
      <c r="S135" s="19">
        <f>MAX(0,MIN(P135+Q135-R135,MonthlyPayment-SUM(H135,M135,R135,W135,AB135,AG135,AL135,AQ135,AV135,BA135)-SUM(I135,N135)))</f>
        <v>0.0</v>
      </c>
      <c r="T135" s="19">
        <f>ROUND(P135+Q135-R135-S135,2)</f>
        <v>0.0</v>
      </c>
      <c r="U135" s="19">
        <f>Y134</f>
        <v>0.0</v>
      </c>
      <c r="V135" s="19">
        <f>ROUND(U135*$V$5/12,2)</f>
        <v>0.0</v>
      </c>
      <c r="W135" s="19">
        <f>MIN($W$5,U135+V135)</f>
        <v>0.0</v>
      </c>
      <c r="X135" s="19">
        <f>MAX(0,MIN(U135+V135-W135,MonthlyPayment-SUM(H135,M135,R135,W135,AB135,AG135,AL135,AQ135,AV135,BA135)-SUM(I135,N135,S135)))</f>
        <v>0.0</v>
      </c>
      <c r="Y135" s="19">
        <f>ROUND(U135+V135-W135-X135,2)</f>
        <v>0.0</v>
      </c>
      <c r="Z135" s="19">
        <f>AD134</f>
        <v>0.0</v>
      </c>
      <c r="AA135" s="19">
        <f>ROUND(Z135*$AA$5/12,2)</f>
        <v>0.0</v>
      </c>
      <c r="AB135" s="19">
        <f>MIN($AB$5,Z135+AA135)</f>
        <v>0.0</v>
      </c>
      <c r="AC135" s="19">
        <f>MAX(0,MIN(Z135+AA135-AB135,MonthlyPayment-SUM(H135,M135,R135,W135,AB135,AG135,AL135,AQ135,AV135,BA135)-SUM(I135,N135,S135,X135)))</f>
        <v>0.0</v>
      </c>
      <c r="AD135" s="19">
        <f>ROUND(Z135+AA135-AB135-AC135,2)</f>
        <v>0.0</v>
      </c>
      <c r="AE135" s="19">
        <f>AI134</f>
        <v>0.0</v>
      </c>
      <c r="AF135" s="19">
        <f>ROUND(AE135*$AF$5/12,2)</f>
        <v>0.0</v>
      </c>
      <c r="AG135" s="19">
        <f>MIN($AG$5,AE135+AF135)</f>
        <v>0.0</v>
      </c>
      <c r="AH135" s="19">
        <f>MAX(0,MIN(AE135+AF135-AG135,MonthlyPayment-SUM(H135,M135,R135,W135,AB135,AG135,AL135,AQ135,AV135,BA135)-SUM(I135,N135,S135,X135,AC135)))</f>
        <v>0.0</v>
      </c>
      <c r="AI135" s="19">
        <f>ROUND(AE135+AF135-AG135-AH135,2)</f>
        <v>0.0</v>
      </c>
      <c r="AJ135" s="19">
        <f>AN134</f>
        <v>0.0</v>
      </c>
      <c r="AK135" s="19">
        <f>ROUND(AJ135*$AK$5/12,2)</f>
        <v>0.0</v>
      </c>
      <c r="AL135" s="19">
        <f>MIN($AL$5,AJ135+AK135)</f>
        <v>0.0</v>
      </c>
      <c r="AM135" s="19">
        <f>MAX(0,MIN(AJ135+AK135-AL135,MonthlyPayment-SUM(H135,M135,R135,W135,AB135,AG135,AL135,AQ135,AV135,BA135)-SUM(I135,N135,S135,X135,AC135,AH135)))</f>
        <v>0.0</v>
      </c>
      <c r="AN135" s="19">
        <f>ROUND(AJ135+AK135-AL135-AM135,2)</f>
        <v>0.0</v>
      </c>
      <c r="AO135" s="19">
        <f>AS134</f>
        <v>0.0</v>
      </c>
      <c r="AP135" s="19">
        <f>ROUND(AO135*$AP$5/12,2)</f>
        <v>0.0</v>
      </c>
      <c r="AQ135" s="19">
        <f>MIN($AQ$5,AO135+AP135)</f>
        <v>0.0</v>
      </c>
      <c r="AR135" s="19">
        <f>MAX(0,MIN(AO135+AP135-AQ135,MonthlyPayment-SUM(H135,M135,R135,W135,AB135,AG135,AL135,AQ135,AV135,BA135)-SUM(I135,N135,S135,X135,AC135,AH135,AM135)))</f>
        <v>0.0</v>
      </c>
      <c r="AS135" s="19">
        <f>ROUND(AO135+AP135-AQ135-AR135,2)</f>
        <v>0.0</v>
      </c>
      <c r="AT135" s="19">
        <f>AX134</f>
        <v>0.0</v>
      </c>
      <c r="AU135" s="19">
        <f>ROUND(AT135*$AU$5/12,2)</f>
        <v>0.0</v>
      </c>
      <c r="AV135" s="19">
        <f>MIN($AV$5,AT135+AU135)</f>
        <v>0.0</v>
      </c>
      <c r="AW135" s="19">
        <f>MAX(0,MIN(AT135+AU135-AV135,MonthlyPayment-SUM(H135,M135,R135,W135,AB135,AG135,AL135,AQ135,AV135,BA135)-SUM(I135,N135,S135,X135,AC135,AH135,AM135,AR135)))</f>
        <v>0.0</v>
      </c>
      <c r="AX135" s="19">
        <f>ROUND(AT135+AU135-AV135-AW135,2)</f>
        <v>0.0</v>
      </c>
      <c r="AY135" s="19">
        <f>BC134</f>
        <v>0.0</v>
      </c>
      <c r="AZ135" s="19">
        <f>ROUND(AY135*$AZ$5/12,2)</f>
        <v>0.0</v>
      </c>
      <c r="BA135" s="19">
        <f>MIN($BA$5,AY135+AZ135)</f>
        <v>0.0</v>
      </c>
      <c r="BB135" s="19">
        <f>MAX(0,MIN(AY135+AZ135-BA135,MonthlyPayment-SUM(H135,M135,R135,W135,AB135,AG135,AL135,AQ135,AV135,BA135)-SUM(I135,N135,S135,X135,AC135,AH135,AM135,AR135,AW135)))</f>
        <v>0.0</v>
      </c>
      <c r="BC135" s="19">
        <f>ROUND(AY135+AZ135-BA135-BB135,2)</f>
        <v>0.0</v>
      </c>
    </row>
    <row r="136" spans="1:55">
      <c r="A136" s="9">
        <v>130</v>
      </c>
      <c r="B136" s="15">
        <f>IF(FirstPayment="","",EDATE(FirstPayment,A136-1))</f>
        <v/>
      </c>
      <c r="C136" s="19">
        <f>SUM(H136,M136,R136,W136,AB136,AG136,AL136,AQ136,AV136,BA136,I136,N136,S136,X136,AC136,AH136,AM136,AR136,AW136,BB136)</f>
        <v>0.0</v>
      </c>
      <c r="D136" s="19">
        <f>SUM(J136,O136,T136,Y136,AD136,AI136,AN136,AS136,AX136,BC136)</f>
        <v>0.0</v>
      </c>
      <c r="E136" s="19">
        <f>SUM(G136,L136,Q136,V136,AA136,AF136,AK136,AP136,AU136,AZ136)</f>
        <v>0.0</v>
      </c>
      <c r="F136" s="19">
        <f>J135</f>
        <v>0.0</v>
      </c>
      <c r="G136" s="19">
        <f>ROUND(F136*$G$5/12,2)</f>
        <v>0.0</v>
      </c>
      <c r="H136" s="19">
        <f>MIN($H$5,F136+G136)</f>
        <v>0.0</v>
      </c>
      <c r="I136" s="19">
        <f>MAX(0,MIN(F136+G136-H136,MonthlyPayment-SUM(H136,M136,R136,W136,AB136,AG136,AL136,AQ136,AV136,BA136)))</f>
        <v>0.0</v>
      </c>
      <c r="J136" s="19">
        <f>ROUND(F136+G136-H136-I136,2)</f>
        <v>0.0</v>
      </c>
      <c r="K136" s="19">
        <f>O135</f>
        <v>0.0</v>
      </c>
      <c r="L136" s="19">
        <f>ROUND(K136*$L$5/12,2)</f>
        <v>0.0</v>
      </c>
      <c r="M136" s="19">
        <f>MIN($M$5,K136+L136)</f>
        <v>0.0</v>
      </c>
      <c r="N136" s="19">
        <f>MAX(0,MIN(K136+L136-M136,MonthlyPayment-SUM(H136,M136,R136,W136,AB136,AG136,AL136,AQ136,AV136,BA136)-SUM(I136)))</f>
        <v>0.0</v>
      </c>
      <c r="O136" s="19">
        <f>ROUND(K136+L136-M136-N136,2)</f>
        <v>0.0</v>
      </c>
      <c r="P136" s="19">
        <f>T135</f>
        <v>0.0</v>
      </c>
      <c r="Q136" s="19">
        <f>ROUND(P136*$Q$5/12,2)</f>
        <v>0.0</v>
      </c>
      <c r="R136" s="19">
        <f>MIN($R$5,P136+Q136)</f>
        <v>0.0</v>
      </c>
      <c r="S136" s="19">
        <f>MAX(0,MIN(P136+Q136-R136,MonthlyPayment-SUM(H136,M136,R136,W136,AB136,AG136,AL136,AQ136,AV136,BA136)-SUM(I136,N136)))</f>
        <v>0.0</v>
      </c>
      <c r="T136" s="19">
        <f>ROUND(P136+Q136-R136-S136,2)</f>
        <v>0.0</v>
      </c>
      <c r="U136" s="19">
        <f>Y135</f>
        <v>0.0</v>
      </c>
      <c r="V136" s="19">
        <f>ROUND(U136*$V$5/12,2)</f>
        <v>0.0</v>
      </c>
      <c r="W136" s="19">
        <f>MIN($W$5,U136+V136)</f>
        <v>0.0</v>
      </c>
      <c r="X136" s="19">
        <f>MAX(0,MIN(U136+V136-W136,MonthlyPayment-SUM(H136,M136,R136,W136,AB136,AG136,AL136,AQ136,AV136,BA136)-SUM(I136,N136,S136)))</f>
        <v>0.0</v>
      </c>
      <c r="Y136" s="19">
        <f>ROUND(U136+V136-W136-X136,2)</f>
        <v>0.0</v>
      </c>
      <c r="Z136" s="19">
        <f>AD135</f>
        <v>0.0</v>
      </c>
      <c r="AA136" s="19">
        <f>ROUND(Z136*$AA$5/12,2)</f>
        <v>0.0</v>
      </c>
      <c r="AB136" s="19">
        <f>MIN($AB$5,Z136+AA136)</f>
        <v>0.0</v>
      </c>
      <c r="AC136" s="19">
        <f>MAX(0,MIN(Z136+AA136-AB136,MonthlyPayment-SUM(H136,M136,R136,W136,AB136,AG136,AL136,AQ136,AV136,BA136)-SUM(I136,N136,S136,X136)))</f>
        <v>0.0</v>
      </c>
      <c r="AD136" s="19">
        <f>ROUND(Z136+AA136-AB136-AC136,2)</f>
        <v>0.0</v>
      </c>
      <c r="AE136" s="19">
        <f>AI135</f>
        <v>0.0</v>
      </c>
      <c r="AF136" s="19">
        <f>ROUND(AE136*$AF$5/12,2)</f>
        <v>0.0</v>
      </c>
      <c r="AG136" s="19">
        <f>MIN($AG$5,AE136+AF136)</f>
        <v>0.0</v>
      </c>
      <c r="AH136" s="19">
        <f>MAX(0,MIN(AE136+AF136-AG136,MonthlyPayment-SUM(H136,M136,R136,W136,AB136,AG136,AL136,AQ136,AV136,BA136)-SUM(I136,N136,S136,X136,AC136)))</f>
        <v>0.0</v>
      </c>
      <c r="AI136" s="19">
        <f>ROUND(AE136+AF136-AG136-AH136,2)</f>
        <v>0.0</v>
      </c>
      <c r="AJ136" s="19">
        <f>AN135</f>
        <v>0.0</v>
      </c>
      <c r="AK136" s="19">
        <f>ROUND(AJ136*$AK$5/12,2)</f>
        <v>0.0</v>
      </c>
      <c r="AL136" s="19">
        <f>MIN($AL$5,AJ136+AK136)</f>
        <v>0.0</v>
      </c>
      <c r="AM136" s="19">
        <f>MAX(0,MIN(AJ136+AK136-AL136,MonthlyPayment-SUM(H136,M136,R136,W136,AB136,AG136,AL136,AQ136,AV136,BA136)-SUM(I136,N136,S136,X136,AC136,AH136)))</f>
        <v>0.0</v>
      </c>
      <c r="AN136" s="19">
        <f>ROUND(AJ136+AK136-AL136-AM136,2)</f>
        <v>0.0</v>
      </c>
      <c r="AO136" s="19">
        <f>AS135</f>
        <v>0.0</v>
      </c>
      <c r="AP136" s="19">
        <f>ROUND(AO136*$AP$5/12,2)</f>
        <v>0.0</v>
      </c>
      <c r="AQ136" s="19">
        <f>MIN($AQ$5,AO136+AP136)</f>
        <v>0.0</v>
      </c>
      <c r="AR136" s="19">
        <f>MAX(0,MIN(AO136+AP136-AQ136,MonthlyPayment-SUM(H136,M136,R136,W136,AB136,AG136,AL136,AQ136,AV136,BA136)-SUM(I136,N136,S136,X136,AC136,AH136,AM136)))</f>
        <v>0.0</v>
      </c>
      <c r="AS136" s="19">
        <f>ROUND(AO136+AP136-AQ136-AR136,2)</f>
        <v>0.0</v>
      </c>
      <c r="AT136" s="19">
        <f>AX135</f>
        <v>0.0</v>
      </c>
      <c r="AU136" s="19">
        <f>ROUND(AT136*$AU$5/12,2)</f>
        <v>0.0</v>
      </c>
      <c r="AV136" s="19">
        <f>MIN($AV$5,AT136+AU136)</f>
        <v>0.0</v>
      </c>
      <c r="AW136" s="19">
        <f>MAX(0,MIN(AT136+AU136-AV136,MonthlyPayment-SUM(H136,M136,R136,W136,AB136,AG136,AL136,AQ136,AV136,BA136)-SUM(I136,N136,S136,X136,AC136,AH136,AM136,AR136)))</f>
        <v>0.0</v>
      </c>
      <c r="AX136" s="19">
        <f>ROUND(AT136+AU136-AV136-AW136,2)</f>
        <v>0.0</v>
      </c>
      <c r="AY136" s="19">
        <f>BC135</f>
        <v>0.0</v>
      </c>
      <c r="AZ136" s="19">
        <f>ROUND(AY136*$AZ$5/12,2)</f>
        <v>0.0</v>
      </c>
      <c r="BA136" s="19">
        <f>MIN($BA$5,AY136+AZ136)</f>
        <v>0.0</v>
      </c>
      <c r="BB136" s="19">
        <f>MAX(0,MIN(AY136+AZ136-BA136,MonthlyPayment-SUM(H136,M136,R136,W136,AB136,AG136,AL136,AQ136,AV136,BA136)-SUM(I136,N136,S136,X136,AC136,AH136,AM136,AR136,AW136)))</f>
        <v>0.0</v>
      </c>
      <c r="BC136" s="19">
        <f>ROUND(AY136+AZ136-BA136-BB136,2)</f>
        <v>0.0</v>
      </c>
    </row>
    <row r="137" spans="1:55">
      <c r="A137" s="9">
        <v>131</v>
      </c>
      <c r="B137" s="15">
        <f>IF(FirstPayment="","",EDATE(FirstPayment,A137-1))</f>
        <v/>
      </c>
      <c r="C137" s="19">
        <f>SUM(H137,M137,R137,W137,AB137,AG137,AL137,AQ137,AV137,BA137,I137,N137,S137,X137,AC137,AH137,AM137,AR137,AW137,BB137)</f>
        <v>0.0</v>
      </c>
      <c r="D137" s="19">
        <f>SUM(J137,O137,T137,Y137,AD137,AI137,AN137,AS137,AX137,BC137)</f>
        <v>0.0</v>
      </c>
      <c r="E137" s="19">
        <f>SUM(G137,L137,Q137,V137,AA137,AF137,AK137,AP137,AU137,AZ137)</f>
        <v>0.0</v>
      </c>
      <c r="F137" s="19">
        <f>J136</f>
        <v>0.0</v>
      </c>
      <c r="G137" s="19">
        <f>ROUND(F137*$G$5/12,2)</f>
        <v>0.0</v>
      </c>
      <c r="H137" s="19">
        <f>MIN($H$5,F137+G137)</f>
        <v>0.0</v>
      </c>
      <c r="I137" s="19">
        <f>MAX(0,MIN(F137+G137-H137,MonthlyPayment-SUM(H137,M137,R137,W137,AB137,AG137,AL137,AQ137,AV137,BA137)))</f>
        <v>0.0</v>
      </c>
      <c r="J137" s="19">
        <f>ROUND(F137+G137-H137-I137,2)</f>
        <v>0.0</v>
      </c>
      <c r="K137" s="19">
        <f>O136</f>
        <v>0.0</v>
      </c>
      <c r="L137" s="19">
        <f>ROUND(K137*$L$5/12,2)</f>
        <v>0.0</v>
      </c>
      <c r="M137" s="19">
        <f>MIN($M$5,K137+L137)</f>
        <v>0.0</v>
      </c>
      <c r="N137" s="19">
        <f>MAX(0,MIN(K137+L137-M137,MonthlyPayment-SUM(H137,M137,R137,W137,AB137,AG137,AL137,AQ137,AV137,BA137)-SUM(I137)))</f>
        <v>0.0</v>
      </c>
      <c r="O137" s="19">
        <f>ROUND(K137+L137-M137-N137,2)</f>
        <v>0.0</v>
      </c>
      <c r="P137" s="19">
        <f>T136</f>
        <v>0.0</v>
      </c>
      <c r="Q137" s="19">
        <f>ROUND(P137*$Q$5/12,2)</f>
        <v>0.0</v>
      </c>
      <c r="R137" s="19">
        <f>MIN($R$5,P137+Q137)</f>
        <v>0.0</v>
      </c>
      <c r="S137" s="19">
        <f>MAX(0,MIN(P137+Q137-R137,MonthlyPayment-SUM(H137,M137,R137,W137,AB137,AG137,AL137,AQ137,AV137,BA137)-SUM(I137,N137)))</f>
        <v>0.0</v>
      </c>
      <c r="T137" s="19">
        <f>ROUND(P137+Q137-R137-S137,2)</f>
        <v>0.0</v>
      </c>
      <c r="U137" s="19">
        <f>Y136</f>
        <v>0.0</v>
      </c>
      <c r="V137" s="19">
        <f>ROUND(U137*$V$5/12,2)</f>
        <v>0.0</v>
      </c>
      <c r="W137" s="19">
        <f>MIN($W$5,U137+V137)</f>
        <v>0.0</v>
      </c>
      <c r="X137" s="19">
        <f>MAX(0,MIN(U137+V137-W137,MonthlyPayment-SUM(H137,M137,R137,W137,AB137,AG137,AL137,AQ137,AV137,BA137)-SUM(I137,N137,S137)))</f>
        <v>0.0</v>
      </c>
      <c r="Y137" s="19">
        <f>ROUND(U137+V137-W137-X137,2)</f>
        <v>0.0</v>
      </c>
      <c r="Z137" s="19">
        <f>AD136</f>
        <v>0.0</v>
      </c>
      <c r="AA137" s="19">
        <f>ROUND(Z137*$AA$5/12,2)</f>
        <v>0.0</v>
      </c>
      <c r="AB137" s="19">
        <f>MIN($AB$5,Z137+AA137)</f>
        <v>0.0</v>
      </c>
      <c r="AC137" s="19">
        <f>MAX(0,MIN(Z137+AA137-AB137,MonthlyPayment-SUM(H137,M137,R137,W137,AB137,AG137,AL137,AQ137,AV137,BA137)-SUM(I137,N137,S137,X137)))</f>
        <v>0.0</v>
      </c>
      <c r="AD137" s="19">
        <f>ROUND(Z137+AA137-AB137-AC137,2)</f>
        <v>0.0</v>
      </c>
      <c r="AE137" s="19">
        <f>AI136</f>
        <v>0.0</v>
      </c>
      <c r="AF137" s="19">
        <f>ROUND(AE137*$AF$5/12,2)</f>
        <v>0.0</v>
      </c>
      <c r="AG137" s="19">
        <f>MIN($AG$5,AE137+AF137)</f>
        <v>0.0</v>
      </c>
      <c r="AH137" s="19">
        <f>MAX(0,MIN(AE137+AF137-AG137,MonthlyPayment-SUM(H137,M137,R137,W137,AB137,AG137,AL137,AQ137,AV137,BA137)-SUM(I137,N137,S137,X137,AC137)))</f>
        <v>0.0</v>
      </c>
      <c r="AI137" s="19">
        <f>ROUND(AE137+AF137-AG137-AH137,2)</f>
        <v>0.0</v>
      </c>
      <c r="AJ137" s="19">
        <f>AN136</f>
        <v>0.0</v>
      </c>
      <c r="AK137" s="19">
        <f>ROUND(AJ137*$AK$5/12,2)</f>
        <v>0.0</v>
      </c>
      <c r="AL137" s="19">
        <f>MIN($AL$5,AJ137+AK137)</f>
        <v>0.0</v>
      </c>
      <c r="AM137" s="19">
        <f>MAX(0,MIN(AJ137+AK137-AL137,MonthlyPayment-SUM(H137,M137,R137,W137,AB137,AG137,AL137,AQ137,AV137,BA137)-SUM(I137,N137,S137,X137,AC137,AH137)))</f>
        <v>0.0</v>
      </c>
      <c r="AN137" s="19">
        <f>ROUND(AJ137+AK137-AL137-AM137,2)</f>
        <v>0.0</v>
      </c>
      <c r="AO137" s="19">
        <f>AS136</f>
        <v>0.0</v>
      </c>
      <c r="AP137" s="19">
        <f>ROUND(AO137*$AP$5/12,2)</f>
        <v>0.0</v>
      </c>
      <c r="AQ137" s="19">
        <f>MIN($AQ$5,AO137+AP137)</f>
        <v>0.0</v>
      </c>
      <c r="AR137" s="19">
        <f>MAX(0,MIN(AO137+AP137-AQ137,MonthlyPayment-SUM(H137,M137,R137,W137,AB137,AG137,AL137,AQ137,AV137,BA137)-SUM(I137,N137,S137,X137,AC137,AH137,AM137)))</f>
        <v>0.0</v>
      </c>
      <c r="AS137" s="19">
        <f>ROUND(AO137+AP137-AQ137-AR137,2)</f>
        <v>0.0</v>
      </c>
      <c r="AT137" s="19">
        <f>AX136</f>
        <v>0.0</v>
      </c>
      <c r="AU137" s="19">
        <f>ROUND(AT137*$AU$5/12,2)</f>
        <v>0.0</v>
      </c>
      <c r="AV137" s="19">
        <f>MIN($AV$5,AT137+AU137)</f>
        <v>0.0</v>
      </c>
      <c r="AW137" s="19">
        <f>MAX(0,MIN(AT137+AU137-AV137,MonthlyPayment-SUM(H137,M137,R137,W137,AB137,AG137,AL137,AQ137,AV137,BA137)-SUM(I137,N137,S137,X137,AC137,AH137,AM137,AR137)))</f>
        <v>0.0</v>
      </c>
      <c r="AX137" s="19">
        <f>ROUND(AT137+AU137-AV137-AW137,2)</f>
        <v>0.0</v>
      </c>
      <c r="AY137" s="19">
        <f>BC136</f>
        <v>0.0</v>
      </c>
      <c r="AZ137" s="19">
        <f>ROUND(AY137*$AZ$5/12,2)</f>
        <v>0.0</v>
      </c>
      <c r="BA137" s="19">
        <f>MIN($BA$5,AY137+AZ137)</f>
        <v>0.0</v>
      </c>
      <c r="BB137" s="19">
        <f>MAX(0,MIN(AY137+AZ137-BA137,MonthlyPayment-SUM(H137,M137,R137,W137,AB137,AG137,AL137,AQ137,AV137,BA137)-SUM(I137,N137,S137,X137,AC137,AH137,AM137,AR137,AW137)))</f>
        <v>0.0</v>
      </c>
      <c r="BC137" s="19">
        <f>ROUND(AY137+AZ137-BA137-BB137,2)</f>
        <v>0.0</v>
      </c>
    </row>
    <row r="138" spans="1:55">
      <c r="A138" s="9">
        <v>132</v>
      </c>
      <c r="B138" s="15">
        <f>IF(FirstPayment="","",EDATE(FirstPayment,A138-1))</f>
        <v/>
      </c>
      <c r="C138" s="19">
        <f>SUM(H138,M138,R138,W138,AB138,AG138,AL138,AQ138,AV138,BA138,I138,N138,S138,X138,AC138,AH138,AM138,AR138,AW138,BB138)</f>
        <v>0.0</v>
      </c>
      <c r="D138" s="19">
        <f>SUM(J138,O138,T138,Y138,AD138,AI138,AN138,AS138,AX138,BC138)</f>
        <v>0.0</v>
      </c>
      <c r="E138" s="19">
        <f>SUM(G138,L138,Q138,V138,AA138,AF138,AK138,AP138,AU138,AZ138)</f>
        <v>0.0</v>
      </c>
      <c r="F138" s="19">
        <f>J137</f>
        <v>0.0</v>
      </c>
      <c r="G138" s="19">
        <f>ROUND(F138*$G$5/12,2)</f>
        <v>0.0</v>
      </c>
      <c r="H138" s="19">
        <f>MIN($H$5,F138+G138)</f>
        <v>0.0</v>
      </c>
      <c r="I138" s="19">
        <f>MAX(0,MIN(F138+G138-H138,MonthlyPayment-SUM(H138,M138,R138,W138,AB138,AG138,AL138,AQ138,AV138,BA138)))</f>
        <v>0.0</v>
      </c>
      <c r="J138" s="19">
        <f>ROUND(F138+G138-H138-I138,2)</f>
        <v>0.0</v>
      </c>
      <c r="K138" s="19">
        <f>O137</f>
        <v>0.0</v>
      </c>
      <c r="L138" s="19">
        <f>ROUND(K138*$L$5/12,2)</f>
        <v>0.0</v>
      </c>
      <c r="M138" s="19">
        <f>MIN($M$5,K138+L138)</f>
        <v>0.0</v>
      </c>
      <c r="N138" s="19">
        <f>MAX(0,MIN(K138+L138-M138,MonthlyPayment-SUM(H138,M138,R138,W138,AB138,AG138,AL138,AQ138,AV138,BA138)-SUM(I138)))</f>
        <v>0.0</v>
      </c>
      <c r="O138" s="19">
        <f>ROUND(K138+L138-M138-N138,2)</f>
        <v>0.0</v>
      </c>
      <c r="P138" s="19">
        <f>T137</f>
        <v>0.0</v>
      </c>
      <c r="Q138" s="19">
        <f>ROUND(P138*$Q$5/12,2)</f>
        <v>0.0</v>
      </c>
      <c r="R138" s="19">
        <f>MIN($R$5,P138+Q138)</f>
        <v>0.0</v>
      </c>
      <c r="S138" s="19">
        <f>MAX(0,MIN(P138+Q138-R138,MonthlyPayment-SUM(H138,M138,R138,W138,AB138,AG138,AL138,AQ138,AV138,BA138)-SUM(I138,N138)))</f>
        <v>0.0</v>
      </c>
      <c r="T138" s="19">
        <f>ROUND(P138+Q138-R138-S138,2)</f>
        <v>0.0</v>
      </c>
      <c r="U138" s="19">
        <f>Y137</f>
        <v>0.0</v>
      </c>
      <c r="V138" s="19">
        <f>ROUND(U138*$V$5/12,2)</f>
        <v>0.0</v>
      </c>
      <c r="W138" s="19">
        <f>MIN($W$5,U138+V138)</f>
        <v>0.0</v>
      </c>
      <c r="X138" s="19">
        <f>MAX(0,MIN(U138+V138-W138,MonthlyPayment-SUM(H138,M138,R138,W138,AB138,AG138,AL138,AQ138,AV138,BA138)-SUM(I138,N138,S138)))</f>
        <v>0.0</v>
      </c>
      <c r="Y138" s="19">
        <f>ROUND(U138+V138-W138-X138,2)</f>
        <v>0.0</v>
      </c>
      <c r="Z138" s="19">
        <f>AD137</f>
        <v>0.0</v>
      </c>
      <c r="AA138" s="19">
        <f>ROUND(Z138*$AA$5/12,2)</f>
        <v>0.0</v>
      </c>
      <c r="AB138" s="19">
        <f>MIN($AB$5,Z138+AA138)</f>
        <v>0.0</v>
      </c>
      <c r="AC138" s="19">
        <f>MAX(0,MIN(Z138+AA138-AB138,MonthlyPayment-SUM(H138,M138,R138,W138,AB138,AG138,AL138,AQ138,AV138,BA138)-SUM(I138,N138,S138,X138)))</f>
        <v>0.0</v>
      </c>
      <c r="AD138" s="19">
        <f>ROUND(Z138+AA138-AB138-AC138,2)</f>
        <v>0.0</v>
      </c>
      <c r="AE138" s="19">
        <f>AI137</f>
        <v>0.0</v>
      </c>
      <c r="AF138" s="19">
        <f>ROUND(AE138*$AF$5/12,2)</f>
        <v>0.0</v>
      </c>
      <c r="AG138" s="19">
        <f>MIN($AG$5,AE138+AF138)</f>
        <v>0.0</v>
      </c>
      <c r="AH138" s="19">
        <f>MAX(0,MIN(AE138+AF138-AG138,MonthlyPayment-SUM(H138,M138,R138,W138,AB138,AG138,AL138,AQ138,AV138,BA138)-SUM(I138,N138,S138,X138,AC138)))</f>
        <v>0.0</v>
      </c>
      <c r="AI138" s="19">
        <f>ROUND(AE138+AF138-AG138-AH138,2)</f>
        <v>0.0</v>
      </c>
      <c r="AJ138" s="19">
        <f>AN137</f>
        <v>0.0</v>
      </c>
      <c r="AK138" s="19">
        <f>ROUND(AJ138*$AK$5/12,2)</f>
        <v>0.0</v>
      </c>
      <c r="AL138" s="19">
        <f>MIN($AL$5,AJ138+AK138)</f>
        <v>0.0</v>
      </c>
      <c r="AM138" s="19">
        <f>MAX(0,MIN(AJ138+AK138-AL138,MonthlyPayment-SUM(H138,M138,R138,W138,AB138,AG138,AL138,AQ138,AV138,BA138)-SUM(I138,N138,S138,X138,AC138,AH138)))</f>
        <v>0.0</v>
      </c>
      <c r="AN138" s="19">
        <f>ROUND(AJ138+AK138-AL138-AM138,2)</f>
        <v>0.0</v>
      </c>
      <c r="AO138" s="19">
        <f>AS137</f>
        <v>0.0</v>
      </c>
      <c r="AP138" s="19">
        <f>ROUND(AO138*$AP$5/12,2)</f>
        <v>0.0</v>
      </c>
      <c r="AQ138" s="19">
        <f>MIN($AQ$5,AO138+AP138)</f>
        <v>0.0</v>
      </c>
      <c r="AR138" s="19">
        <f>MAX(0,MIN(AO138+AP138-AQ138,MonthlyPayment-SUM(H138,M138,R138,W138,AB138,AG138,AL138,AQ138,AV138,BA138)-SUM(I138,N138,S138,X138,AC138,AH138,AM138)))</f>
        <v>0.0</v>
      </c>
      <c r="AS138" s="19">
        <f>ROUND(AO138+AP138-AQ138-AR138,2)</f>
        <v>0.0</v>
      </c>
      <c r="AT138" s="19">
        <f>AX137</f>
        <v>0.0</v>
      </c>
      <c r="AU138" s="19">
        <f>ROUND(AT138*$AU$5/12,2)</f>
        <v>0.0</v>
      </c>
      <c r="AV138" s="19">
        <f>MIN($AV$5,AT138+AU138)</f>
        <v>0.0</v>
      </c>
      <c r="AW138" s="19">
        <f>MAX(0,MIN(AT138+AU138-AV138,MonthlyPayment-SUM(H138,M138,R138,W138,AB138,AG138,AL138,AQ138,AV138,BA138)-SUM(I138,N138,S138,X138,AC138,AH138,AM138,AR138)))</f>
        <v>0.0</v>
      </c>
      <c r="AX138" s="19">
        <f>ROUND(AT138+AU138-AV138-AW138,2)</f>
        <v>0.0</v>
      </c>
      <c r="AY138" s="19">
        <f>BC137</f>
        <v>0.0</v>
      </c>
      <c r="AZ138" s="19">
        <f>ROUND(AY138*$AZ$5/12,2)</f>
        <v>0.0</v>
      </c>
      <c r="BA138" s="19">
        <f>MIN($BA$5,AY138+AZ138)</f>
        <v>0.0</v>
      </c>
      <c r="BB138" s="19">
        <f>MAX(0,MIN(AY138+AZ138-BA138,MonthlyPayment-SUM(H138,M138,R138,W138,AB138,AG138,AL138,AQ138,AV138,BA138)-SUM(I138,N138,S138,X138,AC138,AH138,AM138,AR138,AW138)))</f>
        <v>0.0</v>
      </c>
      <c r="BC138" s="19">
        <f>ROUND(AY138+AZ138-BA138-BB138,2)</f>
        <v>0.0</v>
      </c>
    </row>
    <row r="139" spans="1:55">
      <c r="A139" s="9">
        <v>133</v>
      </c>
      <c r="B139" s="15">
        <f>IF(FirstPayment="","",EDATE(FirstPayment,A139-1))</f>
        <v/>
      </c>
      <c r="C139" s="19">
        <f>SUM(H139,M139,R139,W139,AB139,AG139,AL139,AQ139,AV139,BA139,I139,N139,S139,X139,AC139,AH139,AM139,AR139,AW139,BB139)</f>
        <v>0.0</v>
      </c>
      <c r="D139" s="19">
        <f>SUM(J139,O139,T139,Y139,AD139,AI139,AN139,AS139,AX139,BC139)</f>
        <v>0.0</v>
      </c>
      <c r="E139" s="19">
        <f>SUM(G139,L139,Q139,V139,AA139,AF139,AK139,AP139,AU139,AZ139)</f>
        <v>0.0</v>
      </c>
      <c r="F139" s="19">
        <f>J138</f>
        <v>0.0</v>
      </c>
      <c r="G139" s="19">
        <f>ROUND(F139*$G$5/12,2)</f>
        <v>0.0</v>
      </c>
      <c r="H139" s="19">
        <f>MIN($H$5,F139+G139)</f>
        <v>0.0</v>
      </c>
      <c r="I139" s="19">
        <f>MAX(0,MIN(F139+G139-H139,MonthlyPayment-SUM(H139,M139,R139,W139,AB139,AG139,AL139,AQ139,AV139,BA139)))</f>
        <v>0.0</v>
      </c>
      <c r="J139" s="19">
        <f>ROUND(F139+G139-H139-I139,2)</f>
        <v>0.0</v>
      </c>
      <c r="K139" s="19">
        <f>O138</f>
        <v>0.0</v>
      </c>
      <c r="L139" s="19">
        <f>ROUND(K139*$L$5/12,2)</f>
        <v>0.0</v>
      </c>
      <c r="M139" s="19">
        <f>MIN($M$5,K139+L139)</f>
        <v>0.0</v>
      </c>
      <c r="N139" s="19">
        <f>MAX(0,MIN(K139+L139-M139,MonthlyPayment-SUM(H139,M139,R139,W139,AB139,AG139,AL139,AQ139,AV139,BA139)-SUM(I139)))</f>
        <v>0.0</v>
      </c>
      <c r="O139" s="19">
        <f>ROUND(K139+L139-M139-N139,2)</f>
        <v>0.0</v>
      </c>
      <c r="P139" s="19">
        <f>T138</f>
        <v>0.0</v>
      </c>
      <c r="Q139" s="19">
        <f>ROUND(P139*$Q$5/12,2)</f>
        <v>0.0</v>
      </c>
      <c r="R139" s="19">
        <f>MIN($R$5,P139+Q139)</f>
        <v>0.0</v>
      </c>
      <c r="S139" s="19">
        <f>MAX(0,MIN(P139+Q139-R139,MonthlyPayment-SUM(H139,M139,R139,W139,AB139,AG139,AL139,AQ139,AV139,BA139)-SUM(I139,N139)))</f>
        <v>0.0</v>
      </c>
      <c r="T139" s="19">
        <f>ROUND(P139+Q139-R139-S139,2)</f>
        <v>0.0</v>
      </c>
      <c r="U139" s="19">
        <f>Y138</f>
        <v>0.0</v>
      </c>
      <c r="V139" s="19">
        <f>ROUND(U139*$V$5/12,2)</f>
        <v>0.0</v>
      </c>
      <c r="W139" s="19">
        <f>MIN($W$5,U139+V139)</f>
        <v>0.0</v>
      </c>
      <c r="X139" s="19">
        <f>MAX(0,MIN(U139+V139-W139,MonthlyPayment-SUM(H139,M139,R139,W139,AB139,AG139,AL139,AQ139,AV139,BA139)-SUM(I139,N139,S139)))</f>
        <v>0.0</v>
      </c>
      <c r="Y139" s="19">
        <f>ROUND(U139+V139-W139-X139,2)</f>
        <v>0.0</v>
      </c>
      <c r="Z139" s="19">
        <f>AD138</f>
        <v>0.0</v>
      </c>
      <c r="AA139" s="19">
        <f>ROUND(Z139*$AA$5/12,2)</f>
        <v>0.0</v>
      </c>
      <c r="AB139" s="19">
        <f>MIN($AB$5,Z139+AA139)</f>
        <v>0.0</v>
      </c>
      <c r="AC139" s="19">
        <f>MAX(0,MIN(Z139+AA139-AB139,MonthlyPayment-SUM(H139,M139,R139,W139,AB139,AG139,AL139,AQ139,AV139,BA139)-SUM(I139,N139,S139,X139)))</f>
        <v>0.0</v>
      </c>
      <c r="AD139" s="19">
        <f>ROUND(Z139+AA139-AB139-AC139,2)</f>
        <v>0.0</v>
      </c>
      <c r="AE139" s="19">
        <f>AI138</f>
        <v>0.0</v>
      </c>
      <c r="AF139" s="19">
        <f>ROUND(AE139*$AF$5/12,2)</f>
        <v>0.0</v>
      </c>
      <c r="AG139" s="19">
        <f>MIN($AG$5,AE139+AF139)</f>
        <v>0.0</v>
      </c>
      <c r="AH139" s="19">
        <f>MAX(0,MIN(AE139+AF139-AG139,MonthlyPayment-SUM(H139,M139,R139,W139,AB139,AG139,AL139,AQ139,AV139,BA139)-SUM(I139,N139,S139,X139,AC139)))</f>
        <v>0.0</v>
      </c>
      <c r="AI139" s="19">
        <f>ROUND(AE139+AF139-AG139-AH139,2)</f>
        <v>0.0</v>
      </c>
      <c r="AJ139" s="19">
        <f>AN138</f>
        <v>0.0</v>
      </c>
      <c r="AK139" s="19">
        <f>ROUND(AJ139*$AK$5/12,2)</f>
        <v>0.0</v>
      </c>
      <c r="AL139" s="19">
        <f>MIN($AL$5,AJ139+AK139)</f>
        <v>0.0</v>
      </c>
      <c r="AM139" s="19">
        <f>MAX(0,MIN(AJ139+AK139-AL139,MonthlyPayment-SUM(H139,M139,R139,W139,AB139,AG139,AL139,AQ139,AV139,BA139)-SUM(I139,N139,S139,X139,AC139,AH139)))</f>
        <v>0.0</v>
      </c>
      <c r="AN139" s="19">
        <f>ROUND(AJ139+AK139-AL139-AM139,2)</f>
        <v>0.0</v>
      </c>
      <c r="AO139" s="19">
        <f>AS138</f>
        <v>0.0</v>
      </c>
      <c r="AP139" s="19">
        <f>ROUND(AO139*$AP$5/12,2)</f>
        <v>0.0</v>
      </c>
      <c r="AQ139" s="19">
        <f>MIN($AQ$5,AO139+AP139)</f>
        <v>0.0</v>
      </c>
      <c r="AR139" s="19">
        <f>MAX(0,MIN(AO139+AP139-AQ139,MonthlyPayment-SUM(H139,M139,R139,W139,AB139,AG139,AL139,AQ139,AV139,BA139)-SUM(I139,N139,S139,X139,AC139,AH139,AM139)))</f>
        <v>0.0</v>
      </c>
      <c r="AS139" s="19">
        <f>ROUND(AO139+AP139-AQ139-AR139,2)</f>
        <v>0.0</v>
      </c>
      <c r="AT139" s="19">
        <f>AX138</f>
        <v>0.0</v>
      </c>
      <c r="AU139" s="19">
        <f>ROUND(AT139*$AU$5/12,2)</f>
        <v>0.0</v>
      </c>
      <c r="AV139" s="19">
        <f>MIN($AV$5,AT139+AU139)</f>
        <v>0.0</v>
      </c>
      <c r="AW139" s="19">
        <f>MAX(0,MIN(AT139+AU139-AV139,MonthlyPayment-SUM(H139,M139,R139,W139,AB139,AG139,AL139,AQ139,AV139,BA139)-SUM(I139,N139,S139,X139,AC139,AH139,AM139,AR139)))</f>
        <v>0.0</v>
      </c>
      <c r="AX139" s="19">
        <f>ROUND(AT139+AU139-AV139-AW139,2)</f>
        <v>0.0</v>
      </c>
      <c r="AY139" s="19">
        <f>BC138</f>
        <v>0.0</v>
      </c>
      <c r="AZ139" s="19">
        <f>ROUND(AY139*$AZ$5/12,2)</f>
        <v>0.0</v>
      </c>
      <c r="BA139" s="19">
        <f>MIN($BA$5,AY139+AZ139)</f>
        <v>0.0</v>
      </c>
      <c r="BB139" s="19">
        <f>MAX(0,MIN(AY139+AZ139-BA139,MonthlyPayment-SUM(H139,M139,R139,W139,AB139,AG139,AL139,AQ139,AV139,BA139)-SUM(I139,N139,S139,X139,AC139,AH139,AM139,AR139,AW139)))</f>
        <v>0.0</v>
      </c>
      <c r="BC139" s="19">
        <f>ROUND(AY139+AZ139-BA139-BB139,2)</f>
        <v>0.0</v>
      </c>
    </row>
    <row r="140" spans="1:55">
      <c r="A140" s="9">
        <v>134</v>
      </c>
      <c r="B140" s="15">
        <f>IF(FirstPayment="","",EDATE(FirstPayment,A140-1))</f>
        <v/>
      </c>
      <c r="C140" s="19">
        <f>SUM(H140,M140,R140,W140,AB140,AG140,AL140,AQ140,AV140,BA140,I140,N140,S140,X140,AC140,AH140,AM140,AR140,AW140,BB140)</f>
        <v>0.0</v>
      </c>
      <c r="D140" s="19">
        <f>SUM(J140,O140,T140,Y140,AD140,AI140,AN140,AS140,AX140,BC140)</f>
        <v>0.0</v>
      </c>
      <c r="E140" s="19">
        <f>SUM(G140,L140,Q140,V140,AA140,AF140,AK140,AP140,AU140,AZ140)</f>
        <v>0.0</v>
      </c>
      <c r="F140" s="19">
        <f>J139</f>
        <v>0.0</v>
      </c>
      <c r="G140" s="19">
        <f>ROUND(F140*$G$5/12,2)</f>
        <v>0.0</v>
      </c>
      <c r="H140" s="19">
        <f>MIN($H$5,F140+G140)</f>
        <v>0.0</v>
      </c>
      <c r="I140" s="19">
        <f>MAX(0,MIN(F140+G140-H140,MonthlyPayment-SUM(H140,M140,R140,W140,AB140,AG140,AL140,AQ140,AV140,BA140)))</f>
        <v>0.0</v>
      </c>
      <c r="J140" s="19">
        <f>ROUND(F140+G140-H140-I140,2)</f>
        <v>0.0</v>
      </c>
      <c r="K140" s="19">
        <f>O139</f>
        <v>0.0</v>
      </c>
      <c r="L140" s="19">
        <f>ROUND(K140*$L$5/12,2)</f>
        <v>0.0</v>
      </c>
      <c r="M140" s="19">
        <f>MIN($M$5,K140+L140)</f>
        <v>0.0</v>
      </c>
      <c r="N140" s="19">
        <f>MAX(0,MIN(K140+L140-M140,MonthlyPayment-SUM(H140,M140,R140,W140,AB140,AG140,AL140,AQ140,AV140,BA140)-SUM(I140)))</f>
        <v>0.0</v>
      </c>
      <c r="O140" s="19">
        <f>ROUND(K140+L140-M140-N140,2)</f>
        <v>0.0</v>
      </c>
      <c r="P140" s="19">
        <f>T139</f>
        <v>0.0</v>
      </c>
      <c r="Q140" s="19">
        <f>ROUND(P140*$Q$5/12,2)</f>
        <v>0.0</v>
      </c>
      <c r="R140" s="19">
        <f>MIN($R$5,P140+Q140)</f>
        <v>0.0</v>
      </c>
      <c r="S140" s="19">
        <f>MAX(0,MIN(P140+Q140-R140,MonthlyPayment-SUM(H140,M140,R140,W140,AB140,AG140,AL140,AQ140,AV140,BA140)-SUM(I140,N140)))</f>
        <v>0.0</v>
      </c>
      <c r="T140" s="19">
        <f>ROUND(P140+Q140-R140-S140,2)</f>
        <v>0.0</v>
      </c>
      <c r="U140" s="19">
        <f>Y139</f>
        <v>0.0</v>
      </c>
      <c r="V140" s="19">
        <f>ROUND(U140*$V$5/12,2)</f>
        <v>0.0</v>
      </c>
      <c r="W140" s="19">
        <f>MIN($W$5,U140+V140)</f>
        <v>0.0</v>
      </c>
      <c r="X140" s="19">
        <f>MAX(0,MIN(U140+V140-W140,MonthlyPayment-SUM(H140,M140,R140,W140,AB140,AG140,AL140,AQ140,AV140,BA140)-SUM(I140,N140,S140)))</f>
        <v>0.0</v>
      </c>
      <c r="Y140" s="19">
        <f>ROUND(U140+V140-W140-X140,2)</f>
        <v>0.0</v>
      </c>
      <c r="Z140" s="19">
        <f>AD139</f>
        <v>0.0</v>
      </c>
      <c r="AA140" s="19">
        <f>ROUND(Z140*$AA$5/12,2)</f>
        <v>0.0</v>
      </c>
      <c r="AB140" s="19">
        <f>MIN($AB$5,Z140+AA140)</f>
        <v>0.0</v>
      </c>
      <c r="AC140" s="19">
        <f>MAX(0,MIN(Z140+AA140-AB140,MonthlyPayment-SUM(H140,M140,R140,W140,AB140,AG140,AL140,AQ140,AV140,BA140)-SUM(I140,N140,S140,X140)))</f>
        <v>0.0</v>
      </c>
      <c r="AD140" s="19">
        <f>ROUND(Z140+AA140-AB140-AC140,2)</f>
        <v>0.0</v>
      </c>
      <c r="AE140" s="19">
        <f>AI139</f>
        <v>0.0</v>
      </c>
      <c r="AF140" s="19">
        <f>ROUND(AE140*$AF$5/12,2)</f>
        <v>0.0</v>
      </c>
      <c r="AG140" s="19">
        <f>MIN($AG$5,AE140+AF140)</f>
        <v>0.0</v>
      </c>
      <c r="AH140" s="19">
        <f>MAX(0,MIN(AE140+AF140-AG140,MonthlyPayment-SUM(H140,M140,R140,W140,AB140,AG140,AL140,AQ140,AV140,BA140)-SUM(I140,N140,S140,X140,AC140)))</f>
        <v>0.0</v>
      </c>
      <c r="AI140" s="19">
        <f>ROUND(AE140+AF140-AG140-AH140,2)</f>
        <v>0.0</v>
      </c>
      <c r="AJ140" s="19">
        <f>AN139</f>
        <v>0.0</v>
      </c>
      <c r="AK140" s="19">
        <f>ROUND(AJ140*$AK$5/12,2)</f>
        <v>0.0</v>
      </c>
      <c r="AL140" s="19">
        <f>MIN($AL$5,AJ140+AK140)</f>
        <v>0.0</v>
      </c>
      <c r="AM140" s="19">
        <f>MAX(0,MIN(AJ140+AK140-AL140,MonthlyPayment-SUM(H140,M140,R140,W140,AB140,AG140,AL140,AQ140,AV140,BA140)-SUM(I140,N140,S140,X140,AC140,AH140)))</f>
        <v>0.0</v>
      </c>
      <c r="AN140" s="19">
        <f>ROUND(AJ140+AK140-AL140-AM140,2)</f>
        <v>0.0</v>
      </c>
      <c r="AO140" s="19">
        <f>AS139</f>
        <v>0.0</v>
      </c>
      <c r="AP140" s="19">
        <f>ROUND(AO140*$AP$5/12,2)</f>
        <v>0.0</v>
      </c>
      <c r="AQ140" s="19">
        <f>MIN($AQ$5,AO140+AP140)</f>
        <v>0.0</v>
      </c>
      <c r="AR140" s="19">
        <f>MAX(0,MIN(AO140+AP140-AQ140,MonthlyPayment-SUM(H140,M140,R140,W140,AB140,AG140,AL140,AQ140,AV140,BA140)-SUM(I140,N140,S140,X140,AC140,AH140,AM140)))</f>
        <v>0.0</v>
      </c>
      <c r="AS140" s="19">
        <f>ROUND(AO140+AP140-AQ140-AR140,2)</f>
        <v>0.0</v>
      </c>
      <c r="AT140" s="19">
        <f>AX139</f>
        <v>0.0</v>
      </c>
      <c r="AU140" s="19">
        <f>ROUND(AT140*$AU$5/12,2)</f>
        <v>0.0</v>
      </c>
      <c r="AV140" s="19">
        <f>MIN($AV$5,AT140+AU140)</f>
        <v>0.0</v>
      </c>
      <c r="AW140" s="19">
        <f>MAX(0,MIN(AT140+AU140-AV140,MonthlyPayment-SUM(H140,M140,R140,W140,AB140,AG140,AL140,AQ140,AV140,BA140)-SUM(I140,N140,S140,X140,AC140,AH140,AM140,AR140)))</f>
        <v>0.0</v>
      </c>
      <c r="AX140" s="19">
        <f>ROUND(AT140+AU140-AV140-AW140,2)</f>
        <v>0.0</v>
      </c>
      <c r="AY140" s="19">
        <f>BC139</f>
        <v>0.0</v>
      </c>
      <c r="AZ140" s="19">
        <f>ROUND(AY140*$AZ$5/12,2)</f>
        <v>0.0</v>
      </c>
      <c r="BA140" s="19">
        <f>MIN($BA$5,AY140+AZ140)</f>
        <v>0.0</v>
      </c>
      <c r="BB140" s="19">
        <f>MAX(0,MIN(AY140+AZ140-BA140,MonthlyPayment-SUM(H140,M140,R140,W140,AB140,AG140,AL140,AQ140,AV140,BA140)-SUM(I140,N140,S140,X140,AC140,AH140,AM140,AR140,AW140)))</f>
        <v>0.0</v>
      </c>
      <c r="BC140" s="19">
        <f>ROUND(AY140+AZ140-BA140-BB140,2)</f>
        <v>0.0</v>
      </c>
    </row>
    <row r="141" spans="1:55">
      <c r="A141" s="9">
        <v>135</v>
      </c>
      <c r="B141" s="15">
        <f>IF(FirstPayment="","",EDATE(FirstPayment,A141-1))</f>
        <v/>
      </c>
      <c r="C141" s="19">
        <f>SUM(H141,M141,R141,W141,AB141,AG141,AL141,AQ141,AV141,BA141,I141,N141,S141,X141,AC141,AH141,AM141,AR141,AW141,BB141)</f>
        <v>0.0</v>
      </c>
      <c r="D141" s="19">
        <f>SUM(J141,O141,T141,Y141,AD141,AI141,AN141,AS141,AX141,BC141)</f>
        <v>0.0</v>
      </c>
      <c r="E141" s="19">
        <f>SUM(G141,L141,Q141,V141,AA141,AF141,AK141,AP141,AU141,AZ141)</f>
        <v>0.0</v>
      </c>
      <c r="F141" s="19">
        <f>J140</f>
        <v>0.0</v>
      </c>
      <c r="G141" s="19">
        <f>ROUND(F141*$G$5/12,2)</f>
        <v>0.0</v>
      </c>
      <c r="H141" s="19">
        <f>MIN($H$5,F141+G141)</f>
        <v>0.0</v>
      </c>
      <c r="I141" s="19">
        <f>MAX(0,MIN(F141+G141-H141,MonthlyPayment-SUM(H141,M141,R141,W141,AB141,AG141,AL141,AQ141,AV141,BA141)))</f>
        <v>0.0</v>
      </c>
      <c r="J141" s="19">
        <f>ROUND(F141+G141-H141-I141,2)</f>
        <v>0.0</v>
      </c>
      <c r="K141" s="19">
        <f>O140</f>
        <v>0.0</v>
      </c>
      <c r="L141" s="19">
        <f>ROUND(K141*$L$5/12,2)</f>
        <v>0.0</v>
      </c>
      <c r="M141" s="19">
        <f>MIN($M$5,K141+L141)</f>
        <v>0.0</v>
      </c>
      <c r="N141" s="19">
        <f>MAX(0,MIN(K141+L141-M141,MonthlyPayment-SUM(H141,M141,R141,W141,AB141,AG141,AL141,AQ141,AV141,BA141)-SUM(I141)))</f>
        <v>0.0</v>
      </c>
      <c r="O141" s="19">
        <f>ROUND(K141+L141-M141-N141,2)</f>
        <v>0.0</v>
      </c>
      <c r="P141" s="19">
        <f>T140</f>
        <v>0.0</v>
      </c>
      <c r="Q141" s="19">
        <f>ROUND(P141*$Q$5/12,2)</f>
        <v>0.0</v>
      </c>
      <c r="R141" s="19">
        <f>MIN($R$5,P141+Q141)</f>
        <v>0.0</v>
      </c>
      <c r="S141" s="19">
        <f>MAX(0,MIN(P141+Q141-R141,MonthlyPayment-SUM(H141,M141,R141,W141,AB141,AG141,AL141,AQ141,AV141,BA141)-SUM(I141,N141)))</f>
        <v>0.0</v>
      </c>
      <c r="T141" s="19">
        <f>ROUND(P141+Q141-R141-S141,2)</f>
        <v>0.0</v>
      </c>
      <c r="U141" s="19">
        <f>Y140</f>
        <v>0.0</v>
      </c>
      <c r="V141" s="19">
        <f>ROUND(U141*$V$5/12,2)</f>
        <v>0.0</v>
      </c>
      <c r="W141" s="19">
        <f>MIN($W$5,U141+V141)</f>
        <v>0.0</v>
      </c>
      <c r="X141" s="19">
        <f>MAX(0,MIN(U141+V141-W141,MonthlyPayment-SUM(H141,M141,R141,W141,AB141,AG141,AL141,AQ141,AV141,BA141)-SUM(I141,N141,S141)))</f>
        <v>0.0</v>
      </c>
      <c r="Y141" s="19">
        <f>ROUND(U141+V141-W141-X141,2)</f>
        <v>0.0</v>
      </c>
      <c r="Z141" s="19">
        <f>AD140</f>
        <v>0.0</v>
      </c>
      <c r="AA141" s="19">
        <f>ROUND(Z141*$AA$5/12,2)</f>
        <v>0.0</v>
      </c>
      <c r="AB141" s="19">
        <f>MIN($AB$5,Z141+AA141)</f>
        <v>0.0</v>
      </c>
      <c r="AC141" s="19">
        <f>MAX(0,MIN(Z141+AA141-AB141,MonthlyPayment-SUM(H141,M141,R141,W141,AB141,AG141,AL141,AQ141,AV141,BA141)-SUM(I141,N141,S141,X141)))</f>
        <v>0.0</v>
      </c>
      <c r="AD141" s="19">
        <f>ROUND(Z141+AA141-AB141-AC141,2)</f>
        <v>0.0</v>
      </c>
      <c r="AE141" s="19">
        <f>AI140</f>
        <v>0.0</v>
      </c>
      <c r="AF141" s="19">
        <f>ROUND(AE141*$AF$5/12,2)</f>
        <v>0.0</v>
      </c>
      <c r="AG141" s="19">
        <f>MIN($AG$5,AE141+AF141)</f>
        <v>0.0</v>
      </c>
      <c r="AH141" s="19">
        <f>MAX(0,MIN(AE141+AF141-AG141,MonthlyPayment-SUM(H141,M141,R141,W141,AB141,AG141,AL141,AQ141,AV141,BA141)-SUM(I141,N141,S141,X141,AC141)))</f>
        <v>0.0</v>
      </c>
      <c r="AI141" s="19">
        <f>ROUND(AE141+AF141-AG141-AH141,2)</f>
        <v>0.0</v>
      </c>
      <c r="AJ141" s="19">
        <f>AN140</f>
        <v>0.0</v>
      </c>
      <c r="AK141" s="19">
        <f>ROUND(AJ141*$AK$5/12,2)</f>
        <v>0.0</v>
      </c>
      <c r="AL141" s="19">
        <f>MIN($AL$5,AJ141+AK141)</f>
        <v>0.0</v>
      </c>
      <c r="AM141" s="19">
        <f>MAX(0,MIN(AJ141+AK141-AL141,MonthlyPayment-SUM(H141,M141,R141,W141,AB141,AG141,AL141,AQ141,AV141,BA141)-SUM(I141,N141,S141,X141,AC141,AH141)))</f>
        <v>0.0</v>
      </c>
      <c r="AN141" s="19">
        <f>ROUND(AJ141+AK141-AL141-AM141,2)</f>
        <v>0.0</v>
      </c>
      <c r="AO141" s="19">
        <f>AS140</f>
        <v>0.0</v>
      </c>
      <c r="AP141" s="19">
        <f>ROUND(AO141*$AP$5/12,2)</f>
        <v>0.0</v>
      </c>
      <c r="AQ141" s="19">
        <f>MIN($AQ$5,AO141+AP141)</f>
        <v>0.0</v>
      </c>
      <c r="AR141" s="19">
        <f>MAX(0,MIN(AO141+AP141-AQ141,MonthlyPayment-SUM(H141,M141,R141,W141,AB141,AG141,AL141,AQ141,AV141,BA141)-SUM(I141,N141,S141,X141,AC141,AH141,AM141)))</f>
        <v>0.0</v>
      </c>
      <c r="AS141" s="19">
        <f>ROUND(AO141+AP141-AQ141-AR141,2)</f>
        <v>0.0</v>
      </c>
      <c r="AT141" s="19">
        <f>AX140</f>
        <v>0.0</v>
      </c>
      <c r="AU141" s="19">
        <f>ROUND(AT141*$AU$5/12,2)</f>
        <v>0.0</v>
      </c>
      <c r="AV141" s="19">
        <f>MIN($AV$5,AT141+AU141)</f>
        <v>0.0</v>
      </c>
      <c r="AW141" s="19">
        <f>MAX(0,MIN(AT141+AU141-AV141,MonthlyPayment-SUM(H141,M141,R141,W141,AB141,AG141,AL141,AQ141,AV141,BA141)-SUM(I141,N141,S141,X141,AC141,AH141,AM141,AR141)))</f>
        <v>0.0</v>
      </c>
      <c r="AX141" s="19">
        <f>ROUND(AT141+AU141-AV141-AW141,2)</f>
        <v>0.0</v>
      </c>
      <c r="AY141" s="19">
        <f>BC140</f>
        <v>0.0</v>
      </c>
      <c r="AZ141" s="19">
        <f>ROUND(AY141*$AZ$5/12,2)</f>
        <v>0.0</v>
      </c>
      <c r="BA141" s="19">
        <f>MIN($BA$5,AY141+AZ141)</f>
        <v>0.0</v>
      </c>
      <c r="BB141" s="19">
        <f>MAX(0,MIN(AY141+AZ141-BA141,MonthlyPayment-SUM(H141,M141,R141,W141,AB141,AG141,AL141,AQ141,AV141,BA141)-SUM(I141,N141,S141,X141,AC141,AH141,AM141,AR141,AW141)))</f>
        <v>0.0</v>
      </c>
      <c r="BC141" s="19">
        <f>ROUND(AY141+AZ141-BA141-BB141,2)</f>
        <v>0.0</v>
      </c>
    </row>
    <row r="142" spans="1:55">
      <c r="A142" s="9">
        <v>136</v>
      </c>
      <c r="B142" s="15">
        <f>IF(FirstPayment="","",EDATE(FirstPayment,A142-1))</f>
        <v/>
      </c>
      <c r="C142" s="19">
        <f>SUM(H142,M142,R142,W142,AB142,AG142,AL142,AQ142,AV142,BA142,I142,N142,S142,X142,AC142,AH142,AM142,AR142,AW142,BB142)</f>
        <v>0.0</v>
      </c>
      <c r="D142" s="19">
        <f>SUM(J142,O142,T142,Y142,AD142,AI142,AN142,AS142,AX142,BC142)</f>
        <v>0.0</v>
      </c>
      <c r="E142" s="19">
        <f>SUM(G142,L142,Q142,V142,AA142,AF142,AK142,AP142,AU142,AZ142)</f>
        <v>0.0</v>
      </c>
      <c r="F142" s="19">
        <f>J141</f>
        <v>0.0</v>
      </c>
      <c r="G142" s="19">
        <f>ROUND(F142*$G$5/12,2)</f>
        <v>0.0</v>
      </c>
      <c r="H142" s="19">
        <f>MIN($H$5,F142+G142)</f>
        <v>0.0</v>
      </c>
      <c r="I142" s="19">
        <f>MAX(0,MIN(F142+G142-H142,MonthlyPayment-SUM(H142,M142,R142,W142,AB142,AG142,AL142,AQ142,AV142,BA142)))</f>
        <v>0.0</v>
      </c>
      <c r="J142" s="19">
        <f>ROUND(F142+G142-H142-I142,2)</f>
        <v>0.0</v>
      </c>
      <c r="K142" s="19">
        <f>O141</f>
        <v>0.0</v>
      </c>
      <c r="L142" s="19">
        <f>ROUND(K142*$L$5/12,2)</f>
        <v>0.0</v>
      </c>
      <c r="M142" s="19">
        <f>MIN($M$5,K142+L142)</f>
        <v>0.0</v>
      </c>
      <c r="N142" s="19">
        <f>MAX(0,MIN(K142+L142-M142,MonthlyPayment-SUM(H142,M142,R142,W142,AB142,AG142,AL142,AQ142,AV142,BA142)-SUM(I142)))</f>
        <v>0.0</v>
      </c>
      <c r="O142" s="19">
        <f>ROUND(K142+L142-M142-N142,2)</f>
        <v>0.0</v>
      </c>
      <c r="P142" s="19">
        <f>T141</f>
        <v>0.0</v>
      </c>
      <c r="Q142" s="19">
        <f>ROUND(P142*$Q$5/12,2)</f>
        <v>0.0</v>
      </c>
      <c r="R142" s="19">
        <f>MIN($R$5,P142+Q142)</f>
        <v>0.0</v>
      </c>
      <c r="S142" s="19">
        <f>MAX(0,MIN(P142+Q142-R142,MonthlyPayment-SUM(H142,M142,R142,W142,AB142,AG142,AL142,AQ142,AV142,BA142)-SUM(I142,N142)))</f>
        <v>0.0</v>
      </c>
      <c r="T142" s="19">
        <f>ROUND(P142+Q142-R142-S142,2)</f>
        <v>0.0</v>
      </c>
      <c r="U142" s="19">
        <f>Y141</f>
        <v>0.0</v>
      </c>
      <c r="V142" s="19">
        <f>ROUND(U142*$V$5/12,2)</f>
        <v>0.0</v>
      </c>
      <c r="W142" s="19">
        <f>MIN($W$5,U142+V142)</f>
        <v>0.0</v>
      </c>
      <c r="X142" s="19">
        <f>MAX(0,MIN(U142+V142-W142,MonthlyPayment-SUM(H142,M142,R142,W142,AB142,AG142,AL142,AQ142,AV142,BA142)-SUM(I142,N142,S142)))</f>
        <v>0.0</v>
      </c>
      <c r="Y142" s="19">
        <f>ROUND(U142+V142-W142-X142,2)</f>
        <v>0.0</v>
      </c>
      <c r="Z142" s="19">
        <f>AD141</f>
        <v>0.0</v>
      </c>
      <c r="AA142" s="19">
        <f>ROUND(Z142*$AA$5/12,2)</f>
        <v>0.0</v>
      </c>
      <c r="AB142" s="19">
        <f>MIN($AB$5,Z142+AA142)</f>
        <v>0.0</v>
      </c>
      <c r="AC142" s="19">
        <f>MAX(0,MIN(Z142+AA142-AB142,MonthlyPayment-SUM(H142,M142,R142,W142,AB142,AG142,AL142,AQ142,AV142,BA142)-SUM(I142,N142,S142,X142)))</f>
        <v>0.0</v>
      </c>
      <c r="AD142" s="19">
        <f>ROUND(Z142+AA142-AB142-AC142,2)</f>
        <v>0.0</v>
      </c>
      <c r="AE142" s="19">
        <f>AI141</f>
        <v>0.0</v>
      </c>
      <c r="AF142" s="19">
        <f>ROUND(AE142*$AF$5/12,2)</f>
        <v>0.0</v>
      </c>
      <c r="AG142" s="19">
        <f>MIN($AG$5,AE142+AF142)</f>
        <v>0.0</v>
      </c>
      <c r="AH142" s="19">
        <f>MAX(0,MIN(AE142+AF142-AG142,MonthlyPayment-SUM(H142,M142,R142,W142,AB142,AG142,AL142,AQ142,AV142,BA142)-SUM(I142,N142,S142,X142,AC142)))</f>
        <v>0.0</v>
      </c>
      <c r="AI142" s="19">
        <f>ROUND(AE142+AF142-AG142-AH142,2)</f>
        <v>0.0</v>
      </c>
      <c r="AJ142" s="19">
        <f>AN141</f>
        <v>0.0</v>
      </c>
      <c r="AK142" s="19">
        <f>ROUND(AJ142*$AK$5/12,2)</f>
        <v>0.0</v>
      </c>
      <c r="AL142" s="19">
        <f>MIN($AL$5,AJ142+AK142)</f>
        <v>0.0</v>
      </c>
      <c r="AM142" s="19">
        <f>MAX(0,MIN(AJ142+AK142-AL142,MonthlyPayment-SUM(H142,M142,R142,W142,AB142,AG142,AL142,AQ142,AV142,BA142)-SUM(I142,N142,S142,X142,AC142,AH142)))</f>
        <v>0.0</v>
      </c>
      <c r="AN142" s="19">
        <f>ROUND(AJ142+AK142-AL142-AM142,2)</f>
        <v>0.0</v>
      </c>
      <c r="AO142" s="19">
        <f>AS141</f>
        <v>0.0</v>
      </c>
      <c r="AP142" s="19">
        <f>ROUND(AO142*$AP$5/12,2)</f>
        <v>0.0</v>
      </c>
      <c r="AQ142" s="19">
        <f>MIN($AQ$5,AO142+AP142)</f>
        <v>0.0</v>
      </c>
      <c r="AR142" s="19">
        <f>MAX(0,MIN(AO142+AP142-AQ142,MonthlyPayment-SUM(H142,M142,R142,W142,AB142,AG142,AL142,AQ142,AV142,BA142)-SUM(I142,N142,S142,X142,AC142,AH142,AM142)))</f>
        <v>0.0</v>
      </c>
      <c r="AS142" s="19">
        <f>ROUND(AO142+AP142-AQ142-AR142,2)</f>
        <v>0.0</v>
      </c>
      <c r="AT142" s="19">
        <f>AX141</f>
        <v>0.0</v>
      </c>
      <c r="AU142" s="19">
        <f>ROUND(AT142*$AU$5/12,2)</f>
        <v>0.0</v>
      </c>
      <c r="AV142" s="19">
        <f>MIN($AV$5,AT142+AU142)</f>
        <v>0.0</v>
      </c>
      <c r="AW142" s="19">
        <f>MAX(0,MIN(AT142+AU142-AV142,MonthlyPayment-SUM(H142,M142,R142,W142,AB142,AG142,AL142,AQ142,AV142,BA142)-SUM(I142,N142,S142,X142,AC142,AH142,AM142,AR142)))</f>
        <v>0.0</v>
      </c>
      <c r="AX142" s="19">
        <f>ROUND(AT142+AU142-AV142-AW142,2)</f>
        <v>0.0</v>
      </c>
      <c r="AY142" s="19">
        <f>BC141</f>
        <v>0.0</v>
      </c>
      <c r="AZ142" s="19">
        <f>ROUND(AY142*$AZ$5/12,2)</f>
        <v>0.0</v>
      </c>
      <c r="BA142" s="19">
        <f>MIN($BA$5,AY142+AZ142)</f>
        <v>0.0</v>
      </c>
      <c r="BB142" s="19">
        <f>MAX(0,MIN(AY142+AZ142-BA142,MonthlyPayment-SUM(H142,M142,R142,W142,AB142,AG142,AL142,AQ142,AV142,BA142)-SUM(I142,N142,S142,X142,AC142,AH142,AM142,AR142,AW142)))</f>
        <v>0.0</v>
      </c>
      <c r="BC142" s="19">
        <f>ROUND(AY142+AZ142-BA142-BB142,2)</f>
        <v>0.0</v>
      </c>
    </row>
    <row r="143" spans="1:55">
      <c r="A143" s="9">
        <v>137</v>
      </c>
      <c r="B143" s="15">
        <f>IF(FirstPayment="","",EDATE(FirstPayment,A143-1))</f>
        <v/>
      </c>
      <c r="C143" s="19">
        <f>SUM(H143,M143,R143,W143,AB143,AG143,AL143,AQ143,AV143,BA143,I143,N143,S143,X143,AC143,AH143,AM143,AR143,AW143,BB143)</f>
        <v>0.0</v>
      </c>
      <c r="D143" s="19">
        <f>SUM(J143,O143,T143,Y143,AD143,AI143,AN143,AS143,AX143,BC143)</f>
        <v>0.0</v>
      </c>
      <c r="E143" s="19">
        <f>SUM(G143,L143,Q143,V143,AA143,AF143,AK143,AP143,AU143,AZ143)</f>
        <v>0.0</v>
      </c>
      <c r="F143" s="19">
        <f>J142</f>
        <v>0.0</v>
      </c>
      <c r="G143" s="19">
        <f>ROUND(F143*$G$5/12,2)</f>
        <v>0.0</v>
      </c>
      <c r="H143" s="19">
        <f>MIN($H$5,F143+G143)</f>
        <v>0.0</v>
      </c>
      <c r="I143" s="19">
        <f>MAX(0,MIN(F143+G143-H143,MonthlyPayment-SUM(H143,M143,R143,W143,AB143,AG143,AL143,AQ143,AV143,BA143)))</f>
        <v>0.0</v>
      </c>
      <c r="J143" s="19">
        <f>ROUND(F143+G143-H143-I143,2)</f>
        <v>0.0</v>
      </c>
      <c r="K143" s="19">
        <f>O142</f>
        <v>0.0</v>
      </c>
      <c r="L143" s="19">
        <f>ROUND(K143*$L$5/12,2)</f>
        <v>0.0</v>
      </c>
      <c r="M143" s="19">
        <f>MIN($M$5,K143+L143)</f>
        <v>0.0</v>
      </c>
      <c r="N143" s="19">
        <f>MAX(0,MIN(K143+L143-M143,MonthlyPayment-SUM(H143,M143,R143,W143,AB143,AG143,AL143,AQ143,AV143,BA143)-SUM(I143)))</f>
        <v>0.0</v>
      </c>
      <c r="O143" s="19">
        <f>ROUND(K143+L143-M143-N143,2)</f>
        <v>0.0</v>
      </c>
      <c r="P143" s="19">
        <f>T142</f>
        <v>0.0</v>
      </c>
      <c r="Q143" s="19">
        <f>ROUND(P143*$Q$5/12,2)</f>
        <v>0.0</v>
      </c>
      <c r="R143" s="19">
        <f>MIN($R$5,P143+Q143)</f>
        <v>0.0</v>
      </c>
      <c r="S143" s="19">
        <f>MAX(0,MIN(P143+Q143-R143,MonthlyPayment-SUM(H143,M143,R143,W143,AB143,AG143,AL143,AQ143,AV143,BA143)-SUM(I143,N143)))</f>
        <v>0.0</v>
      </c>
      <c r="T143" s="19">
        <f>ROUND(P143+Q143-R143-S143,2)</f>
        <v>0.0</v>
      </c>
      <c r="U143" s="19">
        <f>Y142</f>
        <v>0.0</v>
      </c>
      <c r="V143" s="19">
        <f>ROUND(U143*$V$5/12,2)</f>
        <v>0.0</v>
      </c>
      <c r="W143" s="19">
        <f>MIN($W$5,U143+V143)</f>
        <v>0.0</v>
      </c>
      <c r="X143" s="19">
        <f>MAX(0,MIN(U143+V143-W143,MonthlyPayment-SUM(H143,M143,R143,W143,AB143,AG143,AL143,AQ143,AV143,BA143)-SUM(I143,N143,S143)))</f>
        <v>0.0</v>
      </c>
      <c r="Y143" s="19">
        <f>ROUND(U143+V143-W143-X143,2)</f>
        <v>0.0</v>
      </c>
      <c r="Z143" s="19">
        <f>AD142</f>
        <v>0.0</v>
      </c>
      <c r="AA143" s="19">
        <f>ROUND(Z143*$AA$5/12,2)</f>
        <v>0.0</v>
      </c>
      <c r="AB143" s="19">
        <f>MIN($AB$5,Z143+AA143)</f>
        <v>0.0</v>
      </c>
      <c r="AC143" s="19">
        <f>MAX(0,MIN(Z143+AA143-AB143,MonthlyPayment-SUM(H143,M143,R143,W143,AB143,AG143,AL143,AQ143,AV143,BA143)-SUM(I143,N143,S143,X143)))</f>
        <v>0.0</v>
      </c>
      <c r="AD143" s="19">
        <f>ROUND(Z143+AA143-AB143-AC143,2)</f>
        <v>0.0</v>
      </c>
      <c r="AE143" s="19">
        <f>AI142</f>
        <v>0.0</v>
      </c>
      <c r="AF143" s="19">
        <f>ROUND(AE143*$AF$5/12,2)</f>
        <v>0.0</v>
      </c>
      <c r="AG143" s="19">
        <f>MIN($AG$5,AE143+AF143)</f>
        <v>0.0</v>
      </c>
      <c r="AH143" s="19">
        <f>MAX(0,MIN(AE143+AF143-AG143,MonthlyPayment-SUM(H143,M143,R143,W143,AB143,AG143,AL143,AQ143,AV143,BA143)-SUM(I143,N143,S143,X143,AC143)))</f>
        <v>0.0</v>
      </c>
      <c r="AI143" s="19">
        <f>ROUND(AE143+AF143-AG143-AH143,2)</f>
        <v>0.0</v>
      </c>
      <c r="AJ143" s="19">
        <f>AN142</f>
        <v>0.0</v>
      </c>
      <c r="AK143" s="19">
        <f>ROUND(AJ143*$AK$5/12,2)</f>
        <v>0.0</v>
      </c>
      <c r="AL143" s="19">
        <f>MIN($AL$5,AJ143+AK143)</f>
        <v>0.0</v>
      </c>
      <c r="AM143" s="19">
        <f>MAX(0,MIN(AJ143+AK143-AL143,MonthlyPayment-SUM(H143,M143,R143,W143,AB143,AG143,AL143,AQ143,AV143,BA143)-SUM(I143,N143,S143,X143,AC143,AH143)))</f>
        <v>0.0</v>
      </c>
      <c r="AN143" s="19">
        <f>ROUND(AJ143+AK143-AL143-AM143,2)</f>
        <v>0.0</v>
      </c>
      <c r="AO143" s="19">
        <f>AS142</f>
        <v>0.0</v>
      </c>
      <c r="AP143" s="19">
        <f>ROUND(AO143*$AP$5/12,2)</f>
        <v>0.0</v>
      </c>
      <c r="AQ143" s="19">
        <f>MIN($AQ$5,AO143+AP143)</f>
        <v>0.0</v>
      </c>
      <c r="AR143" s="19">
        <f>MAX(0,MIN(AO143+AP143-AQ143,MonthlyPayment-SUM(H143,M143,R143,W143,AB143,AG143,AL143,AQ143,AV143,BA143)-SUM(I143,N143,S143,X143,AC143,AH143,AM143)))</f>
        <v>0.0</v>
      </c>
      <c r="AS143" s="19">
        <f>ROUND(AO143+AP143-AQ143-AR143,2)</f>
        <v>0.0</v>
      </c>
      <c r="AT143" s="19">
        <f>AX142</f>
        <v>0.0</v>
      </c>
      <c r="AU143" s="19">
        <f>ROUND(AT143*$AU$5/12,2)</f>
        <v>0.0</v>
      </c>
      <c r="AV143" s="19">
        <f>MIN($AV$5,AT143+AU143)</f>
        <v>0.0</v>
      </c>
      <c r="AW143" s="19">
        <f>MAX(0,MIN(AT143+AU143-AV143,MonthlyPayment-SUM(H143,M143,R143,W143,AB143,AG143,AL143,AQ143,AV143,BA143)-SUM(I143,N143,S143,X143,AC143,AH143,AM143,AR143)))</f>
        <v>0.0</v>
      </c>
      <c r="AX143" s="19">
        <f>ROUND(AT143+AU143-AV143-AW143,2)</f>
        <v>0.0</v>
      </c>
      <c r="AY143" s="19">
        <f>BC142</f>
        <v>0.0</v>
      </c>
      <c r="AZ143" s="19">
        <f>ROUND(AY143*$AZ$5/12,2)</f>
        <v>0.0</v>
      </c>
      <c r="BA143" s="19">
        <f>MIN($BA$5,AY143+AZ143)</f>
        <v>0.0</v>
      </c>
      <c r="BB143" s="19">
        <f>MAX(0,MIN(AY143+AZ143-BA143,MonthlyPayment-SUM(H143,M143,R143,W143,AB143,AG143,AL143,AQ143,AV143,BA143)-SUM(I143,N143,S143,X143,AC143,AH143,AM143,AR143,AW143)))</f>
        <v>0.0</v>
      </c>
      <c r="BC143" s="19">
        <f>ROUND(AY143+AZ143-BA143-BB143,2)</f>
        <v>0.0</v>
      </c>
    </row>
    <row r="144" spans="1:55">
      <c r="A144" s="9">
        <v>138</v>
      </c>
      <c r="B144" s="15">
        <f>IF(FirstPayment="","",EDATE(FirstPayment,A144-1))</f>
        <v/>
      </c>
      <c r="C144" s="19">
        <f>SUM(H144,M144,R144,W144,AB144,AG144,AL144,AQ144,AV144,BA144,I144,N144,S144,X144,AC144,AH144,AM144,AR144,AW144,BB144)</f>
        <v>0.0</v>
      </c>
      <c r="D144" s="19">
        <f>SUM(J144,O144,T144,Y144,AD144,AI144,AN144,AS144,AX144,BC144)</f>
        <v>0.0</v>
      </c>
      <c r="E144" s="19">
        <f>SUM(G144,L144,Q144,V144,AA144,AF144,AK144,AP144,AU144,AZ144)</f>
        <v>0.0</v>
      </c>
      <c r="F144" s="19">
        <f>J143</f>
        <v>0.0</v>
      </c>
      <c r="G144" s="19">
        <f>ROUND(F144*$G$5/12,2)</f>
        <v>0.0</v>
      </c>
      <c r="H144" s="19">
        <f>MIN($H$5,F144+G144)</f>
        <v>0.0</v>
      </c>
      <c r="I144" s="19">
        <f>MAX(0,MIN(F144+G144-H144,MonthlyPayment-SUM(H144,M144,R144,W144,AB144,AG144,AL144,AQ144,AV144,BA144)))</f>
        <v>0.0</v>
      </c>
      <c r="J144" s="19">
        <f>ROUND(F144+G144-H144-I144,2)</f>
        <v>0.0</v>
      </c>
      <c r="K144" s="19">
        <f>O143</f>
        <v>0.0</v>
      </c>
      <c r="L144" s="19">
        <f>ROUND(K144*$L$5/12,2)</f>
        <v>0.0</v>
      </c>
      <c r="M144" s="19">
        <f>MIN($M$5,K144+L144)</f>
        <v>0.0</v>
      </c>
      <c r="N144" s="19">
        <f>MAX(0,MIN(K144+L144-M144,MonthlyPayment-SUM(H144,M144,R144,W144,AB144,AG144,AL144,AQ144,AV144,BA144)-SUM(I144)))</f>
        <v>0.0</v>
      </c>
      <c r="O144" s="19">
        <f>ROUND(K144+L144-M144-N144,2)</f>
        <v>0.0</v>
      </c>
      <c r="P144" s="19">
        <f>T143</f>
        <v>0.0</v>
      </c>
      <c r="Q144" s="19">
        <f>ROUND(P144*$Q$5/12,2)</f>
        <v>0.0</v>
      </c>
      <c r="R144" s="19">
        <f>MIN($R$5,P144+Q144)</f>
        <v>0.0</v>
      </c>
      <c r="S144" s="19">
        <f>MAX(0,MIN(P144+Q144-R144,MonthlyPayment-SUM(H144,M144,R144,W144,AB144,AG144,AL144,AQ144,AV144,BA144)-SUM(I144,N144)))</f>
        <v>0.0</v>
      </c>
      <c r="T144" s="19">
        <f>ROUND(P144+Q144-R144-S144,2)</f>
        <v>0.0</v>
      </c>
      <c r="U144" s="19">
        <f>Y143</f>
        <v>0.0</v>
      </c>
      <c r="V144" s="19">
        <f>ROUND(U144*$V$5/12,2)</f>
        <v>0.0</v>
      </c>
      <c r="W144" s="19">
        <f>MIN($W$5,U144+V144)</f>
        <v>0.0</v>
      </c>
      <c r="X144" s="19">
        <f>MAX(0,MIN(U144+V144-W144,MonthlyPayment-SUM(H144,M144,R144,W144,AB144,AG144,AL144,AQ144,AV144,BA144)-SUM(I144,N144,S144)))</f>
        <v>0.0</v>
      </c>
      <c r="Y144" s="19">
        <f>ROUND(U144+V144-W144-X144,2)</f>
        <v>0.0</v>
      </c>
      <c r="Z144" s="19">
        <f>AD143</f>
        <v>0.0</v>
      </c>
      <c r="AA144" s="19">
        <f>ROUND(Z144*$AA$5/12,2)</f>
        <v>0.0</v>
      </c>
      <c r="AB144" s="19">
        <f>MIN($AB$5,Z144+AA144)</f>
        <v>0.0</v>
      </c>
      <c r="AC144" s="19">
        <f>MAX(0,MIN(Z144+AA144-AB144,MonthlyPayment-SUM(H144,M144,R144,W144,AB144,AG144,AL144,AQ144,AV144,BA144)-SUM(I144,N144,S144,X144)))</f>
        <v>0.0</v>
      </c>
      <c r="AD144" s="19">
        <f>ROUND(Z144+AA144-AB144-AC144,2)</f>
        <v>0.0</v>
      </c>
      <c r="AE144" s="19">
        <f>AI143</f>
        <v>0.0</v>
      </c>
      <c r="AF144" s="19">
        <f>ROUND(AE144*$AF$5/12,2)</f>
        <v>0.0</v>
      </c>
      <c r="AG144" s="19">
        <f>MIN($AG$5,AE144+AF144)</f>
        <v>0.0</v>
      </c>
      <c r="AH144" s="19">
        <f>MAX(0,MIN(AE144+AF144-AG144,MonthlyPayment-SUM(H144,M144,R144,W144,AB144,AG144,AL144,AQ144,AV144,BA144)-SUM(I144,N144,S144,X144,AC144)))</f>
        <v>0.0</v>
      </c>
      <c r="AI144" s="19">
        <f>ROUND(AE144+AF144-AG144-AH144,2)</f>
        <v>0.0</v>
      </c>
      <c r="AJ144" s="19">
        <f>AN143</f>
        <v>0.0</v>
      </c>
      <c r="AK144" s="19">
        <f>ROUND(AJ144*$AK$5/12,2)</f>
        <v>0.0</v>
      </c>
      <c r="AL144" s="19">
        <f>MIN($AL$5,AJ144+AK144)</f>
        <v>0.0</v>
      </c>
      <c r="AM144" s="19">
        <f>MAX(0,MIN(AJ144+AK144-AL144,MonthlyPayment-SUM(H144,M144,R144,W144,AB144,AG144,AL144,AQ144,AV144,BA144)-SUM(I144,N144,S144,X144,AC144,AH144)))</f>
        <v>0.0</v>
      </c>
      <c r="AN144" s="19">
        <f>ROUND(AJ144+AK144-AL144-AM144,2)</f>
        <v>0.0</v>
      </c>
      <c r="AO144" s="19">
        <f>AS143</f>
        <v>0.0</v>
      </c>
      <c r="AP144" s="19">
        <f>ROUND(AO144*$AP$5/12,2)</f>
        <v>0.0</v>
      </c>
      <c r="AQ144" s="19">
        <f>MIN($AQ$5,AO144+AP144)</f>
        <v>0.0</v>
      </c>
      <c r="AR144" s="19">
        <f>MAX(0,MIN(AO144+AP144-AQ144,MonthlyPayment-SUM(H144,M144,R144,W144,AB144,AG144,AL144,AQ144,AV144,BA144)-SUM(I144,N144,S144,X144,AC144,AH144,AM144)))</f>
        <v>0.0</v>
      </c>
      <c r="AS144" s="19">
        <f>ROUND(AO144+AP144-AQ144-AR144,2)</f>
        <v>0.0</v>
      </c>
      <c r="AT144" s="19">
        <f>AX143</f>
        <v>0.0</v>
      </c>
      <c r="AU144" s="19">
        <f>ROUND(AT144*$AU$5/12,2)</f>
        <v>0.0</v>
      </c>
      <c r="AV144" s="19">
        <f>MIN($AV$5,AT144+AU144)</f>
        <v>0.0</v>
      </c>
      <c r="AW144" s="19">
        <f>MAX(0,MIN(AT144+AU144-AV144,MonthlyPayment-SUM(H144,M144,R144,W144,AB144,AG144,AL144,AQ144,AV144,BA144)-SUM(I144,N144,S144,X144,AC144,AH144,AM144,AR144)))</f>
        <v>0.0</v>
      </c>
      <c r="AX144" s="19">
        <f>ROUND(AT144+AU144-AV144-AW144,2)</f>
        <v>0.0</v>
      </c>
      <c r="AY144" s="19">
        <f>BC143</f>
        <v>0.0</v>
      </c>
      <c r="AZ144" s="19">
        <f>ROUND(AY144*$AZ$5/12,2)</f>
        <v>0.0</v>
      </c>
      <c r="BA144" s="19">
        <f>MIN($BA$5,AY144+AZ144)</f>
        <v>0.0</v>
      </c>
      <c r="BB144" s="19">
        <f>MAX(0,MIN(AY144+AZ144-BA144,MonthlyPayment-SUM(H144,M144,R144,W144,AB144,AG144,AL144,AQ144,AV144,BA144)-SUM(I144,N144,S144,X144,AC144,AH144,AM144,AR144,AW144)))</f>
        <v>0.0</v>
      </c>
      <c r="BC144" s="19">
        <f>ROUND(AY144+AZ144-BA144-BB144,2)</f>
        <v>0.0</v>
      </c>
    </row>
    <row r="145" spans="1:55">
      <c r="A145" s="9">
        <v>139</v>
      </c>
      <c r="B145" s="15">
        <f>IF(FirstPayment="","",EDATE(FirstPayment,A145-1))</f>
        <v/>
      </c>
      <c r="C145" s="19">
        <f>SUM(H145,M145,R145,W145,AB145,AG145,AL145,AQ145,AV145,BA145,I145,N145,S145,X145,AC145,AH145,AM145,AR145,AW145,BB145)</f>
        <v>0.0</v>
      </c>
      <c r="D145" s="19">
        <f>SUM(J145,O145,T145,Y145,AD145,AI145,AN145,AS145,AX145,BC145)</f>
        <v>0.0</v>
      </c>
      <c r="E145" s="19">
        <f>SUM(G145,L145,Q145,V145,AA145,AF145,AK145,AP145,AU145,AZ145)</f>
        <v>0.0</v>
      </c>
      <c r="F145" s="19">
        <f>J144</f>
        <v>0.0</v>
      </c>
      <c r="G145" s="19">
        <f>ROUND(F145*$G$5/12,2)</f>
        <v>0.0</v>
      </c>
      <c r="H145" s="19">
        <f>MIN($H$5,F145+G145)</f>
        <v>0.0</v>
      </c>
      <c r="I145" s="19">
        <f>MAX(0,MIN(F145+G145-H145,MonthlyPayment-SUM(H145,M145,R145,W145,AB145,AG145,AL145,AQ145,AV145,BA145)))</f>
        <v>0.0</v>
      </c>
      <c r="J145" s="19">
        <f>ROUND(F145+G145-H145-I145,2)</f>
        <v>0.0</v>
      </c>
      <c r="K145" s="19">
        <f>O144</f>
        <v>0.0</v>
      </c>
      <c r="L145" s="19">
        <f>ROUND(K145*$L$5/12,2)</f>
        <v>0.0</v>
      </c>
      <c r="M145" s="19">
        <f>MIN($M$5,K145+L145)</f>
        <v>0.0</v>
      </c>
      <c r="N145" s="19">
        <f>MAX(0,MIN(K145+L145-M145,MonthlyPayment-SUM(H145,M145,R145,W145,AB145,AG145,AL145,AQ145,AV145,BA145)-SUM(I145)))</f>
        <v>0.0</v>
      </c>
      <c r="O145" s="19">
        <f>ROUND(K145+L145-M145-N145,2)</f>
        <v>0.0</v>
      </c>
      <c r="P145" s="19">
        <f>T144</f>
        <v>0.0</v>
      </c>
      <c r="Q145" s="19">
        <f>ROUND(P145*$Q$5/12,2)</f>
        <v>0.0</v>
      </c>
      <c r="R145" s="19">
        <f>MIN($R$5,P145+Q145)</f>
        <v>0.0</v>
      </c>
      <c r="S145" s="19">
        <f>MAX(0,MIN(P145+Q145-R145,MonthlyPayment-SUM(H145,M145,R145,W145,AB145,AG145,AL145,AQ145,AV145,BA145)-SUM(I145,N145)))</f>
        <v>0.0</v>
      </c>
      <c r="T145" s="19">
        <f>ROUND(P145+Q145-R145-S145,2)</f>
        <v>0.0</v>
      </c>
      <c r="U145" s="19">
        <f>Y144</f>
        <v>0.0</v>
      </c>
      <c r="V145" s="19">
        <f>ROUND(U145*$V$5/12,2)</f>
        <v>0.0</v>
      </c>
      <c r="W145" s="19">
        <f>MIN($W$5,U145+V145)</f>
        <v>0.0</v>
      </c>
      <c r="X145" s="19">
        <f>MAX(0,MIN(U145+V145-W145,MonthlyPayment-SUM(H145,M145,R145,W145,AB145,AG145,AL145,AQ145,AV145,BA145)-SUM(I145,N145,S145)))</f>
        <v>0.0</v>
      </c>
      <c r="Y145" s="19">
        <f>ROUND(U145+V145-W145-X145,2)</f>
        <v>0.0</v>
      </c>
      <c r="Z145" s="19">
        <f>AD144</f>
        <v>0.0</v>
      </c>
      <c r="AA145" s="19">
        <f>ROUND(Z145*$AA$5/12,2)</f>
        <v>0.0</v>
      </c>
      <c r="AB145" s="19">
        <f>MIN($AB$5,Z145+AA145)</f>
        <v>0.0</v>
      </c>
      <c r="AC145" s="19">
        <f>MAX(0,MIN(Z145+AA145-AB145,MonthlyPayment-SUM(H145,M145,R145,W145,AB145,AG145,AL145,AQ145,AV145,BA145)-SUM(I145,N145,S145,X145)))</f>
        <v>0.0</v>
      </c>
      <c r="AD145" s="19">
        <f>ROUND(Z145+AA145-AB145-AC145,2)</f>
        <v>0.0</v>
      </c>
      <c r="AE145" s="19">
        <f>AI144</f>
        <v>0.0</v>
      </c>
      <c r="AF145" s="19">
        <f>ROUND(AE145*$AF$5/12,2)</f>
        <v>0.0</v>
      </c>
      <c r="AG145" s="19">
        <f>MIN($AG$5,AE145+AF145)</f>
        <v>0.0</v>
      </c>
      <c r="AH145" s="19">
        <f>MAX(0,MIN(AE145+AF145-AG145,MonthlyPayment-SUM(H145,M145,R145,W145,AB145,AG145,AL145,AQ145,AV145,BA145)-SUM(I145,N145,S145,X145,AC145)))</f>
        <v>0.0</v>
      </c>
      <c r="AI145" s="19">
        <f>ROUND(AE145+AF145-AG145-AH145,2)</f>
        <v>0.0</v>
      </c>
      <c r="AJ145" s="19">
        <f>AN144</f>
        <v>0.0</v>
      </c>
      <c r="AK145" s="19">
        <f>ROUND(AJ145*$AK$5/12,2)</f>
        <v>0.0</v>
      </c>
      <c r="AL145" s="19">
        <f>MIN($AL$5,AJ145+AK145)</f>
        <v>0.0</v>
      </c>
      <c r="AM145" s="19">
        <f>MAX(0,MIN(AJ145+AK145-AL145,MonthlyPayment-SUM(H145,M145,R145,W145,AB145,AG145,AL145,AQ145,AV145,BA145)-SUM(I145,N145,S145,X145,AC145,AH145)))</f>
        <v>0.0</v>
      </c>
      <c r="AN145" s="19">
        <f>ROUND(AJ145+AK145-AL145-AM145,2)</f>
        <v>0.0</v>
      </c>
      <c r="AO145" s="19">
        <f>AS144</f>
        <v>0.0</v>
      </c>
      <c r="AP145" s="19">
        <f>ROUND(AO145*$AP$5/12,2)</f>
        <v>0.0</v>
      </c>
      <c r="AQ145" s="19">
        <f>MIN($AQ$5,AO145+AP145)</f>
        <v>0.0</v>
      </c>
      <c r="AR145" s="19">
        <f>MAX(0,MIN(AO145+AP145-AQ145,MonthlyPayment-SUM(H145,M145,R145,W145,AB145,AG145,AL145,AQ145,AV145,BA145)-SUM(I145,N145,S145,X145,AC145,AH145,AM145)))</f>
        <v>0.0</v>
      </c>
      <c r="AS145" s="19">
        <f>ROUND(AO145+AP145-AQ145-AR145,2)</f>
        <v>0.0</v>
      </c>
      <c r="AT145" s="19">
        <f>AX144</f>
        <v>0.0</v>
      </c>
      <c r="AU145" s="19">
        <f>ROUND(AT145*$AU$5/12,2)</f>
        <v>0.0</v>
      </c>
      <c r="AV145" s="19">
        <f>MIN($AV$5,AT145+AU145)</f>
        <v>0.0</v>
      </c>
      <c r="AW145" s="19">
        <f>MAX(0,MIN(AT145+AU145-AV145,MonthlyPayment-SUM(H145,M145,R145,W145,AB145,AG145,AL145,AQ145,AV145,BA145)-SUM(I145,N145,S145,X145,AC145,AH145,AM145,AR145)))</f>
        <v>0.0</v>
      </c>
      <c r="AX145" s="19">
        <f>ROUND(AT145+AU145-AV145-AW145,2)</f>
        <v>0.0</v>
      </c>
      <c r="AY145" s="19">
        <f>BC144</f>
        <v>0.0</v>
      </c>
      <c r="AZ145" s="19">
        <f>ROUND(AY145*$AZ$5/12,2)</f>
        <v>0.0</v>
      </c>
      <c r="BA145" s="19">
        <f>MIN($BA$5,AY145+AZ145)</f>
        <v>0.0</v>
      </c>
      <c r="BB145" s="19">
        <f>MAX(0,MIN(AY145+AZ145-BA145,MonthlyPayment-SUM(H145,M145,R145,W145,AB145,AG145,AL145,AQ145,AV145,BA145)-SUM(I145,N145,S145,X145,AC145,AH145,AM145,AR145,AW145)))</f>
        <v>0.0</v>
      </c>
      <c r="BC145" s="19">
        <f>ROUND(AY145+AZ145-BA145-BB145,2)</f>
        <v>0.0</v>
      </c>
    </row>
    <row r="146" spans="1:55">
      <c r="A146" s="9">
        <v>140</v>
      </c>
      <c r="B146" s="15">
        <f>IF(FirstPayment="","",EDATE(FirstPayment,A146-1))</f>
        <v/>
      </c>
      <c r="C146" s="19">
        <f>SUM(H146,M146,R146,W146,AB146,AG146,AL146,AQ146,AV146,BA146,I146,N146,S146,X146,AC146,AH146,AM146,AR146,AW146,BB146)</f>
        <v>0.0</v>
      </c>
      <c r="D146" s="19">
        <f>SUM(J146,O146,T146,Y146,AD146,AI146,AN146,AS146,AX146,BC146)</f>
        <v>0.0</v>
      </c>
      <c r="E146" s="19">
        <f>SUM(G146,L146,Q146,V146,AA146,AF146,AK146,AP146,AU146,AZ146)</f>
        <v>0.0</v>
      </c>
      <c r="F146" s="19">
        <f>J145</f>
        <v>0.0</v>
      </c>
      <c r="G146" s="19">
        <f>ROUND(F146*$G$5/12,2)</f>
        <v>0.0</v>
      </c>
      <c r="H146" s="19">
        <f>MIN($H$5,F146+G146)</f>
        <v>0.0</v>
      </c>
      <c r="I146" s="19">
        <f>MAX(0,MIN(F146+G146-H146,MonthlyPayment-SUM(H146,M146,R146,W146,AB146,AG146,AL146,AQ146,AV146,BA146)))</f>
        <v>0.0</v>
      </c>
      <c r="J146" s="19">
        <f>ROUND(F146+G146-H146-I146,2)</f>
        <v>0.0</v>
      </c>
      <c r="K146" s="19">
        <f>O145</f>
        <v>0.0</v>
      </c>
      <c r="L146" s="19">
        <f>ROUND(K146*$L$5/12,2)</f>
        <v>0.0</v>
      </c>
      <c r="M146" s="19">
        <f>MIN($M$5,K146+L146)</f>
        <v>0.0</v>
      </c>
      <c r="N146" s="19">
        <f>MAX(0,MIN(K146+L146-M146,MonthlyPayment-SUM(H146,M146,R146,W146,AB146,AG146,AL146,AQ146,AV146,BA146)-SUM(I146)))</f>
        <v>0.0</v>
      </c>
      <c r="O146" s="19">
        <f>ROUND(K146+L146-M146-N146,2)</f>
        <v>0.0</v>
      </c>
      <c r="P146" s="19">
        <f>T145</f>
        <v>0.0</v>
      </c>
      <c r="Q146" s="19">
        <f>ROUND(P146*$Q$5/12,2)</f>
        <v>0.0</v>
      </c>
      <c r="R146" s="19">
        <f>MIN($R$5,P146+Q146)</f>
        <v>0.0</v>
      </c>
      <c r="S146" s="19">
        <f>MAX(0,MIN(P146+Q146-R146,MonthlyPayment-SUM(H146,M146,R146,W146,AB146,AG146,AL146,AQ146,AV146,BA146)-SUM(I146,N146)))</f>
        <v>0.0</v>
      </c>
      <c r="T146" s="19">
        <f>ROUND(P146+Q146-R146-S146,2)</f>
        <v>0.0</v>
      </c>
      <c r="U146" s="19">
        <f>Y145</f>
        <v>0.0</v>
      </c>
      <c r="V146" s="19">
        <f>ROUND(U146*$V$5/12,2)</f>
        <v>0.0</v>
      </c>
      <c r="W146" s="19">
        <f>MIN($W$5,U146+V146)</f>
        <v>0.0</v>
      </c>
      <c r="X146" s="19">
        <f>MAX(0,MIN(U146+V146-W146,MonthlyPayment-SUM(H146,M146,R146,W146,AB146,AG146,AL146,AQ146,AV146,BA146)-SUM(I146,N146,S146)))</f>
        <v>0.0</v>
      </c>
      <c r="Y146" s="19">
        <f>ROUND(U146+V146-W146-X146,2)</f>
        <v>0.0</v>
      </c>
      <c r="Z146" s="19">
        <f>AD145</f>
        <v>0.0</v>
      </c>
      <c r="AA146" s="19">
        <f>ROUND(Z146*$AA$5/12,2)</f>
        <v>0.0</v>
      </c>
      <c r="AB146" s="19">
        <f>MIN($AB$5,Z146+AA146)</f>
        <v>0.0</v>
      </c>
      <c r="AC146" s="19">
        <f>MAX(0,MIN(Z146+AA146-AB146,MonthlyPayment-SUM(H146,M146,R146,W146,AB146,AG146,AL146,AQ146,AV146,BA146)-SUM(I146,N146,S146,X146)))</f>
        <v>0.0</v>
      </c>
      <c r="AD146" s="19">
        <f>ROUND(Z146+AA146-AB146-AC146,2)</f>
        <v>0.0</v>
      </c>
      <c r="AE146" s="19">
        <f>AI145</f>
        <v>0.0</v>
      </c>
      <c r="AF146" s="19">
        <f>ROUND(AE146*$AF$5/12,2)</f>
        <v>0.0</v>
      </c>
      <c r="AG146" s="19">
        <f>MIN($AG$5,AE146+AF146)</f>
        <v>0.0</v>
      </c>
      <c r="AH146" s="19">
        <f>MAX(0,MIN(AE146+AF146-AG146,MonthlyPayment-SUM(H146,M146,R146,W146,AB146,AG146,AL146,AQ146,AV146,BA146)-SUM(I146,N146,S146,X146,AC146)))</f>
        <v>0.0</v>
      </c>
      <c r="AI146" s="19">
        <f>ROUND(AE146+AF146-AG146-AH146,2)</f>
        <v>0.0</v>
      </c>
      <c r="AJ146" s="19">
        <f>AN145</f>
        <v>0.0</v>
      </c>
      <c r="AK146" s="19">
        <f>ROUND(AJ146*$AK$5/12,2)</f>
        <v>0.0</v>
      </c>
      <c r="AL146" s="19">
        <f>MIN($AL$5,AJ146+AK146)</f>
        <v>0.0</v>
      </c>
      <c r="AM146" s="19">
        <f>MAX(0,MIN(AJ146+AK146-AL146,MonthlyPayment-SUM(H146,M146,R146,W146,AB146,AG146,AL146,AQ146,AV146,BA146)-SUM(I146,N146,S146,X146,AC146,AH146)))</f>
        <v>0.0</v>
      </c>
      <c r="AN146" s="19">
        <f>ROUND(AJ146+AK146-AL146-AM146,2)</f>
        <v>0.0</v>
      </c>
      <c r="AO146" s="19">
        <f>AS145</f>
        <v>0.0</v>
      </c>
      <c r="AP146" s="19">
        <f>ROUND(AO146*$AP$5/12,2)</f>
        <v>0.0</v>
      </c>
      <c r="AQ146" s="19">
        <f>MIN($AQ$5,AO146+AP146)</f>
        <v>0.0</v>
      </c>
      <c r="AR146" s="19">
        <f>MAX(0,MIN(AO146+AP146-AQ146,MonthlyPayment-SUM(H146,M146,R146,W146,AB146,AG146,AL146,AQ146,AV146,BA146)-SUM(I146,N146,S146,X146,AC146,AH146,AM146)))</f>
        <v>0.0</v>
      </c>
      <c r="AS146" s="19">
        <f>ROUND(AO146+AP146-AQ146-AR146,2)</f>
        <v>0.0</v>
      </c>
      <c r="AT146" s="19">
        <f>AX145</f>
        <v>0.0</v>
      </c>
      <c r="AU146" s="19">
        <f>ROUND(AT146*$AU$5/12,2)</f>
        <v>0.0</v>
      </c>
      <c r="AV146" s="19">
        <f>MIN($AV$5,AT146+AU146)</f>
        <v>0.0</v>
      </c>
      <c r="AW146" s="19">
        <f>MAX(0,MIN(AT146+AU146-AV146,MonthlyPayment-SUM(H146,M146,R146,W146,AB146,AG146,AL146,AQ146,AV146,BA146)-SUM(I146,N146,S146,X146,AC146,AH146,AM146,AR146)))</f>
        <v>0.0</v>
      </c>
      <c r="AX146" s="19">
        <f>ROUND(AT146+AU146-AV146-AW146,2)</f>
        <v>0.0</v>
      </c>
      <c r="AY146" s="19">
        <f>BC145</f>
        <v>0.0</v>
      </c>
      <c r="AZ146" s="19">
        <f>ROUND(AY146*$AZ$5/12,2)</f>
        <v>0.0</v>
      </c>
      <c r="BA146" s="19">
        <f>MIN($BA$5,AY146+AZ146)</f>
        <v>0.0</v>
      </c>
      <c r="BB146" s="19">
        <f>MAX(0,MIN(AY146+AZ146-BA146,MonthlyPayment-SUM(H146,M146,R146,W146,AB146,AG146,AL146,AQ146,AV146,BA146)-SUM(I146,N146,S146,X146,AC146,AH146,AM146,AR146,AW146)))</f>
        <v>0.0</v>
      </c>
      <c r="BC146" s="19">
        <f>ROUND(AY146+AZ146-BA146-BB146,2)</f>
        <v>0.0</v>
      </c>
    </row>
    <row r="147" spans="1:55">
      <c r="A147" s="9">
        <v>141</v>
      </c>
      <c r="B147" s="15">
        <f>IF(FirstPayment="","",EDATE(FirstPayment,A147-1))</f>
        <v/>
      </c>
      <c r="C147" s="19">
        <f>SUM(H147,M147,R147,W147,AB147,AG147,AL147,AQ147,AV147,BA147,I147,N147,S147,X147,AC147,AH147,AM147,AR147,AW147,BB147)</f>
        <v>0.0</v>
      </c>
      <c r="D147" s="19">
        <f>SUM(J147,O147,T147,Y147,AD147,AI147,AN147,AS147,AX147,BC147)</f>
        <v>0.0</v>
      </c>
      <c r="E147" s="19">
        <f>SUM(G147,L147,Q147,V147,AA147,AF147,AK147,AP147,AU147,AZ147)</f>
        <v>0.0</v>
      </c>
      <c r="F147" s="19">
        <f>J146</f>
        <v>0.0</v>
      </c>
      <c r="G147" s="19">
        <f>ROUND(F147*$G$5/12,2)</f>
        <v>0.0</v>
      </c>
      <c r="H147" s="19">
        <f>MIN($H$5,F147+G147)</f>
        <v>0.0</v>
      </c>
      <c r="I147" s="19">
        <f>MAX(0,MIN(F147+G147-H147,MonthlyPayment-SUM(H147,M147,R147,W147,AB147,AG147,AL147,AQ147,AV147,BA147)))</f>
        <v>0.0</v>
      </c>
      <c r="J147" s="19">
        <f>ROUND(F147+G147-H147-I147,2)</f>
        <v>0.0</v>
      </c>
      <c r="K147" s="19">
        <f>O146</f>
        <v>0.0</v>
      </c>
      <c r="L147" s="19">
        <f>ROUND(K147*$L$5/12,2)</f>
        <v>0.0</v>
      </c>
      <c r="M147" s="19">
        <f>MIN($M$5,K147+L147)</f>
        <v>0.0</v>
      </c>
      <c r="N147" s="19">
        <f>MAX(0,MIN(K147+L147-M147,MonthlyPayment-SUM(H147,M147,R147,W147,AB147,AG147,AL147,AQ147,AV147,BA147)-SUM(I147)))</f>
        <v>0.0</v>
      </c>
      <c r="O147" s="19">
        <f>ROUND(K147+L147-M147-N147,2)</f>
        <v>0.0</v>
      </c>
      <c r="P147" s="19">
        <f>T146</f>
        <v>0.0</v>
      </c>
      <c r="Q147" s="19">
        <f>ROUND(P147*$Q$5/12,2)</f>
        <v>0.0</v>
      </c>
      <c r="R147" s="19">
        <f>MIN($R$5,P147+Q147)</f>
        <v>0.0</v>
      </c>
      <c r="S147" s="19">
        <f>MAX(0,MIN(P147+Q147-R147,MonthlyPayment-SUM(H147,M147,R147,W147,AB147,AG147,AL147,AQ147,AV147,BA147)-SUM(I147,N147)))</f>
        <v>0.0</v>
      </c>
      <c r="T147" s="19">
        <f>ROUND(P147+Q147-R147-S147,2)</f>
        <v>0.0</v>
      </c>
      <c r="U147" s="19">
        <f>Y146</f>
        <v>0.0</v>
      </c>
      <c r="V147" s="19">
        <f>ROUND(U147*$V$5/12,2)</f>
        <v>0.0</v>
      </c>
      <c r="W147" s="19">
        <f>MIN($W$5,U147+V147)</f>
        <v>0.0</v>
      </c>
      <c r="X147" s="19">
        <f>MAX(0,MIN(U147+V147-W147,MonthlyPayment-SUM(H147,M147,R147,W147,AB147,AG147,AL147,AQ147,AV147,BA147)-SUM(I147,N147,S147)))</f>
        <v>0.0</v>
      </c>
      <c r="Y147" s="19">
        <f>ROUND(U147+V147-W147-X147,2)</f>
        <v>0.0</v>
      </c>
      <c r="Z147" s="19">
        <f>AD146</f>
        <v>0.0</v>
      </c>
      <c r="AA147" s="19">
        <f>ROUND(Z147*$AA$5/12,2)</f>
        <v>0.0</v>
      </c>
      <c r="AB147" s="19">
        <f>MIN($AB$5,Z147+AA147)</f>
        <v>0.0</v>
      </c>
      <c r="AC147" s="19">
        <f>MAX(0,MIN(Z147+AA147-AB147,MonthlyPayment-SUM(H147,M147,R147,W147,AB147,AG147,AL147,AQ147,AV147,BA147)-SUM(I147,N147,S147,X147)))</f>
        <v>0.0</v>
      </c>
      <c r="AD147" s="19">
        <f>ROUND(Z147+AA147-AB147-AC147,2)</f>
        <v>0.0</v>
      </c>
      <c r="AE147" s="19">
        <f>AI146</f>
        <v>0.0</v>
      </c>
      <c r="AF147" s="19">
        <f>ROUND(AE147*$AF$5/12,2)</f>
        <v>0.0</v>
      </c>
      <c r="AG147" s="19">
        <f>MIN($AG$5,AE147+AF147)</f>
        <v>0.0</v>
      </c>
      <c r="AH147" s="19">
        <f>MAX(0,MIN(AE147+AF147-AG147,MonthlyPayment-SUM(H147,M147,R147,W147,AB147,AG147,AL147,AQ147,AV147,BA147)-SUM(I147,N147,S147,X147,AC147)))</f>
        <v>0.0</v>
      </c>
      <c r="AI147" s="19">
        <f>ROUND(AE147+AF147-AG147-AH147,2)</f>
        <v>0.0</v>
      </c>
      <c r="AJ147" s="19">
        <f>AN146</f>
        <v>0.0</v>
      </c>
      <c r="AK147" s="19">
        <f>ROUND(AJ147*$AK$5/12,2)</f>
        <v>0.0</v>
      </c>
      <c r="AL147" s="19">
        <f>MIN($AL$5,AJ147+AK147)</f>
        <v>0.0</v>
      </c>
      <c r="AM147" s="19">
        <f>MAX(0,MIN(AJ147+AK147-AL147,MonthlyPayment-SUM(H147,M147,R147,W147,AB147,AG147,AL147,AQ147,AV147,BA147)-SUM(I147,N147,S147,X147,AC147,AH147)))</f>
        <v>0.0</v>
      </c>
      <c r="AN147" s="19">
        <f>ROUND(AJ147+AK147-AL147-AM147,2)</f>
        <v>0.0</v>
      </c>
      <c r="AO147" s="19">
        <f>AS146</f>
        <v>0.0</v>
      </c>
      <c r="AP147" s="19">
        <f>ROUND(AO147*$AP$5/12,2)</f>
        <v>0.0</v>
      </c>
      <c r="AQ147" s="19">
        <f>MIN($AQ$5,AO147+AP147)</f>
        <v>0.0</v>
      </c>
      <c r="AR147" s="19">
        <f>MAX(0,MIN(AO147+AP147-AQ147,MonthlyPayment-SUM(H147,M147,R147,W147,AB147,AG147,AL147,AQ147,AV147,BA147)-SUM(I147,N147,S147,X147,AC147,AH147,AM147)))</f>
        <v>0.0</v>
      </c>
      <c r="AS147" s="19">
        <f>ROUND(AO147+AP147-AQ147-AR147,2)</f>
        <v>0.0</v>
      </c>
      <c r="AT147" s="19">
        <f>AX146</f>
        <v>0.0</v>
      </c>
      <c r="AU147" s="19">
        <f>ROUND(AT147*$AU$5/12,2)</f>
        <v>0.0</v>
      </c>
      <c r="AV147" s="19">
        <f>MIN($AV$5,AT147+AU147)</f>
        <v>0.0</v>
      </c>
      <c r="AW147" s="19">
        <f>MAX(0,MIN(AT147+AU147-AV147,MonthlyPayment-SUM(H147,M147,R147,W147,AB147,AG147,AL147,AQ147,AV147,BA147)-SUM(I147,N147,S147,X147,AC147,AH147,AM147,AR147)))</f>
        <v>0.0</v>
      </c>
      <c r="AX147" s="19">
        <f>ROUND(AT147+AU147-AV147-AW147,2)</f>
        <v>0.0</v>
      </c>
      <c r="AY147" s="19">
        <f>BC146</f>
        <v>0.0</v>
      </c>
      <c r="AZ147" s="19">
        <f>ROUND(AY147*$AZ$5/12,2)</f>
        <v>0.0</v>
      </c>
      <c r="BA147" s="19">
        <f>MIN($BA$5,AY147+AZ147)</f>
        <v>0.0</v>
      </c>
      <c r="BB147" s="19">
        <f>MAX(0,MIN(AY147+AZ147-BA147,MonthlyPayment-SUM(H147,M147,R147,W147,AB147,AG147,AL147,AQ147,AV147,BA147)-SUM(I147,N147,S147,X147,AC147,AH147,AM147,AR147,AW147)))</f>
        <v>0.0</v>
      </c>
      <c r="BC147" s="19">
        <f>ROUND(AY147+AZ147-BA147-BB147,2)</f>
        <v>0.0</v>
      </c>
    </row>
    <row r="148" spans="1:55">
      <c r="A148" s="9">
        <v>142</v>
      </c>
      <c r="B148" s="15">
        <f>IF(FirstPayment="","",EDATE(FirstPayment,A148-1))</f>
        <v/>
      </c>
      <c r="C148" s="19">
        <f>SUM(H148,M148,R148,W148,AB148,AG148,AL148,AQ148,AV148,BA148,I148,N148,S148,X148,AC148,AH148,AM148,AR148,AW148,BB148)</f>
        <v>0.0</v>
      </c>
      <c r="D148" s="19">
        <f>SUM(J148,O148,T148,Y148,AD148,AI148,AN148,AS148,AX148,BC148)</f>
        <v>0.0</v>
      </c>
      <c r="E148" s="19">
        <f>SUM(G148,L148,Q148,V148,AA148,AF148,AK148,AP148,AU148,AZ148)</f>
        <v>0.0</v>
      </c>
      <c r="F148" s="19">
        <f>J147</f>
        <v>0.0</v>
      </c>
      <c r="G148" s="19">
        <f>ROUND(F148*$G$5/12,2)</f>
        <v>0.0</v>
      </c>
      <c r="H148" s="19">
        <f>MIN($H$5,F148+G148)</f>
        <v>0.0</v>
      </c>
      <c r="I148" s="19">
        <f>MAX(0,MIN(F148+G148-H148,MonthlyPayment-SUM(H148,M148,R148,W148,AB148,AG148,AL148,AQ148,AV148,BA148)))</f>
        <v>0.0</v>
      </c>
      <c r="J148" s="19">
        <f>ROUND(F148+G148-H148-I148,2)</f>
        <v>0.0</v>
      </c>
      <c r="K148" s="19">
        <f>O147</f>
        <v>0.0</v>
      </c>
      <c r="L148" s="19">
        <f>ROUND(K148*$L$5/12,2)</f>
        <v>0.0</v>
      </c>
      <c r="M148" s="19">
        <f>MIN($M$5,K148+L148)</f>
        <v>0.0</v>
      </c>
      <c r="N148" s="19">
        <f>MAX(0,MIN(K148+L148-M148,MonthlyPayment-SUM(H148,M148,R148,W148,AB148,AG148,AL148,AQ148,AV148,BA148)-SUM(I148)))</f>
        <v>0.0</v>
      </c>
      <c r="O148" s="19">
        <f>ROUND(K148+L148-M148-N148,2)</f>
        <v>0.0</v>
      </c>
      <c r="P148" s="19">
        <f>T147</f>
        <v>0.0</v>
      </c>
      <c r="Q148" s="19">
        <f>ROUND(P148*$Q$5/12,2)</f>
        <v>0.0</v>
      </c>
      <c r="R148" s="19">
        <f>MIN($R$5,P148+Q148)</f>
        <v>0.0</v>
      </c>
      <c r="S148" s="19">
        <f>MAX(0,MIN(P148+Q148-R148,MonthlyPayment-SUM(H148,M148,R148,W148,AB148,AG148,AL148,AQ148,AV148,BA148)-SUM(I148,N148)))</f>
        <v>0.0</v>
      </c>
      <c r="T148" s="19">
        <f>ROUND(P148+Q148-R148-S148,2)</f>
        <v>0.0</v>
      </c>
      <c r="U148" s="19">
        <f>Y147</f>
        <v>0.0</v>
      </c>
      <c r="V148" s="19">
        <f>ROUND(U148*$V$5/12,2)</f>
        <v>0.0</v>
      </c>
      <c r="W148" s="19">
        <f>MIN($W$5,U148+V148)</f>
        <v>0.0</v>
      </c>
      <c r="X148" s="19">
        <f>MAX(0,MIN(U148+V148-W148,MonthlyPayment-SUM(H148,M148,R148,W148,AB148,AG148,AL148,AQ148,AV148,BA148)-SUM(I148,N148,S148)))</f>
        <v>0.0</v>
      </c>
      <c r="Y148" s="19">
        <f>ROUND(U148+V148-W148-X148,2)</f>
        <v>0.0</v>
      </c>
      <c r="Z148" s="19">
        <f>AD147</f>
        <v>0.0</v>
      </c>
      <c r="AA148" s="19">
        <f>ROUND(Z148*$AA$5/12,2)</f>
        <v>0.0</v>
      </c>
      <c r="AB148" s="19">
        <f>MIN($AB$5,Z148+AA148)</f>
        <v>0.0</v>
      </c>
      <c r="AC148" s="19">
        <f>MAX(0,MIN(Z148+AA148-AB148,MonthlyPayment-SUM(H148,M148,R148,W148,AB148,AG148,AL148,AQ148,AV148,BA148)-SUM(I148,N148,S148,X148)))</f>
        <v>0.0</v>
      </c>
      <c r="AD148" s="19">
        <f>ROUND(Z148+AA148-AB148-AC148,2)</f>
        <v>0.0</v>
      </c>
      <c r="AE148" s="19">
        <f>AI147</f>
        <v>0.0</v>
      </c>
      <c r="AF148" s="19">
        <f>ROUND(AE148*$AF$5/12,2)</f>
        <v>0.0</v>
      </c>
      <c r="AG148" s="19">
        <f>MIN($AG$5,AE148+AF148)</f>
        <v>0.0</v>
      </c>
      <c r="AH148" s="19">
        <f>MAX(0,MIN(AE148+AF148-AG148,MonthlyPayment-SUM(H148,M148,R148,W148,AB148,AG148,AL148,AQ148,AV148,BA148)-SUM(I148,N148,S148,X148,AC148)))</f>
        <v>0.0</v>
      </c>
      <c r="AI148" s="19">
        <f>ROUND(AE148+AF148-AG148-AH148,2)</f>
        <v>0.0</v>
      </c>
      <c r="AJ148" s="19">
        <f>AN147</f>
        <v>0.0</v>
      </c>
      <c r="AK148" s="19">
        <f>ROUND(AJ148*$AK$5/12,2)</f>
        <v>0.0</v>
      </c>
      <c r="AL148" s="19">
        <f>MIN($AL$5,AJ148+AK148)</f>
        <v>0.0</v>
      </c>
      <c r="AM148" s="19">
        <f>MAX(0,MIN(AJ148+AK148-AL148,MonthlyPayment-SUM(H148,M148,R148,W148,AB148,AG148,AL148,AQ148,AV148,BA148)-SUM(I148,N148,S148,X148,AC148,AH148)))</f>
        <v>0.0</v>
      </c>
      <c r="AN148" s="19">
        <f>ROUND(AJ148+AK148-AL148-AM148,2)</f>
        <v>0.0</v>
      </c>
      <c r="AO148" s="19">
        <f>AS147</f>
        <v>0.0</v>
      </c>
      <c r="AP148" s="19">
        <f>ROUND(AO148*$AP$5/12,2)</f>
        <v>0.0</v>
      </c>
      <c r="AQ148" s="19">
        <f>MIN($AQ$5,AO148+AP148)</f>
        <v>0.0</v>
      </c>
      <c r="AR148" s="19">
        <f>MAX(0,MIN(AO148+AP148-AQ148,MonthlyPayment-SUM(H148,M148,R148,W148,AB148,AG148,AL148,AQ148,AV148,BA148)-SUM(I148,N148,S148,X148,AC148,AH148,AM148)))</f>
        <v>0.0</v>
      </c>
      <c r="AS148" s="19">
        <f>ROUND(AO148+AP148-AQ148-AR148,2)</f>
        <v>0.0</v>
      </c>
      <c r="AT148" s="19">
        <f>AX147</f>
        <v>0.0</v>
      </c>
      <c r="AU148" s="19">
        <f>ROUND(AT148*$AU$5/12,2)</f>
        <v>0.0</v>
      </c>
      <c r="AV148" s="19">
        <f>MIN($AV$5,AT148+AU148)</f>
        <v>0.0</v>
      </c>
      <c r="AW148" s="19">
        <f>MAX(0,MIN(AT148+AU148-AV148,MonthlyPayment-SUM(H148,M148,R148,W148,AB148,AG148,AL148,AQ148,AV148,BA148)-SUM(I148,N148,S148,X148,AC148,AH148,AM148,AR148)))</f>
        <v>0.0</v>
      </c>
      <c r="AX148" s="19">
        <f>ROUND(AT148+AU148-AV148-AW148,2)</f>
        <v>0.0</v>
      </c>
      <c r="AY148" s="19">
        <f>BC147</f>
        <v>0.0</v>
      </c>
      <c r="AZ148" s="19">
        <f>ROUND(AY148*$AZ$5/12,2)</f>
        <v>0.0</v>
      </c>
      <c r="BA148" s="19">
        <f>MIN($BA$5,AY148+AZ148)</f>
        <v>0.0</v>
      </c>
      <c r="BB148" s="19">
        <f>MAX(0,MIN(AY148+AZ148-BA148,MonthlyPayment-SUM(H148,M148,R148,W148,AB148,AG148,AL148,AQ148,AV148,BA148)-SUM(I148,N148,S148,X148,AC148,AH148,AM148,AR148,AW148)))</f>
        <v>0.0</v>
      </c>
      <c r="BC148" s="19">
        <f>ROUND(AY148+AZ148-BA148-BB148,2)</f>
        <v>0.0</v>
      </c>
    </row>
    <row r="149" spans="1:55">
      <c r="A149" s="9">
        <v>143</v>
      </c>
      <c r="B149" s="15">
        <f>IF(FirstPayment="","",EDATE(FirstPayment,A149-1))</f>
        <v/>
      </c>
      <c r="C149" s="19">
        <f>SUM(H149,M149,R149,W149,AB149,AG149,AL149,AQ149,AV149,BA149,I149,N149,S149,X149,AC149,AH149,AM149,AR149,AW149,BB149)</f>
        <v>0.0</v>
      </c>
      <c r="D149" s="19">
        <f>SUM(J149,O149,T149,Y149,AD149,AI149,AN149,AS149,AX149,BC149)</f>
        <v>0.0</v>
      </c>
      <c r="E149" s="19">
        <f>SUM(G149,L149,Q149,V149,AA149,AF149,AK149,AP149,AU149,AZ149)</f>
        <v>0.0</v>
      </c>
      <c r="F149" s="19">
        <f>J148</f>
        <v>0.0</v>
      </c>
      <c r="G149" s="19">
        <f>ROUND(F149*$G$5/12,2)</f>
        <v>0.0</v>
      </c>
      <c r="H149" s="19">
        <f>MIN($H$5,F149+G149)</f>
        <v>0.0</v>
      </c>
      <c r="I149" s="19">
        <f>MAX(0,MIN(F149+G149-H149,MonthlyPayment-SUM(H149,M149,R149,W149,AB149,AG149,AL149,AQ149,AV149,BA149)))</f>
        <v>0.0</v>
      </c>
      <c r="J149" s="19">
        <f>ROUND(F149+G149-H149-I149,2)</f>
        <v>0.0</v>
      </c>
      <c r="K149" s="19">
        <f>O148</f>
        <v>0.0</v>
      </c>
      <c r="L149" s="19">
        <f>ROUND(K149*$L$5/12,2)</f>
        <v>0.0</v>
      </c>
      <c r="M149" s="19">
        <f>MIN($M$5,K149+L149)</f>
        <v>0.0</v>
      </c>
      <c r="N149" s="19">
        <f>MAX(0,MIN(K149+L149-M149,MonthlyPayment-SUM(H149,M149,R149,W149,AB149,AG149,AL149,AQ149,AV149,BA149)-SUM(I149)))</f>
        <v>0.0</v>
      </c>
      <c r="O149" s="19">
        <f>ROUND(K149+L149-M149-N149,2)</f>
        <v>0.0</v>
      </c>
      <c r="P149" s="19">
        <f>T148</f>
        <v>0.0</v>
      </c>
      <c r="Q149" s="19">
        <f>ROUND(P149*$Q$5/12,2)</f>
        <v>0.0</v>
      </c>
      <c r="R149" s="19">
        <f>MIN($R$5,P149+Q149)</f>
        <v>0.0</v>
      </c>
      <c r="S149" s="19">
        <f>MAX(0,MIN(P149+Q149-R149,MonthlyPayment-SUM(H149,M149,R149,W149,AB149,AG149,AL149,AQ149,AV149,BA149)-SUM(I149,N149)))</f>
        <v>0.0</v>
      </c>
      <c r="T149" s="19">
        <f>ROUND(P149+Q149-R149-S149,2)</f>
        <v>0.0</v>
      </c>
      <c r="U149" s="19">
        <f>Y148</f>
        <v>0.0</v>
      </c>
      <c r="V149" s="19">
        <f>ROUND(U149*$V$5/12,2)</f>
        <v>0.0</v>
      </c>
      <c r="W149" s="19">
        <f>MIN($W$5,U149+V149)</f>
        <v>0.0</v>
      </c>
      <c r="X149" s="19">
        <f>MAX(0,MIN(U149+V149-W149,MonthlyPayment-SUM(H149,M149,R149,W149,AB149,AG149,AL149,AQ149,AV149,BA149)-SUM(I149,N149,S149)))</f>
        <v>0.0</v>
      </c>
      <c r="Y149" s="19">
        <f>ROUND(U149+V149-W149-X149,2)</f>
        <v>0.0</v>
      </c>
      <c r="Z149" s="19">
        <f>AD148</f>
        <v>0.0</v>
      </c>
      <c r="AA149" s="19">
        <f>ROUND(Z149*$AA$5/12,2)</f>
        <v>0.0</v>
      </c>
      <c r="AB149" s="19">
        <f>MIN($AB$5,Z149+AA149)</f>
        <v>0.0</v>
      </c>
      <c r="AC149" s="19">
        <f>MAX(0,MIN(Z149+AA149-AB149,MonthlyPayment-SUM(H149,M149,R149,W149,AB149,AG149,AL149,AQ149,AV149,BA149)-SUM(I149,N149,S149,X149)))</f>
        <v>0.0</v>
      </c>
      <c r="AD149" s="19">
        <f>ROUND(Z149+AA149-AB149-AC149,2)</f>
        <v>0.0</v>
      </c>
      <c r="AE149" s="19">
        <f>AI148</f>
        <v>0.0</v>
      </c>
      <c r="AF149" s="19">
        <f>ROUND(AE149*$AF$5/12,2)</f>
        <v>0.0</v>
      </c>
      <c r="AG149" s="19">
        <f>MIN($AG$5,AE149+AF149)</f>
        <v>0.0</v>
      </c>
      <c r="AH149" s="19">
        <f>MAX(0,MIN(AE149+AF149-AG149,MonthlyPayment-SUM(H149,M149,R149,W149,AB149,AG149,AL149,AQ149,AV149,BA149)-SUM(I149,N149,S149,X149,AC149)))</f>
        <v>0.0</v>
      </c>
      <c r="AI149" s="19">
        <f>ROUND(AE149+AF149-AG149-AH149,2)</f>
        <v>0.0</v>
      </c>
      <c r="AJ149" s="19">
        <f>AN148</f>
        <v>0.0</v>
      </c>
      <c r="AK149" s="19">
        <f>ROUND(AJ149*$AK$5/12,2)</f>
        <v>0.0</v>
      </c>
      <c r="AL149" s="19">
        <f>MIN($AL$5,AJ149+AK149)</f>
        <v>0.0</v>
      </c>
      <c r="AM149" s="19">
        <f>MAX(0,MIN(AJ149+AK149-AL149,MonthlyPayment-SUM(H149,M149,R149,W149,AB149,AG149,AL149,AQ149,AV149,BA149)-SUM(I149,N149,S149,X149,AC149,AH149)))</f>
        <v>0.0</v>
      </c>
      <c r="AN149" s="19">
        <f>ROUND(AJ149+AK149-AL149-AM149,2)</f>
        <v>0.0</v>
      </c>
      <c r="AO149" s="19">
        <f>AS148</f>
        <v>0.0</v>
      </c>
      <c r="AP149" s="19">
        <f>ROUND(AO149*$AP$5/12,2)</f>
        <v>0.0</v>
      </c>
      <c r="AQ149" s="19">
        <f>MIN($AQ$5,AO149+AP149)</f>
        <v>0.0</v>
      </c>
      <c r="AR149" s="19">
        <f>MAX(0,MIN(AO149+AP149-AQ149,MonthlyPayment-SUM(H149,M149,R149,W149,AB149,AG149,AL149,AQ149,AV149,BA149)-SUM(I149,N149,S149,X149,AC149,AH149,AM149)))</f>
        <v>0.0</v>
      </c>
      <c r="AS149" s="19">
        <f>ROUND(AO149+AP149-AQ149-AR149,2)</f>
        <v>0.0</v>
      </c>
      <c r="AT149" s="19">
        <f>AX148</f>
        <v>0.0</v>
      </c>
      <c r="AU149" s="19">
        <f>ROUND(AT149*$AU$5/12,2)</f>
        <v>0.0</v>
      </c>
      <c r="AV149" s="19">
        <f>MIN($AV$5,AT149+AU149)</f>
        <v>0.0</v>
      </c>
      <c r="AW149" s="19">
        <f>MAX(0,MIN(AT149+AU149-AV149,MonthlyPayment-SUM(H149,M149,R149,W149,AB149,AG149,AL149,AQ149,AV149,BA149)-SUM(I149,N149,S149,X149,AC149,AH149,AM149,AR149)))</f>
        <v>0.0</v>
      </c>
      <c r="AX149" s="19">
        <f>ROUND(AT149+AU149-AV149-AW149,2)</f>
        <v>0.0</v>
      </c>
      <c r="AY149" s="19">
        <f>BC148</f>
        <v>0.0</v>
      </c>
      <c r="AZ149" s="19">
        <f>ROUND(AY149*$AZ$5/12,2)</f>
        <v>0.0</v>
      </c>
      <c r="BA149" s="19">
        <f>MIN($BA$5,AY149+AZ149)</f>
        <v>0.0</v>
      </c>
      <c r="BB149" s="19">
        <f>MAX(0,MIN(AY149+AZ149-BA149,MonthlyPayment-SUM(H149,M149,R149,W149,AB149,AG149,AL149,AQ149,AV149,BA149)-SUM(I149,N149,S149,X149,AC149,AH149,AM149,AR149,AW149)))</f>
        <v>0.0</v>
      </c>
      <c r="BC149" s="19">
        <f>ROUND(AY149+AZ149-BA149-BB149,2)</f>
        <v>0.0</v>
      </c>
    </row>
    <row r="150" spans="1:55">
      <c r="A150" s="9">
        <v>144</v>
      </c>
      <c r="B150" s="15">
        <f>IF(FirstPayment="","",EDATE(FirstPayment,A150-1))</f>
        <v/>
      </c>
      <c r="C150" s="19">
        <f>SUM(H150,M150,R150,W150,AB150,AG150,AL150,AQ150,AV150,BA150,I150,N150,S150,X150,AC150,AH150,AM150,AR150,AW150,BB150)</f>
        <v>0.0</v>
      </c>
      <c r="D150" s="19">
        <f>SUM(J150,O150,T150,Y150,AD150,AI150,AN150,AS150,AX150,BC150)</f>
        <v>0.0</v>
      </c>
      <c r="E150" s="19">
        <f>SUM(G150,L150,Q150,V150,AA150,AF150,AK150,AP150,AU150,AZ150)</f>
        <v>0.0</v>
      </c>
      <c r="F150" s="19">
        <f>J149</f>
        <v>0.0</v>
      </c>
      <c r="G150" s="19">
        <f>ROUND(F150*$G$5/12,2)</f>
        <v>0.0</v>
      </c>
      <c r="H150" s="19">
        <f>MIN($H$5,F150+G150)</f>
        <v>0.0</v>
      </c>
      <c r="I150" s="19">
        <f>MAX(0,MIN(F150+G150-H150,MonthlyPayment-SUM(H150,M150,R150,W150,AB150,AG150,AL150,AQ150,AV150,BA150)))</f>
        <v>0.0</v>
      </c>
      <c r="J150" s="19">
        <f>ROUND(F150+G150-H150-I150,2)</f>
        <v>0.0</v>
      </c>
      <c r="K150" s="19">
        <f>O149</f>
        <v>0.0</v>
      </c>
      <c r="L150" s="19">
        <f>ROUND(K150*$L$5/12,2)</f>
        <v>0.0</v>
      </c>
      <c r="M150" s="19">
        <f>MIN($M$5,K150+L150)</f>
        <v>0.0</v>
      </c>
      <c r="N150" s="19">
        <f>MAX(0,MIN(K150+L150-M150,MonthlyPayment-SUM(H150,M150,R150,W150,AB150,AG150,AL150,AQ150,AV150,BA150)-SUM(I150)))</f>
        <v>0.0</v>
      </c>
      <c r="O150" s="19">
        <f>ROUND(K150+L150-M150-N150,2)</f>
        <v>0.0</v>
      </c>
      <c r="P150" s="19">
        <f>T149</f>
        <v>0.0</v>
      </c>
      <c r="Q150" s="19">
        <f>ROUND(P150*$Q$5/12,2)</f>
        <v>0.0</v>
      </c>
      <c r="R150" s="19">
        <f>MIN($R$5,P150+Q150)</f>
        <v>0.0</v>
      </c>
      <c r="S150" s="19">
        <f>MAX(0,MIN(P150+Q150-R150,MonthlyPayment-SUM(H150,M150,R150,W150,AB150,AG150,AL150,AQ150,AV150,BA150)-SUM(I150,N150)))</f>
        <v>0.0</v>
      </c>
      <c r="T150" s="19">
        <f>ROUND(P150+Q150-R150-S150,2)</f>
        <v>0.0</v>
      </c>
      <c r="U150" s="19">
        <f>Y149</f>
        <v>0.0</v>
      </c>
      <c r="V150" s="19">
        <f>ROUND(U150*$V$5/12,2)</f>
        <v>0.0</v>
      </c>
      <c r="W150" s="19">
        <f>MIN($W$5,U150+V150)</f>
        <v>0.0</v>
      </c>
      <c r="X150" s="19">
        <f>MAX(0,MIN(U150+V150-W150,MonthlyPayment-SUM(H150,M150,R150,W150,AB150,AG150,AL150,AQ150,AV150,BA150)-SUM(I150,N150,S150)))</f>
        <v>0.0</v>
      </c>
      <c r="Y150" s="19">
        <f>ROUND(U150+V150-W150-X150,2)</f>
        <v>0.0</v>
      </c>
      <c r="Z150" s="19">
        <f>AD149</f>
        <v>0.0</v>
      </c>
      <c r="AA150" s="19">
        <f>ROUND(Z150*$AA$5/12,2)</f>
        <v>0.0</v>
      </c>
      <c r="AB150" s="19">
        <f>MIN($AB$5,Z150+AA150)</f>
        <v>0.0</v>
      </c>
      <c r="AC150" s="19">
        <f>MAX(0,MIN(Z150+AA150-AB150,MonthlyPayment-SUM(H150,M150,R150,W150,AB150,AG150,AL150,AQ150,AV150,BA150)-SUM(I150,N150,S150,X150)))</f>
        <v>0.0</v>
      </c>
      <c r="AD150" s="19">
        <f>ROUND(Z150+AA150-AB150-AC150,2)</f>
        <v>0.0</v>
      </c>
      <c r="AE150" s="19">
        <f>AI149</f>
        <v>0.0</v>
      </c>
      <c r="AF150" s="19">
        <f>ROUND(AE150*$AF$5/12,2)</f>
        <v>0.0</v>
      </c>
      <c r="AG150" s="19">
        <f>MIN($AG$5,AE150+AF150)</f>
        <v>0.0</v>
      </c>
      <c r="AH150" s="19">
        <f>MAX(0,MIN(AE150+AF150-AG150,MonthlyPayment-SUM(H150,M150,R150,W150,AB150,AG150,AL150,AQ150,AV150,BA150)-SUM(I150,N150,S150,X150,AC150)))</f>
        <v>0.0</v>
      </c>
      <c r="AI150" s="19">
        <f>ROUND(AE150+AF150-AG150-AH150,2)</f>
        <v>0.0</v>
      </c>
      <c r="AJ150" s="19">
        <f>AN149</f>
        <v>0.0</v>
      </c>
      <c r="AK150" s="19">
        <f>ROUND(AJ150*$AK$5/12,2)</f>
        <v>0.0</v>
      </c>
      <c r="AL150" s="19">
        <f>MIN($AL$5,AJ150+AK150)</f>
        <v>0.0</v>
      </c>
      <c r="AM150" s="19">
        <f>MAX(0,MIN(AJ150+AK150-AL150,MonthlyPayment-SUM(H150,M150,R150,W150,AB150,AG150,AL150,AQ150,AV150,BA150)-SUM(I150,N150,S150,X150,AC150,AH150)))</f>
        <v>0.0</v>
      </c>
      <c r="AN150" s="19">
        <f>ROUND(AJ150+AK150-AL150-AM150,2)</f>
        <v>0.0</v>
      </c>
      <c r="AO150" s="19">
        <f>AS149</f>
        <v>0.0</v>
      </c>
      <c r="AP150" s="19">
        <f>ROUND(AO150*$AP$5/12,2)</f>
        <v>0.0</v>
      </c>
      <c r="AQ150" s="19">
        <f>MIN($AQ$5,AO150+AP150)</f>
        <v>0.0</v>
      </c>
      <c r="AR150" s="19">
        <f>MAX(0,MIN(AO150+AP150-AQ150,MonthlyPayment-SUM(H150,M150,R150,W150,AB150,AG150,AL150,AQ150,AV150,BA150)-SUM(I150,N150,S150,X150,AC150,AH150,AM150)))</f>
        <v>0.0</v>
      </c>
      <c r="AS150" s="19">
        <f>ROUND(AO150+AP150-AQ150-AR150,2)</f>
        <v>0.0</v>
      </c>
      <c r="AT150" s="19">
        <f>AX149</f>
        <v>0.0</v>
      </c>
      <c r="AU150" s="19">
        <f>ROUND(AT150*$AU$5/12,2)</f>
        <v>0.0</v>
      </c>
      <c r="AV150" s="19">
        <f>MIN($AV$5,AT150+AU150)</f>
        <v>0.0</v>
      </c>
      <c r="AW150" s="19">
        <f>MAX(0,MIN(AT150+AU150-AV150,MonthlyPayment-SUM(H150,M150,R150,W150,AB150,AG150,AL150,AQ150,AV150,BA150)-SUM(I150,N150,S150,X150,AC150,AH150,AM150,AR150)))</f>
        <v>0.0</v>
      </c>
      <c r="AX150" s="19">
        <f>ROUND(AT150+AU150-AV150-AW150,2)</f>
        <v>0.0</v>
      </c>
      <c r="AY150" s="19">
        <f>BC149</f>
        <v>0.0</v>
      </c>
      <c r="AZ150" s="19">
        <f>ROUND(AY150*$AZ$5/12,2)</f>
        <v>0.0</v>
      </c>
      <c r="BA150" s="19">
        <f>MIN($BA$5,AY150+AZ150)</f>
        <v>0.0</v>
      </c>
      <c r="BB150" s="19">
        <f>MAX(0,MIN(AY150+AZ150-BA150,MonthlyPayment-SUM(H150,M150,R150,W150,AB150,AG150,AL150,AQ150,AV150,BA150)-SUM(I150,N150,S150,X150,AC150,AH150,AM150,AR150,AW150)))</f>
        <v>0.0</v>
      </c>
      <c r="BC150" s="19">
        <f>ROUND(AY150+AZ150-BA150-BB150,2)</f>
        <v>0.0</v>
      </c>
    </row>
    <row r="151" spans="1:55">
      <c r="A151" s="9">
        <v>145</v>
      </c>
      <c r="B151" s="15">
        <f>IF(FirstPayment="","",EDATE(FirstPayment,A151-1))</f>
        <v/>
      </c>
      <c r="C151" s="19">
        <f>SUM(H151,M151,R151,W151,AB151,AG151,AL151,AQ151,AV151,BA151,I151,N151,S151,X151,AC151,AH151,AM151,AR151,AW151,BB151)</f>
        <v>0.0</v>
      </c>
      <c r="D151" s="19">
        <f>SUM(J151,O151,T151,Y151,AD151,AI151,AN151,AS151,AX151,BC151)</f>
        <v>0.0</v>
      </c>
      <c r="E151" s="19">
        <f>SUM(G151,L151,Q151,V151,AA151,AF151,AK151,AP151,AU151,AZ151)</f>
        <v>0.0</v>
      </c>
      <c r="F151" s="19">
        <f>J150</f>
        <v>0.0</v>
      </c>
      <c r="G151" s="19">
        <f>ROUND(F151*$G$5/12,2)</f>
        <v>0.0</v>
      </c>
      <c r="H151" s="19">
        <f>MIN($H$5,F151+G151)</f>
        <v>0.0</v>
      </c>
      <c r="I151" s="19">
        <f>MAX(0,MIN(F151+G151-H151,MonthlyPayment-SUM(H151,M151,R151,W151,AB151,AG151,AL151,AQ151,AV151,BA151)))</f>
        <v>0.0</v>
      </c>
      <c r="J151" s="19">
        <f>ROUND(F151+G151-H151-I151,2)</f>
        <v>0.0</v>
      </c>
      <c r="K151" s="19">
        <f>O150</f>
        <v>0.0</v>
      </c>
      <c r="L151" s="19">
        <f>ROUND(K151*$L$5/12,2)</f>
        <v>0.0</v>
      </c>
      <c r="M151" s="19">
        <f>MIN($M$5,K151+L151)</f>
        <v>0.0</v>
      </c>
      <c r="N151" s="19">
        <f>MAX(0,MIN(K151+L151-M151,MonthlyPayment-SUM(H151,M151,R151,W151,AB151,AG151,AL151,AQ151,AV151,BA151)-SUM(I151)))</f>
        <v>0.0</v>
      </c>
      <c r="O151" s="19">
        <f>ROUND(K151+L151-M151-N151,2)</f>
        <v>0.0</v>
      </c>
      <c r="P151" s="19">
        <f>T150</f>
        <v>0.0</v>
      </c>
      <c r="Q151" s="19">
        <f>ROUND(P151*$Q$5/12,2)</f>
        <v>0.0</v>
      </c>
      <c r="R151" s="19">
        <f>MIN($R$5,P151+Q151)</f>
        <v>0.0</v>
      </c>
      <c r="S151" s="19">
        <f>MAX(0,MIN(P151+Q151-R151,MonthlyPayment-SUM(H151,M151,R151,W151,AB151,AG151,AL151,AQ151,AV151,BA151)-SUM(I151,N151)))</f>
        <v>0.0</v>
      </c>
      <c r="T151" s="19">
        <f>ROUND(P151+Q151-R151-S151,2)</f>
        <v>0.0</v>
      </c>
      <c r="U151" s="19">
        <f>Y150</f>
        <v>0.0</v>
      </c>
      <c r="V151" s="19">
        <f>ROUND(U151*$V$5/12,2)</f>
        <v>0.0</v>
      </c>
      <c r="W151" s="19">
        <f>MIN($W$5,U151+V151)</f>
        <v>0.0</v>
      </c>
      <c r="X151" s="19">
        <f>MAX(0,MIN(U151+V151-W151,MonthlyPayment-SUM(H151,M151,R151,W151,AB151,AG151,AL151,AQ151,AV151,BA151)-SUM(I151,N151,S151)))</f>
        <v>0.0</v>
      </c>
      <c r="Y151" s="19">
        <f>ROUND(U151+V151-W151-X151,2)</f>
        <v>0.0</v>
      </c>
      <c r="Z151" s="19">
        <f>AD150</f>
        <v>0.0</v>
      </c>
      <c r="AA151" s="19">
        <f>ROUND(Z151*$AA$5/12,2)</f>
        <v>0.0</v>
      </c>
      <c r="AB151" s="19">
        <f>MIN($AB$5,Z151+AA151)</f>
        <v>0.0</v>
      </c>
      <c r="AC151" s="19">
        <f>MAX(0,MIN(Z151+AA151-AB151,MonthlyPayment-SUM(H151,M151,R151,W151,AB151,AG151,AL151,AQ151,AV151,BA151)-SUM(I151,N151,S151,X151)))</f>
        <v>0.0</v>
      </c>
      <c r="AD151" s="19">
        <f>ROUND(Z151+AA151-AB151-AC151,2)</f>
        <v>0.0</v>
      </c>
      <c r="AE151" s="19">
        <f>AI150</f>
        <v>0.0</v>
      </c>
      <c r="AF151" s="19">
        <f>ROUND(AE151*$AF$5/12,2)</f>
        <v>0.0</v>
      </c>
      <c r="AG151" s="19">
        <f>MIN($AG$5,AE151+AF151)</f>
        <v>0.0</v>
      </c>
      <c r="AH151" s="19">
        <f>MAX(0,MIN(AE151+AF151-AG151,MonthlyPayment-SUM(H151,M151,R151,W151,AB151,AG151,AL151,AQ151,AV151,BA151)-SUM(I151,N151,S151,X151,AC151)))</f>
        <v>0.0</v>
      </c>
      <c r="AI151" s="19">
        <f>ROUND(AE151+AF151-AG151-AH151,2)</f>
        <v>0.0</v>
      </c>
      <c r="AJ151" s="19">
        <f>AN150</f>
        <v>0.0</v>
      </c>
      <c r="AK151" s="19">
        <f>ROUND(AJ151*$AK$5/12,2)</f>
        <v>0.0</v>
      </c>
      <c r="AL151" s="19">
        <f>MIN($AL$5,AJ151+AK151)</f>
        <v>0.0</v>
      </c>
      <c r="AM151" s="19">
        <f>MAX(0,MIN(AJ151+AK151-AL151,MonthlyPayment-SUM(H151,M151,R151,W151,AB151,AG151,AL151,AQ151,AV151,BA151)-SUM(I151,N151,S151,X151,AC151,AH151)))</f>
        <v>0.0</v>
      </c>
      <c r="AN151" s="19">
        <f>ROUND(AJ151+AK151-AL151-AM151,2)</f>
        <v>0.0</v>
      </c>
      <c r="AO151" s="19">
        <f>AS150</f>
        <v>0.0</v>
      </c>
      <c r="AP151" s="19">
        <f>ROUND(AO151*$AP$5/12,2)</f>
        <v>0.0</v>
      </c>
      <c r="AQ151" s="19">
        <f>MIN($AQ$5,AO151+AP151)</f>
        <v>0.0</v>
      </c>
      <c r="AR151" s="19">
        <f>MAX(0,MIN(AO151+AP151-AQ151,MonthlyPayment-SUM(H151,M151,R151,W151,AB151,AG151,AL151,AQ151,AV151,BA151)-SUM(I151,N151,S151,X151,AC151,AH151,AM151)))</f>
        <v>0.0</v>
      </c>
      <c r="AS151" s="19">
        <f>ROUND(AO151+AP151-AQ151-AR151,2)</f>
        <v>0.0</v>
      </c>
      <c r="AT151" s="19">
        <f>AX150</f>
        <v>0.0</v>
      </c>
      <c r="AU151" s="19">
        <f>ROUND(AT151*$AU$5/12,2)</f>
        <v>0.0</v>
      </c>
      <c r="AV151" s="19">
        <f>MIN($AV$5,AT151+AU151)</f>
        <v>0.0</v>
      </c>
      <c r="AW151" s="19">
        <f>MAX(0,MIN(AT151+AU151-AV151,MonthlyPayment-SUM(H151,M151,R151,W151,AB151,AG151,AL151,AQ151,AV151,BA151)-SUM(I151,N151,S151,X151,AC151,AH151,AM151,AR151)))</f>
        <v>0.0</v>
      </c>
      <c r="AX151" s="19">
        <f>ROUND(AT151+AU151-AV151-AW151,2)</f>
        <v>0.0</v>
      </c>
      <c r="AY151" s="19">
        <f>BC150</f>
        <v>0.0</v>
      </c>
      <c r="AZ151" s="19">
        <f>ROUND(AY151*$AZ$5/12,2)</f>
        <v>0.0</v>
      </c>
      <c r="BA151" s="19">
        <f>MIN($BA$5,AY151+AZ151)</f>
        <v>0.0</v>
      </c>
      <c r="BB151" s="19">
        <f>MAX(0,MIN(AY151+AZ151-BA151,MonthlyPayment-SUM(H151,M151,R151,W151,AB151,AG151,AL151,AQ151,AV151,BA151)-SUM(I151,N151,S151,X151,AC151,AH151,AM151,AR151,AW151)))</f>
        <v>0.0</v>
      </c>
      <c r="BC151" s="19">
        <f>ROUND(AY151+AZ151-BA151-BB151,2)</f>
        <v>0.0</v>
      </c>
    </row>
    <row r="152" spans="1:55">
      <c r="A152" s="9">
        <v>146</v>
      </c>
      <c r="B152" s="15">
        <f>IF(FirstPayment="","",EDATE(FirstPayment,A152-1))</f>
        <v/>
      </c>
      <c r="C152" s="19">
        <f>SUM(H152,M152,R152,W152,AB152,AG152,AL152,AQ152,AV152,BA152,I152,N152,S152,X152,AC152,AH152,AM152,AR152,AW152,BB152)</f>
        <v>0.0</v>
      </c>
      <c r="D152" s="19">
        <f>SUM(J152,O152,T152,Y152,AD152,AI152,AN152,AS152,AX152,BC152)</f>
        <v>0.0</v>
      </c>
      <c r="E152" s="19">
        <f>SUM(G152,L152,Q152,V152,AA152,AF152,AK152,AP152,AU152,AZ152)</f>
        <v>0.0</v>
      </c>
      <c r="F152" s="19">
        <f>J151</f>
        <v>0.0</v>
      </c>
      <c r="G152" s="19">
        <f>ROUND(F152*$G$5/12,2)</f>
        <v>0.0</v>
      </c>
      <c r="H152" s="19">
        <f>MIN($H$5,F152+G152)</f>
        <v>0.0</v>
      </c>
      <c r="I152" s="19">
        <f>MAX(0,MIN(F152+G152-H152,MonthlyPayment-SUM(H152,M152,R152,W152,AB152,AG152,AL152,AQ152,AV152,BA152)))</f>
        <v>0.0</v>
      </c>
      <c r="J152" s="19">
        <f>ROUND(F152+G152-H152-I152,2)</f>
        <v>0.0</v>
      </c>
      <c r="K152" s="19">
        <f>O151</f>
        <v>0.0</v>
      </c>
      <c r="L152" s="19">
        <f>ROUND(K152*$L$5/12,2)</f>
        <v>0.0</v>
      </c>
      <c r="M152" s="19">
        <f>MIN($M$5,K152+L152)</f>
        <v>0.0</v>
      </c>
      <c r="N152" s="19">
        <f>MAX(0,MIN(K152+L152-M152,MonthlyPayment-SUM(H152,M152,R152,W152,AB152,AG152,AL152,AQ152,AV152,BA152)-SUM(I152)))</f>
        <v>0.0</v>
      </c>
      <c r="O152" s="19">
        <f>ROUND(K152+L152-M152-N152,2)</f>
        <v>0.0</v>
      </c>
      <c r="P152" s="19">
        <f>T151</f>
        <v>0.0</v>
      </c>
      <c r="Q152" s="19">
        <f>ROUND(P152*$Q$5/12,2)</f>
        <v>0.0</v>
      </c>
      <c r="R152" s="19">
        <f>MIN($R$5,P152+Q152)</f>
        <v>0.0</v>
      </c>
      <c r="S152" s="19">
        <f>MAX(0,MIN(P152+Q152-R152,MonthlyPayment-SUM(H152,M152,R152,W152,AB152,AG152,AL152,AQ152,AV152,BA152)-SUM(I152,N152)))</f>
        <v>0.0</v>
      </c>
      <c r="T152" s="19">
        <f>ROUND(P152+Q152-R152-S152,2)</f>
        <v>0.0</v>
      </c>
      <c r="U152" s="19">
        <f>Y151</f>
        <v>0.0</v>
      </c>
      <c r="V152" s="19">
        <f>ROUND(U152*$V$5/12,2)</f>
        <v>0.0</v>
      </c>
      <c r="W152" s="19">
        <f>MIN($W$5,U152+V152)</f>
        <v>0.0</v>
      </c>
      <c r="X152" s="19">
        <f>MAX(0,MIN(U152+V152-W152,MonthlyPayment-SUM(H152,M152,R152,W152,AB152,AG152,AL152,AQ152,AV152,BA152)-SUM(I152,N152,S152)))</f>
        <v>0.0</v>
      </c>
      <c r="Y152" s="19">
        <f>ROUND(U152+V152-W152-X152,2)</f>
        <v>0.0</v>
      </c>
      <c r="Z152" s="19">
        <f>AD151</f>
        <v>0.0</v>
      </c>
      <c r="AA152" s="19">
        <f>ROUND(Z152*$AA$5/12,2)</f>
        <v>0.0</v>
      </c>
      <c r="AB152" s="19">
        <f>MIN($AB$5,Z152+AA152)</f>
        <v>0.0</v>
      </c>
      <c r="AC152" s="19">
        <f>MAX(0,MIN(Z152+AA152-AB152,MonthlyPayment-SUM(H152,M152,R152,W152,AB152,AG152,AL152,AQ152,AV152,BA152)-SUM(I152,N152,S152,X152)))</f>
        <v>0.0</v>
      </c>
      <c r="AD152" s="19">
        <f>ROUND(Z152+AA152-AB152-AC152,2)</f>
        <v>0.0</v>
      </c>
      <c r="AE152" s="19">
        <f>AI151</f>
        <v>0.0</v>
      </c>
      <c r="AF152" s="19">
        <f>ROUND(AE152*$AF$5/12,2)</f>
        <v>0.0</v>
      </c>
      <c r="AG152" s="19">
        <f>MIN($AG$5,AE152+AF152)</f>
        <v>0.0</v>
      </c>
      <c r="AH152" s="19">
        <f>MAX(0,MIN(AE152+AF152-AG152,MonthlyPayment-SUM(H152,M152,R152,W152,AB152,AG152,AL152,AQ152,AV152,BA152)-SUM(I152,N152,S152,X152,AC152)))</f>
        <v>0.0</v>
      </c>
      <c r="AI152" s="19">
        <f>ROUND(AE152+AF152-AG152-AH152,2)</f>
        <v>0.0</v>
      </c>
      <c r="AJ152" s="19">
        <f>AN151</f>
        <v>0.0</v>
      </c>
      <c r="AK152" s="19">
        <f>ROUND(AJ152*$AK$5/12,2)</f>
        <v>0.0</v>
      </c>
      <c r="AL152" s="19">
        <f>MIN($AL$5,AJ152+AK152)</f>
        <v>0.0</v>
      </c>
      <c r="AM152" s="19">
        <f>MAX(0,MIN(AJ152+AK152-AL152,MonthlyPayment-SUM(H152,M152,R152,W152,AB152,AG152,AL152,AQ152,AV152,BA152)-SUM(I152,N152,S152,X152,AC152,AH152)))</f>
        <v>0.0</v>
      </c>
      <c r="AN152" s="19">
        <f>ROUND(AJ152+AK152-AL152-AM152,2)</f>
        <v>0.0</v>
      </c>
      <c r="AO152" s="19">
        <f>AS151</f>
        <v>0.0</v>
      </c>
      <c r="AP152" s="19">
        <f>ROUND(AO152*$AP$5/12,2)</f>
        <v>0.0</v>
      </c>
      <c r="AQ152" s="19">
        <f>MIN($AQ$5,AO152+AP152)</f>
        <v>0.0</v>
      </c>
      <c r="AR152" s="19">
        <f>MAX(0,MIN(AO152+AP152-AQ152,MonthlyPayment-SUM(H152,M152,R152,W152,AB152,AG152,AL152,AQ152,AV152,BA152)-SUM(I152,N152,S152,X152,AC152,AH152,AM152)))</f>
        <v>0.0</v>
      </c>
      <c r="AS152" s="19">
        <f>ROUND(AO152+AP152-AQ152-AR152,2)</f>
        <v>0.0</v>
      </c>
      <c r="AT152" s="19">
        <f>AX151</f>
        <v>0.0</v>
      </c>
      <c r="AU152" s="19">
        <f>ROUND(AT152*$AU$5/12,2)</f>
        <v>0.0</v>
      </c>
      <c r="AV152" s="19">
        <f>MIN($AV$5,AT152+AU152)</f>
        <v>0.0</v>
      </c>
      <c r="AW152" s="19">
        <f>MAX(0,MIN(AT152+AU152-AV152,MonthlyPayment-SUM(H152,M152,R152,W152,AB152,AG152,AL152,AQ152,AV152,BA152)-SUM(I152,N152,S152,X152,AC152,AH152,AM152,AR152)))</f>
        <v>0.0</v>
      </c>
      <c r="AX152" s="19">
        <f>ROUND(AT152+AU152-AV152-AW152,2)</f>
        <v>0.0</v>
      </c>
      <c r="AY152" s="19">
        <f>BC151</f>
        <v>0.0</v>
      </c>
      <c r="AZ152" s="19">
        <f>ROUND(AY152*$AZ$5/12,2)</f>
        <v>0.0</v>
      </c>
      <c r="BA152" s="19">
        <f>MIN($BA$5,AY152+AZ152)</f>
        <v>0.0</v>
      </c>
      <c r="BB152" s="19">
        <f>MAX(0,MIN(AY152+AZ152-BA152,MonthlyPayment-SUM(H152,M152,R152,W152,AB152,AG152,AL152,AQ152,AV152,BA152)-SUM(I152,N152,S152,X152,AC152,AH152,AM152,AR152,AW152)))</f>
        <v>0.0</v>
      </c>
      <c r="BC152" s="19">
        <f>ROUND(AY152+AZ152-BA152-BB152,2)</f>
        <v>0.0</v>
      </c>
    </row>
    <row r="153" spans="1:55">
      <c r="A153" s="9">
        <v>147</v>
      </c>
      <c r="B153" s="15">
        <f>IF(FirstPayment="","",EDATE(FirstPayment,A153-1))</f>
        <v/>
      </c>
      <c r="C153" s="19">
        <f>SUM(H153,M153,R153,W153,AB153,AG153,AL153,AQ153,AV153,BA153,I153,N153,S153,X153,AC153,AH153,AM153,AR153,AW153,BB153)</f>
        <v>0.0</v>
      </c>
      <c r="D153" s="19">
        <f>SUM(J153,O153,T153,Y153,AD153,AI153,AN153,AS153,AX153,BC153)</f>
        <v>0.0</v>
      </c>
      <c r="E153" s="19">
        <f>SUM(G153,L153,Q153,V153,AA153,AF153,AK153,AP153,AU153,AZ153)</f>
        <v>0.0</v>
      </c>
      <c r="F153" s="19">
        <f>J152</f>
        <v>0.0</v>
      </c>
      <c r="G153" s="19">
        <f>ROUND(F153*$G$5/12,2)</f>
        <v>0.0</v>
      </c>
      <c r="H153" s="19">
        <f>MIN($H$5,F153+G153)</f>
        <v>0.0</v>
      </c>
      <c r="I153" s="19">
        <f>MAX(0,MIN(F153+G153-H153,MonthlyPayment-SUM(H153,M153,R153,W153,AB153,AG153,AL153,AQ153,AV153,BA153)))</f>
        <v>0.0</v>
      </c>
      <c r="J153" s="19">
        <f>ROUND(F153+G153-H153-I153,2)</f>
        <v>0.0</v>
      </c>
      <c r="K153" s="19">
        <f>O152</f>
        <v>0.0</v>
      </c>
      <c r="L153" s="19">
        <f>ROUND(K153*$L$5/12,2)</f>
        <v>0.0</v>
      </c>
      <c r="M153" s="19">
        <f>MIN($M$5,K153+L153)</f>
        <v>0.0</v>
      </c>
      <c r="N153" s="19">
        <f>MAX(0,MIN(K153+L153-M153,MonthlyPayment-SUM(H153,M153,R153,W153,AB153,AG153,AL153,AQ153,AV153,BA153)-SUM(I153)))</f>
        <v>0.0</v>
      </c>
      <c r="O153" s="19">
        <f>ROUND(K153+L153-M153-N153,2)</f>
        <v>0.0</v>
      </c>
      <c r="P153" s="19">
        <f>T152</f>
        <v>0.0</v>
      </c>
      <c r="Q153" s="19">
        <f>ROUND(P153*$Q$5/12,2)</f>
        <v>0.0</v>
      </c>
      <c r="R153" s="19">
        <f>MIN($R$5,P153+Q153)</f>
        <v>0.0</v>
      </c>
      <c r="S153" s="19">
        <f>MAX(0,MIN(P153+Q153-R153,MonthlyPayment-SUM(H153,M153,R153,W153,AB153,AG153,AL153,AQ153,AV153,BA153)-SUM(I153,N153)))</f>
        <v>0.0</v>
      </c>
      <c r="T153" s="19">
        <f>ROUND(P153+Q153-R153-S153,2)</f>
        <v>0.0</v>
      </c>
      <c r="U153" s="19">
        <f>Y152</f>
        <v>0.0</v>
      </c>
      <c r="V153" s="19">
        <f>ROUND(U153*$V$5/12,2)</f>
        <v>0.0</v>
      </c>
      <c r="W153" s="19">
        <f>MIN($W$5,U153+V153)</f>
        <v>0.0</v>
      </c>
      <c r="X153" s="19">
        <f>MAX(0,MIN(U153+V153-W153,MonthlyPayment-SUM(H153,M153,R153,W153,AB153,AG153,AL153,AQ153,AV153,BA153)-SUM(I153,N153,S153)))</f>
        <v>0.0</v>
      </c>
      <c r="Y153" s="19">
        <f>ROUND(U153+V153-W153-X153,2)</f>
        <v>0.0</v>
      </c>
      <c r="Z153" s="19">
        <f>AD152</f>
        <v>0.0</v>
      </c>
      <c r="AA153" s="19">
        <f>ROUND(Z153*$AA$5/12,2)</f>
        <v>0.0</v>
      </c>
      <c r="AB153" s="19">
        <f>MIN($AB$5,Z153+AA153)</f>
        <v>0.0</v>
      </c>
      <c r="AC153" s="19">
        <f>MAX(0,MIN(Z153+AA153-AB153,MonthlyPayment-SUM(H153,M153,R153,W153,AB153,AG153,AL153,AQ153,AV153,BA153)-SUM(I153,N153,S153,X153)))</f>
        <v>0.0</v>
      </c>
      <c r="AD153" s="19">
        <f>ROUND(Z153+AA153-AB153-AC153,2)</f>
        <v>0.0</v>
      </c>
      <c r="AE153" s="19">
        <f>AI152</f>
        <v>0.0</v>
      </c>
      <c r="AF153" s="19">
        <f>ROUND(AE153*$AF$5/12,2)</f>
        <v>0.0</v>
      </c>
      <c r="AG153" s="19">
        <f>MIN($AG$5,AE153+AF153)</f>
        <v>0.0</v>
      </c>
      <c r="AH153" s="19">
        <f>MAX(0,MIN(AE153+AF153-AG153,MonthlyPayment-SUM(H153,M153,R153,W153,AB153,AG153,AL153,AQ153,AV153,BA153)-SUM(I153,N153,S153,X153,AC153)))</f>
        <v>0.0</v>
      </c>
      <c r="AI153" s="19">
        <f>ROUND(AE153+AF153-AG153-AH153,2)</f>
        <v>0.0</v>
      </c>
      <c r="AJ153" s="19">
        <f>AN152</f>
        <v>0.0</v>
      </c>
      <c r="AK153" s="19">
        <f>ROUND(AJ153*$AK$5/12,2)</f>
        <v>0.0</v>
      </c>
      <c r="AL153" s="19">
        <f>MIN($AL$5,AJ153+AK153)</f>
        <v>0.0</v>
      </c>
      <c r="AM153" s="19">
        <f>MAX(0,MIN(AJ153+AK153-AL153,MonthlyPayment-SUM(H153,M153,R153,W153,AB153,AG153,AL153,AQ153,AV153,BA153)-SUM(I153,N153,S153,X153,AC153,AH153)))</f>
        <v>0.0</v>
      </c>
      <c r="AN153" s="19">
        <f>ROUND(AJ153+AK153-AL153-AM153,2)</f>
        <v>0.0</v>
      </c>
      <c r="AO153" s="19">
        <f>AS152</f>
        <v>0.0</v>
      </c>
      <c r="AP153" s="19">
        <f>ROUND(AO153*$AP$5/12,2)</f>
        <v>0.0</v>
      </c>
      <c r="AQ153" s="19">
        <f>MIN($AQ$5,AO153+AP153)</f>
        <v>0.0</v>
      </c>
      <c r="AR153" s="19">
        <f>MAX(0,MIN(AO153+AP153-AQ153,MonthlyPayment-SUM(H153,M153,R153,W153,AB153,AG153,AL153,AQ153,AV153,BA153)-SUM(I153,N153,S153,X153,AC153,AH153,AM153)))</f>
        <v>0.0</v>
      </c>
      <c r="AS153" s="19">
        <f>ROUND(AO153+AP153-AQ153-AR153,2)</f>
        <v>0.0</v>
      </c>
      <c r="AT153" s="19">
        <f>AX152</f>
        <v>0.0</v>
      </c>
      <c r="AU153" s="19">
        <f>ROUND(AT153*$AU$5/12,2)</f>
        <v>0.0</v>
      </c>
      <c r="AV153" s="19">
        <f>MIN($AV$5,AT153+AU153)</f>
        <v>0.0</v>
      </c>
      <c r="AW153" s="19">
        <f>MAX(0,MIN(AT153+AU153-AV153,MonthlyPayment-SUM(H153,M153,R153,W153,AB153,AG153,AL153,AQ153,AV153,BA153)-SUM(I153,N153,S153,X153,AC153,AH153,AM153,AR153)))</f>
        <v>0.0</v>
      </c>
      <c r="AX153" s="19">
        <f>ROUND(AT153+AU153-AV153-AW153,2)</f>
        <v>0.0</v>
      </c>
      <c r="AY153" s="19">
        <f>BC152</f>
        <v>0.0</v>
      </c>
      <c r="AZ153" s="19">
        <f>ROUND(AY153*$AZ$5/12,2)</f>
        <v>0.0</v>
      </c>
      <c r="BA153" s="19">
        <f>MIN($BA$5,AY153+AZ153)</f>
        <v>0.0</v>
      </c>
      <c r="BB153" s="19">
        <f>MAX(0,MIN(AY153+AZ153-BA153,MonthlyPayment-SUM(H153,M153,R153,W153,AB153,AG153,AL153,AQ153,AV153,BA153)-SUM(I153,N153,S153,X153,AC153,AH153,AM153,AR153,AW153)))</f>
        <v>0.0</v>
      </c>
      <c r="BC153" s="19">
        <f>ROUND(AY153+AZ153-BA153-BB153,2)</f>
        <v>0.0</v>
      </c>
    </row>
    <row r="154" spans="1:55">
      <c r="A154" s="9">
        <v>148</v>
      </c>
      <c r="B154" s="15">
        <f>IF(FirstPayment="","",EDATE(FirstPayment,A154-1))</f>
        <v/>
      </c>
      <c r="C154" s="19">
        <f>SUM(H154,M154,R154,W154,AB154,AG154,AL154,AQ154,AV154,BA154,I154,N154,S154,X154,AC154,AH154,AM154,AR154,AW154,BB154)</f>
        <v>0.0</v>
      </c>
      <c r="D154" s="19">
        <f>SUM(J154,O154,T154,Y154,AD154,AI154,AN154,AS154,AX154,BC154)</f>
        <v>0.0</v>
      </c>
      <c r="E154" s="19">
        <f>SUM(G154,L154,Q154,V154,AA154,AF154,AK154,AP154,AU154,AZ154)</f>
        <v>0.0</v>
      </c>
      <c r="F154" s="19">
        <f>J153</f>
        <v>0.0</v>
      </c>
      <c r="G154" s="19">
        <f>ROUND(F154*$G$5/12,2)</f>
        <v>0.0</v>
      </c>
      <c r="H154" s="19">
        <f>MIN($H$5,F154+G154)</f>
        <v>0.0</v>
      </c>
      <c r="I154" s="19">
        <f>MAX(0,MIN(F154+G154-H154,MonthlyPayment-SUM(H154,M154,R154,W154,AB154,AG154,AL154,AQ154,AV154,BA154)))</f>
        <v>0.0</v>
      </c>
      <c r="J154" s="19">
        <f>ROUND(F154+G154-H154-I154,2)</f>
        <v>0.0</v>
      </c>
      <c r="K154" s="19">
        <f>O153</f>
        <v>0.0</v>
      </c>
      <c r="L154" s="19">
        <f>ROUND(K154*$L$5/12,2)</f>
        <v>0.0</v>
      </c>
      <c r="M154" s="19">
        <f>MIN($M$5,K154+L154)</f>
        <v>0.0</v>
      </c>
      <c r="N154" s="19">
        <f>MAX(0,MIN(K154+L154-M154,MonthlyPayment-SUM(H154,M154,R154,W154,AB154,AG154,AL154,AQ154,AV154,BA154)-SUM(I154)))</f>
        <v>0.0</v>
      </c>
      <c r="O154" s="19">
        <f>ROUND(K154+L154-M154-N154,2)</f>
        <v>0.0</v>
      </c>
      <c r="P154" s="19">
        <f>T153</f>
        <v>0.0</v>
      </c>
      <c r="Q154" s="19">
        <f>ROUND(P154*$Q$5/12,2)</f>
        <v>0.0</v>
      </c>
      <c r="R154" s="19">
        <f>MIN($R$5,P154+Q154)</f>
        <v>0.0</v>
      </c>
      <c r="S154" s="19">
        <f>MAX(0,MIN(P154+Q154-R154,MonthlyPayment-SUM(H154,M154,R154,W154,AB154,AG154,AL154,AQ154,AV154,BA154)-SUM(I154,N154)))</f>
        <v>0.0</v>
      </c>
      <c r="T154" s="19">
        <f>ROUND(P154+Q154-R154-S154,2)</f>
        <v>0.0</v>
      </c>
      <c r="U154" s="19">
        <f>Y153</f>
        <v>0.0</v>
      </c>
      <c r="V154" s="19">
        <f>ROUND(U154*$V$5/12,2)</f>
        <v>0.0</v>
      </c>
      <c r="W154" s="19">
        <f>MIN($W$5,U154+V154)</f>
        <v>0.0</v>
      </c>
      <c r="X154" s="19">
        <f>MAX(0,MIN(U154+V154-W154,MonthlyPayment-SUM(H154,M154,R154,W154,AB154,AG154,AL154,AQ154,AV154,BA154)-SUM(I154,N154,S154)))</f>
        <v>0.0</v>
      </c>
      <c r="Y154" s="19">
        <f>ROUND(U154+V154-W154-X154,2)</f>
        <v>0.0</v>
      </c>
      <c r="Z154" s="19">
        <f>AD153</f>
        <v>0.0</v>
      </c>
      <c r="AA154" s="19">
        <f>ROUND(Z154*$AA$5/12,2)</f>
        <v>0.0</v>
      </c>
      <c r="AB154" s="19">
        <f>MIN($AB$5,Z154+AA154)</f>
        <v>0.0</v>
      </c>
      <c r="AC154" s="19">
        <f>MAX(0,MIN(Z154+AA154-AB154,MonthlyPayment-SUM(H154,M154,R154,W154,AB154,AG154,AL154,AQ154,AV154,BA154)-SUM(I154,N154,S154,X154)))</f>
        <v>0.0</v>
      </c>
      <c r="AD154" s="19">
        <f>ROUND(Z154+AA154-AB154-AC154,2)</f>
        <v>0.0</v>
      </c>
      <c r="AE154" s="19">
        <f>AI153</f>
        <v>0.0</v>
      </c>
      <c r="AF154" s="19">
        <f>ROUND(AE154*$AF$5/12,2)</f>
        <v>0.0</v>
      </c>
      <c r="AG154" s="19">
        <f>MIN($AG$5,AE154+AF154)</f>
        <v>0.0</v>
      </c>
      <c r="AH154" s="19">
        <f>MAX(0,MIN(AE154+AF154-AG154,MonthlyPayment-SUM(H154,M154,R154,W154,AB154,AG154,AL154,AQ154,AV154,BA154)-SUM(I154,N154,S154,X154,AC154)))</f>
        <v>0.0</v>
      </c>
      <c r="AI154" s="19">
        <f>ROUND(AE154+AF154-AG154-AH154,2)</f>
        <v>0.0</v>
      </c>
      <c r="AJ154" s="19">
        <f>AN153</f>
        <v>0.0</v>
      </c>
      <c r="AK154" s="19">
        <f>ROUND(AJ154*$AK$5/12,2)</f>
        <v>0.0</v>
      </c>
      <c r="AL154" s="19">
        <f>MIN($AL$5,AJ154+AK154)</f>
        <v>0.0</v>
      </c>
      <c r="AM154" s="19">
        <f>MAX(0,MIN(AJ154+AK154-AL154,MonthlyPayment-SUM(H154,M154,R154,W154,AB154,AG154,AL154,AQ154,AV154,BA154)-SUM(I154,N154,S154,X154,AC154,AH154)))</f>
        <v>0.0</v>
      </c>
      <c r="AN154" s="19">
        <f>ROUND(AJ154+AK154-AL154-AM154,2)</f>
        <v>0.0</v>
      </c>
      <c r="AO154" s="19">
        <f>AS153</f>
        <v>0.0</v>
      </c>
      <c r="AP154" s="19">
        <f>ROUND(AO154*$AP$5/12,2)</f>
        <v>0.0</v>
      </c>
      <c r="AQ154" s="19">
        <f>MIN($AQ$5,AO154+AP154)</f>
        <v>0.0</v>
      </c>
      <c r="AR154" s="19">
        <f>MAX(0,MIN(AO154+AP154-AQ154,MonthlyPayment-SUM(H154,M154,R154,W154,AB154,AG154,AL154,AQ154,AV154,BA154)-SUM(I154,N154,S154,X154,AC154,AH154,AM154)))</f>
        <v>0.0</v>
      </c>
      <c r="AS154" s="19">
        <f>ROUND(AO154+AP154-AQ154-AR154,2)</f>
        <v>0.0</v>
      </c>
      <c r="AT154" s="19">
        <f>AX153</f>
        <v>0.0</v>
      </c>
      <c r="AU154" s="19">
        <f>ROUND(AT154*$AU$5/12,2)</f>
        <v>0.0</v>
      </c>
      <c r="AV154" s="19">
        <f>MIN($AV$5,AT154+AU154)</f>
        <v>0.0</v>
      </c>
      <c r="AW154" s="19">
        <f>MAX(0,MIN(AT154+AU154-AV154,MonthlyPayment-SUM(H154,M154,R154,W154,AB154,AG154,AL154,AQ154,AV154,BA154)-SUM(I154,N154,S154,X154,AC154,AH154,AM154,AR154)))</f>
        <v>0.0</v>
      </c>
      <c r="AX154" s="19">
        <f>ROUND(AT154+AU154-AV154-AW154,2)</f>
        <v>0.0</v>
      </c>
      <c r="AY154" s="19">
        <f>BC153</f>
        <v>0.0</v>
      </c>
      <c r="AZ154" s="19">
        <f>ROUND(AY154*$AZ$5/12,2)</f>
        <v>0.0</v>
      </c>
      <c r="BA154" s="19">
        <f>MIN($BA$5,AY154+AZ154)</f>
        <v>0.0</v>
      </c>
      <c r="BB154" s="19">
        <f>MAX(0,MIN(AY154+AZ154-BA154,MonthlyPayment-SUM(H154,M154,R154,W154,AB154,AG154,AL154,AQ154,AV154,BA154)-SUM(I154,N154,S154,X154,AC154,AH154,AM154,AR154,AW154)))</f>
        <v>0.0</v>
      </c>
      <c r="BC154" s="19">
        <f>ROUND(AY154+AZ154-BA154-BB154,2)</f>
        <v>0.0</v>
      </c>
    </row>
    <row r="155" spans="1:55">
      <c r="A155" s="9">
        <v>149</v>
      </c>
      <c r="B155" s="15">
        <f>IF(FirstPayment="","",EDATE(FirstPayment,A155-1))</f>
        <v/>
      </c>
      <c r="C155" s="19">
        <f>SUM(H155,M155,R155,W155,AB155,AG155,AL155,AQ155,AV155,BA155,I155,N155,S155,X155,AC155,AH155,AM155,AR155,AW155,BB155)</f>
        <v>0.0</v>
      </c>
      <c r="D155" s="19">
        <f>SUM(J155,O155,T155,Y155,AD155,AI155,AN155,AS155,AX155,BC155)</f>
        <v>0.0</v>
      </c>
      <c r="E155" s="19">
        <f>SUM(G155,L155,Q155,V155,AA155,AF155,AK155,AP155,AU155,AZ155)</f>
        <v>0.0</v>
      </c>
      <c r="F155" s="19">
        <f>J154</f>
        <v>0.0</v>
      </c>
      <c r="G155" s="19">
        <f>ROUND(F155*$G$5/12,2)</f>
        <v>0.0</v>
      </c>
      <c r="H155" s="19">
        <f>MIN($H$5,F155+G155)</f>
        <v>0.0</v>
      </c>
      <c r="I155" s="19">
        <f>MAX(0,MIN(F155+G155-H155,MonthlyPayment-SUM(H155,M155,R155,W155,AB155,AG155,AL155,AQ155,AV155,BA155)))</f>
        <v>0.0</v>
      </c>
      <c r="J155" s="19">
        <f>ROUND(F155+G155-H155-I155,2)</f>
        <v>0.0</v>
      </c>
      <c r="K155" s="19">
        <f>O154</f>
        <v>0.0</v>
      </c>
      <c r="L155" s="19">
        <f>ROUND(K155*$L$5/12,2)</f>
        <v>0.0</v>
      </c>
      <c r="M155" s="19">
        <f>MIN($M$5,K155+L155)</f>
        <v>0.0</v>
      </c>
      <c r="N155" s="19">
        <f>MAX(0,MIN(K155+L155-M155,MonthlyPayment-SUM(H155,M155,R155,W155,AB155,AG155,AL155,AQ155,AV155,BA155)-SUM(I155)))</f>
        <v>0.0</v>
      </c>
      <c r="O155" s="19">
        <f>ROUND(K155+L155-M155-N155,2)</f>
        <v>0.0</v>
      </c>
      <c r="P155" s="19">
        <f>T154</f>
        <v>0.0</v>
      </c>
      <c r="Q155" s="19">
        <f>ROUND(P155*$Q$5/12,2)</f>
        <v>0.0</v>
      </c>
      <c r="R155" s="19">
        <f>MIN($R$5,P155+Q155)</f>
        <v>0.0</v>
      </c>
      <c r="S155" s="19">
        <f>MAX(0,MIN(P155+Q155-R155,MonthlyPayment-SUM(H155,M155,R155,W155,AB155,AG155,AL155,AQ155,AV155,BA155)-SUM(I155,N155)))</f>
        <v>0.0</v>
      </c>
      <c r="T155" s="19">
        <f>ROUND(P155+Q155-R155-S155,2)</f>
        <v>0.0</v>
      </c>
      <c r="U155" s="19">
        <f>Y154</f>
        <v>0.0</v>
      </c>
      <c r="V155" s="19">
        <f>ROUND(U155*$V$5/12,2)</f>
        <v>0.0</v>
      </c>
      <c r="W155" s="19">
        <f>MIN($W$5,U155+V155)</f>
        <v>0.0</v>
      </c>
      <c r="X155" s="19">
        <f>MAX(0,MIN(U155+V155-W155,MonthlyPayment-SUM(H155,M155,R155,W155,AB155,AG155,AL155,AQ155,AV155,BA155)-SUM(I155,N155,S155)))</f>
        <v>0.0</v>
      </c>
      <c r="Y155" s="19">
        <f>ROUND(U155+V155-W155-X155,2)</f>
        <v>0.0</v>
      </c>
      <c r="Z155" s="19">
        <f>AD154</f>
        <v>0.0</v>
      </c>
      <c r="AA155" s="19">
        <f>ROUND(Z155*$AA$5/12,2)</f>
        <v>0.0</v>
      </c>
      <c r="AB155" s="19">
        <f>MIN($AB$5,Z155+AA155)</f>
        <v>0.0</v>
      </c>
      <c r="AC155" s="19">
        <f>MAX(0,MIN(Z155+AA155-AB155,MonthlyPayment-SUM(H155,M155,R155,W155,AB155,AG155,AL155,AQ155,AV155,BA155)-SUM(I155,N155,S155,X155)))</f>
        <v>0.0</v>
      </c>
      <c r="AD155" s="19">
        <f>ROUND(Z155+AA155-AB155-AC155,2)</f>
        <v>0.0</v>
      </c>
      <c r="AE155" s="19">
        <f>AI154</f>
        <v>0.0</v>
      </c>
      <c r="AF155" s="19">
        <f>ROUND(AE155*$AF$5/12,2)</f>
        <v>0.0</v>
      </c>
      <c r="AG155" s="19">
        <f>MIN($AG$5,AE155+AF155)</f>
        <v>0.0</v>
      </c>
      <c r="AH155" s="19">
        <f>MAX(0,MIN(AE155+AF155-AG155,MonthlyPayment-SUM(H155,M155,R155,W155,AB155,AG155,AL155,AQ155,AV155,BA155)-SUM(I155,N155,S155,X155,AC155)))</f>
        <v>0.0</v>
      </c>
      <c r="AI155" s="19">
        <f>ROUND(AE155+AF155-AG155-AH155,2)</f>
        <v>0.0</v>
      </c>
      <c r="AJ155" s="19">
        <f>AN154</f>
        <v>0.0</v>
      </c>
      <c r="AK155" s="19">
        <f>ROUND(AJ155*$AK$5/12,2)</f>
        <v>0.0</v>
      </c>
      <c r="AL155" s="19">
        <f>MIN($AL$5,AJ155+AK155)</f>
        <v>0.0</v>
      </c>
      <c r="AM155" s="19">
        <f>MAX(0,MIN(AJ155+AK155-AL155,MonthlyPayment-SUM(H155,M155,R155,W155,AB155,AG155,AL155,AQ155,AV155,BA155)-SUM(I155,N155,S155,X155,AC155,AH155)))</f>
        <v>0.0</v>
      </c>
      <c r="AN155" s="19">
        <f>ROUND(AJ155+AK155-AL155-AM155,2)</f>
        <v>0.0</v>
      </c>
      <c r="AO155" s="19">
        <f>AS154</f>
        <v>0.0</v>
      </c>
      <c r="AP155" s="19">
        <f>ROUND(AO155*$AP$5/12,2)</f>
        <v>0.0</v>
      </c>
      <c r="AQ155" s="19">
        <f>MIN($AQ$5,AO155+AP155)</f>
        <v>0.0</v>
      </c>
      <c r="AR155" s="19">
        <f>MAX(0,MIN(AO155+AP155-AQ155,MonthlyPayment-SUM(H155,M155,R155,W155,AB155,AG155,AL155,AQ155,AV155,BA155)-SUM(I155,N155,S155,X155,AC155,AH155,AM155)))</f>
        <v>0.0</v>
      </c>
      <c r="AS155" s="19">
        <f>ROUND(AO155+AP155-AQ155-AR155,2)</f>
        <v>0.0</v>
      </c>
      <c r="AT155" s="19">
        <f>AX154</f>
        <v>0.0</v>
      </c>
      <c r="AU155" s="19">
        <f>ROUND(AT155*$AU$5/12,2)</f>
        <v>0.0</v>
      </c>
      <c r="AV155" s="19">
        <f>MIN($AV$5,AT155+AU155)</f>
        <v>0.0</v>
      </c>
      <c r="AW155" s="19">
        <f>MAX(0,MIN(AT155+AU155-AV155,MonthlyPayment-SUM(H155,M155,R155,W155,AB155,AG155,AL155,AQ155,AV155,BA155)-SUM(I155,N155,S155,X155,AC155,AH155,AM155,AR155)))</f>
        <v>0.0</v>
      </c>
      <c r="AX155" s="19">
        <f>ROUND(AT155+AU155-AV155-AW155,2)</f>
        <v>0.0</v>
      </c>
      <c r="AY155" s="19">
        <f>BC154</f>
        <v>0.0</v>
      </c>
      <c r="AZ155" s="19">
        <f>ROUND(AY155*$AZ$5/12,2)</f>
        <v>0.0</v>
      </c>
      <c r="BA155" s="19">
        <f>MIN($BA$5,AY155+AZ155)</f>
        <v>0.0</v>
      </c>
      <c r="BB155" s="19">
        <f>MAX(0,MIN(AY155+AZ155-BA155,MonthlyPayment-SUM(H155,M155,R155,W155,AB155,AG155,AL155,AQ155,AV155,BA155)-SUM(I155,N155,S155,X155,AC155,AH155,AM155,AR155,AW155)))</f>
        <v>0.0</v>
      </c>
      <c r="BC155" s="19">
        <f>ROUND(AY155+AZ155-BA155-BB155,2)</f>
        <v>0.0</v>
      </c>
    </row>
    <row r="156" spans="1:55">
      <c r="A156" s="9">
        <v>150</v>
      </c>
      <c r="B156" s="15">
        <f>IF(FirstPayment="","",EDATE(FirstPayment,A156-1))</f>
        <v/>
      </c>
      <c r="C156" s="19">
        <f>SUM(H156,M156,R156,W156,AB156,AG156,AL156,AQ156,AV156,BA156,I156,N156,S156,X156,AC156,AH156,AM156,AR156,AW156,BB156)</f>
        <v>0.0</v>
      </c>
      <c r="D156" s="19">
        <f>SUM(J156,O156,T156,Y156,AD156,AI156,AN156,AS156,AX156,BC156)</f>
        <v>0.0</v>
      </c>
      <c r="E156" s="19">
        <f>SUM(G156,L156,Q156,V156,AA156,AF156,AK156,AP156,AU156,AZ156)</f>
        <v>0.0</v>
      </c>
      <c r="F156" s="19">
        <f>J155</f>
        <v>0.0</v>
      </c>
      <c r="G156" s="19">
        <f>ROUND(F156*$G$5/12,2)</f>
        <v>0.0</v>
      </c>
      <c r="H156" s="19">
        <f>MIN($H$5,F156+G156)</f>
        <v>0.0</v>
      </c>
      <c r="I156" s="19">
        <f>MAX(0,MIN(F156+G156-H156,MonthlyPayment-SUM(H156,M156,R156,W156,AB156,AG156,AL156,AQ156,AV156,BA156)))</f>
        <v>0.0</v>
      </c>
      <c r="J156" s="19">
        <f>ROUND(F156+G156-H156-I156,2)</f>
        <v>0.0</v>
      </c>
      <c r="K156" s="19">
        <f>O155</f>
        <v>0.0</v>
      </c>
      <c r="L156" s="19">
        <f>ROUND(K156*$L$5/12,2)</f>
        <v>0.0</v>
      </c>
      <c r="M156" s="19">
        <f>MIN($M$5,K156+L156)</f>
        <v>0.0</v>
      </c>
      <c r="N156" s="19">
        <f>MAX(0,MIN(K156+L156-M156,MonthlyPayment-SUM(H156,M156,R156,W156,AB156,AG156,AL156,AQ156,AV156,BA156)-SUM(I156)))</f>
        <v>0.0</v>
      </c>
      <c r="O156" s="19">
        <f>ROUND(K156+L156-M156-N156,2)</f>
        <v>0.0</v>
      </c>
      <c r="P156" s="19">
        <f>T155</f>
        <v>0.0</v>
      </c>
      <c r="Q156" s="19">
        <f>ROUND(P156*$Q$5/12,2)</f>
        <v>0.0</v>
      </c>
      <c r="R156" s="19">
        <f>MIN($R$5,P156+Q156)</f>
        <v>0.0</v>
      </c>
      <c r="S156" s="19">
        <f>MAX(0,MIN(P156+Q156-R156,MonthlyPayment-SUM(H156,M156,R156,W156,AB156,AG156,AL156,AQ156,AV156,BA156)-SUM(I156,N156)))</f>
        <v>0.0</v>
      </c>
      <c r="T156" s="19">
        <f>ROUND(P156+Q156-R156-S156,2)</f>
        <v>0.0</v>
      </c>
      <c r="U156" s="19">
        <f>Y155</f>
        <v>0.0</v>
      </c>
      <c r="V156" s="19">
        <f>ROUND(U156*$V$5/12,2)</f>
        <v>0.0</v>
      </c>
      <c r="W156" s="19">
        <f>MIN($W$5,U156+V156)</f>
        <v>0.0</v>
      </c>
      <c r="X156" s="19">
        <f>MAX(0,MIN(U156+V156-W156,MonthlyPayment-SUM(H156,M156,R156,W156,AB156,AG156,AL156,AQ156,AV156,BA156)-SUM(I156,N156,S156)))</f>
        <v>0.0</v>
      </c>
      <c r="Y156" s="19">
        <f>ROUND(U156+V156-W156-X156,2)</f>
        <v>0.0</v>
      </c>
      <c r="Z156" s="19">
        <f>AD155</f>
        <v>0.0</v>
      </c>
      <c r="AA156" s="19">
        <f>ROUND(Z156*$AA$5/12,2)</f>
        <v>0.0</v>
      </c>
      <c r="AB156" s="19">
        <f>MIN($AB$5,Z156+AA156)</f>
        <v>0.0</v>
      </c>
      <c r="AC156" s="19">
        <f>MAX(0,MIN(Z156+AA156-AB156,MonthlyPayment-SUM(H156,M156,R156,W156,AB156,AG156,AL156,AQ156,AV156,BA156)-SUM(I156,N156,S156,X156)))</f>
        <v>0.0</v>
      </c>
      <c r="AD156" s="19">
        <f>ROUND(Z156+AA156-AB156-AC156,2)</f>
        <v>0.0</v>
      </c>
      <c r="AE156" s="19">
        <f>AI155</f>
        <v>0.0</v>
      </c>
      <c r="AF156" s="19">
        <f>ROUND(AE156*$AF$5/12,2)</f>
        <v>0.0</v>
      </c>
      <c r="AG156" s="19">
        <f>MIN($AG$5,AE156+AF156)</f>
        <v>0.0</v>
      </c>
      <c r="AH156" s="19">
        <f>MAX(0,MIN(AE156+AF156-AG156,MonthlyPayment-SUM(H156,M156,R156,W156,AB156,AG156,AL156,AQ156,AV156,BA156)-SUM(I156,N156,S156,X156,AC156)))</f>
        <v>0.0</v>
      </c>
      <c r="AI156" s="19">
        <f>ROUND(AE156+AF156-AG156-AH156,2)</f>
        <v>0.0</v>
      </c>
      <c r="AJ156" s="19">
        <f>AN155</f>
        <v>0.0</v>
      </c>
      <c r="AK156" s="19">
        <f>ROUND(AJ156*$AK$5/12,2)</f>
        <v>0.0</v>
      </c>
      <c r="AL156" s="19">
        <f>MIN($AL$5,AJ156+AK156)</f>
        <v>0.0</v>
      </c>
      <c r="AM156" s="19">
        <f>MAX(0,MIN(AJ156+AK156-AL156,MonthlyPayment-SUM(H156,M156,R156,W156,AB156,AG156,AL156,AQ156,AV156,BA156)-SUM(I156,N156,S156,X156,AC156,AH156)))</f>
        <v>0.0</v>
      </c>
      <c r="AN156" s="19">
        <f>ROUND(AJ156+AK156-AL156-AM156,2)</f>
        <v>0.0</v>
      </c>
      <c r="AO156" s="19">
        <f>AS155</f>
        <v>0.0</v>
      </c>
      <c r="AP156" s="19">
        <f>ROUND(AO156*$AP$5/12,2)</f>
        <v>0.0</v>
      </c>
      <c r="AQ156" s="19">
        <f>MIN($AQ$5,AO156+AP156)</f>
        <v>0.0</v>
      </c>
      <c r="AR156" s="19">
        <f>MAX(0,MIN(AO156+AP156-AQ156,MonthlyPayment-SUM(H156,M156,R156,W156,AB156,AG156,AL156,AQ156,AV156,BA156)-SUM(I156,N156,S156,X156,AC156,AH156,AM156)))</f>
        <v>0.0</v>
      </c>
      <c r="AS156" s="19">
        <f>ROUND(AO156+AP156-AQ156-AR156,2)</f>
        <v>0.0</v>
      </c>
      <c r="AT156" s="19">
        <f>AX155</f>
        <v>0.0</v>
      </c>
      <c r="AU156" s="19">
        <f>ROUND(AT156*$AU$5/12,2)</f>
        <v>0.0</v>
      </c>
      <c r="AV156" s="19">
        <f>MIN($AV$5,AT156+AU156)</f>
        <v>0.0</v>
      </c>
      <c r="AW156" s="19">
        <f>MAX(0,MIN(AT156+AU156-AV156,MonthlyPayment-SUM(H156,M156,R156,W156,AB156,AG156,AL156,AQ156,AV156,BA156)-SUM(I156,N156,S156,X156,AC156,AH156,AM156,AR156)))</f>
        <v>0.0</v>
      </c>
      <c r="AX156" s="19">
        <f>ROUND(AT156+AU156-AV156-AW156,2)</f>
        <v>0.0</v>
      </c>
      <c r="AY156" s="19">
        <f>BC155</f>
        <v>0.0</v>
      </c>
      <c r="AZ156" s="19">
        <f>ROUND(AY156*$AZ$5/12,2)</f>
        <v>0.0</v>
      </c>
      <c r="BA156" s="19">
        <f>MIN($BA$5,AY156+AZ156)</f>
        <v>0.0</v>
      </c>
      <c r="BB156" s="19">
        <f>MAX(0,MIN(AY156+AZ156-BA156,MonthlyPayment-SUM(H156,M156,R156,W156,AB156,AG156,AL156,AQ156,AV156,BA156)-SUM(I156,N156,S156,X156,AC156,AH156,AM156,AR156,AW156)))</f>
        <v>0.0</v>
      </c>
      <c r="BC156" s="19">
        <f>ROUND(AY156+AZ156-BA156-BB156,2)</f>
        <v>0.0</v>
      </c>
    </row>
    <row r="157" spans="1:55">
      <c r="A157" s="9">
        <v>151</v>
      </c>
      <c r="B157" s="15">
        <f>IF(FirstPayment="","",EDATE(FirstPayment,A157-1))</f>
        <v/>
      </c>
      <c r="C157" s="19">
        <f>SUM(H157,M157,R157,W157,AB157,AG157,AL157,AQ157,AV157,BA157,I157,N157,S157,X157,AC157,AH157,AM157,AR157,AW157,BB157)</f>
        <v>0.0</v>
      </c>
      <c r="D157" s="19">
        <f>SUM(J157,O157,T157,Y157,AD157,AI157,AN157,AS157,AX157,BC157)</f>
        <v>0.0</v>
      </c>
      <c r="E157" s="19">
        <f>SUM(G157,L157,Q157,V157,AA157,AF157,AK157,AP157,AU157,AZ157)</f>
        <v>0.0</v>
      </c>
      <c r="F157" s="19">
        <f>J156</f>
        <v>0.0</v>
      </c>
      <c r="G157" s="19">
        <f>ROUND(F157*$G$5/12,2)</f>
        <v>0.0</v>
      </c>
      <c r="H157" s="19">
        <f>MIN($H$5,F157+G157)</f>
        <v>0.0</v>
      </c>
      <c r="I157" s="19">
        <f>MAX(0,MIN(F157+G157-H157,MonthlyPayment-SUM(H157,M157,R157,W157,AB157,AG157,AL157,AQ157,AV157,BA157)))</f>
        <v>0.0</v>
      </c>
      <c r="J157" s="19">
        <f>ROUND(F157+G157-H157-I157,2)</f>
        <v>0.0</v>
      </c>
      <c r="K157" s="19">
        <f>O156</f>
        <v>0.0</v>
      </c>
      <c r="L157" s="19">
        <f>ROUND(K157*$L$5/12,2)</f>
        <v>0.0</v>
      </c>
      <c r="M157" s="19">
        <f>MIN($M$5,K157+L157)</f>
        <v>0.0</v>
      </c>
      <c r="N157" s="19">
        <f>MAX(0,MIN(K157+L157-M157,MonthlyPayment-SUM(H157,M157,R157,W157,AB157,AG157,AL157,AQ157,AV157,BA157)-SUM(I157)))</f>
        <v>0.0</v>
      </c>
      <c r="O157" s="19">
        <f>ROUND(K157+L157-M157-N157,2)</f>
        <v>0.0</v>
      </c>
      <c r="P157" s="19">
        <f>T156</f>
        <v>0.0</v>
      </c>
      <c r="Q157" s="19">
        <f>ROUND(P157*$Q$5/12,2)</f>
        <v>0.0</v>
      </c>
      <c r="R157" s="19">
        <f>MIN($R$5,P157+Q157)</f>
        <v>0.0</v>
      </c>
      <c r="S157" s="19">
        <f>MAX(0,MIN(P157+Q157-R157,MonthlyPayment-SUM(H157,M157,R157,W157,AB157,AG157,AL157,AQ157,AV157,BA157)-SUM(I157,N157)))</f>
        <v>0.0</v>
      </c>
      <c r="T157" s="19">
        <f>ROUND(P157+Q157-R157-S157,2)</f>
        <v>0.0</v>
      </c>
      <c r="U157" s="19">
        <f>Y156</f>
        <v>0.0</v>
      </c>
      <c r="V157" s="19">
        <f>ROUND(U157*$V$5/12,2)</f>
        <v>0.0</v>
      </c>
      <c r="W157" s="19">
        <f>MIN($W$5,U157+V157)</f>
        <v>0.0</v>
      </c>
      <c r="X157" s="19">
        <f>MAX(0,MIN(U157+V157-W157,MonthlyPayment-SUM(H157,M157,R157,W157,AB157,AG157,AL157,AQ157,AV157,BA157)-SUM(I157,N157,S157)))</f>
        <v>0.0</v>
      </c>
      <c r="Y157" s="19">
        <f>ROUND(U157+V157-W157-X157,2)</f>
        <v>0.0</v>
      </c>
      <c r="Z157" s="19">
        <f>AD156</f>
        <v>0.0</v>
      </c>
      <c r="AA157" s="19">
        <f>ROUND(Z157*$AA$5/12,2)</f>
        <v>0.0</v>
      </c>
      <c r="AB157" s="19">
        <f>MIN($AB$5,Z157+AA157)</f>
        <v>0.0</v>
      </c>
      <c r="AC157" s="19">
        <f>MAX(0,MIN(Z157+AA157-AB157,MonthlyPayment-SUM(H157,M157,R157,W157,AB157,AG157,AL157,AQ157,AV157,BA157)-SUM(I157,N157,S157,X157)))</f>
        <v>0.0</v>
      </c>
      <c r="AD157" s="19">
        <f>ROUND(Z157+AA157-AB157-AC157,2)</f>
        <v>0.0</v>
      </c>
      <c r="AE157" s="19">
        <f>AI156</f>
        <v>0.0</v>
      </c>
      <c r="AF157" s="19">
        <f>ROUND(AE157*$AF$5/12,2)</f>
        <v>0.0</v>
      </c>
      <c r="AG157" s="19">
        <f>MIN($AG$5,AE157+AF157)</f>
        <v>0.0</v>
      </c>
      <c r="AH157" s="19">
        <f>MAX(0,MIN(AE157+AF157-AG157,MonthlyPayment-SUM(H157,M157,R157,W157,AB157,AG157,AL157,AQ157,AV157,BA157)-SUM(I157,N157,S157,X157,AC157)))</f>
        <v>0.0</v>
      </c>
      <c r="AI157" s="19">
        <f>ROUND(AE157+AF157-AG157-AH157,2)</f>
        <v>0.0</v>
      </c>
      <c r="AJ157" s="19">
        <f>AN156</f>
        <v>0.0</v>
      </c>
      <c r="AK157" s="19">
        <f>ROUND(AJ157*$AK$5/12,2)</f>
        <v>0.0</v>
      </c>
      <c r="AL157" s="19">
        <f>MIN($AL$5,AJ157+AK157)</f>
        <v>0.0</v>
      </c>
      <c r="AM157" s="19">
        <f>MAX(0,MIN(AJ157+AK157-AL157,MonthlyPayment-SUM(H157,M157,R157,W157,AB157,AG157,AL157,AQ157,AV157,BA157)-SUM(I157,N157,S157,X157,AC157,AH157)))</f>
        <v>0.0</v>
      </c>
      <c r="AN157" s="19">
        <f>ROUND(AJ157+AK157-AL157-AM157,2)</f>
        <v>0.0</v>
      </c>
      <c r="AO157" s="19">
        <f>AS156</f>
        <v>0.0</v>
      </c>
      <c r="AP157" s="19">
        <f>ROUND(AO157*$AP$5/12,2)</f>
        <v>0.0</v>
      </c>
      <c r="AQ157" s="19">
        <f>MIN($AQ$5,AO157+AP157)</f>
        <v>0.0</v>
      </c>
      <c r="AR157" s="19">
        <f>MAX(0,MIN(AO157+AP157-AQ157,MonthlyPayment-SUM(H157,M157,R157,W157,AB157,AG157,AL157,AQ157,AV157,BA157)-SUM(I157,N157,S157,X157,AC157,AH157,AM157)))</f>
        <v>0.0</v>
      </c>
      <c r="AS157" s="19">
        <f>ROUND(AO157+AP157-AQ157-AR157,2)</f>
        <v>0.0</v>
      </c>
      <c r="AT157" s="19">
        <f>AX156</f>
        <v>0.0</v>
      </c>
      <c r="AU157" s="19">
        <f>ROUND(AT157*$AU$5/12,2)</f>
        <v>0.0</v>
      </c>
      <c r="AV157" s="19">
        <f>MIN($AV$5,AT157+AU157)</f>
        <v>0.0</v>
      </c>
      <c r="AW157" s="19">
        <f>MAX(0,MIN(AT157+AU157-AV157,MonthlyPayment-SUM(H157,M157,R157,W157,AB157,AG157,AL157,AQ157,AV157,BA157)-SUM(I157,N157,S157,X157,AC157,AH157,AM157,AR157)))</f>
        <v>0.0</v>
      </c>
      <c r="AX157" s="19">
        <f>ROUND(AT157+AU157-AV157-AW157,2)</f>
        <v>0.0</v>
      </c>
      <c r="AY157" s="19">
        <f>BC156</f>
        <v>0.0</v>
      </c>
      <c r="AZ157" s="19">
        <f>ROUND(AY157*$AZ$5/12,2)</f>
        <v>0.0</v>
      </c>
      <c r="BA157" s="19">
        <f>MIN($BA$5,AY157+AZ157)</f>
        <v>0.0</v>
      </c>
      <c r="BB157" s="19">
        <f>MAX(0,MIN(AY157+AZ157-BA157,MonthlyPayment-SUM(H157,M157,R157,W157,AB157,AG157,AL157,AQ157,AV157,BA157)-SUM(I157,N157,S157,X157,AC157,AH157,AM157,AR157,AW157)))</f>
        <v>0.0</v>
      </c>
      <c r="BC157" s="19">
        <f>ROUND(AY157+AZ157-BA157-BB157,2)</f>
        <v>0.0</v>
      </c>
    </row>
    <row r="158" spans="1:55">
      <c r="A158" s="9">
        <v>152</v>
      </c>
      <c r="B158" s="15">
        <f>IF(FirstPayment="","",EDATE(FirstPayment,A158-1))</f>
        <v/>
      </c>
      <c r="C158" s="19">
        <f>SUM(H158,M158,R158,W158,AB158,AG158,AL158,AQ158,AV158,BA158,I158,N158,S158,X158,AC158,AH158,AM158,AR158,AW158,BB158)</f>
        <v>0.0</v>
      </c>
      <c r="D158" s="19">
        <f>SUM(J158,O158,T158,Y158,AD158,AI158,AN158,AS158,AX158,BC158)</f>
        <v>0.0</v>
      </c>
      <c r="E158" s="19">
        <f>SUM(G158,L158,Q158,V158,AA158,AF158,AK158,AP158,AU158,AZ158)</f>
        <v>0.0</v>
      </c>
      <c r="F158" s="19">
        <f>J157</f>
        <v>0.0</v>
      </c>
      <c r="G158" s="19">
        <f>ROUND(F158*$G$5/12,2)</f>
        <v>0.0</v>
      </c>
      <c r="H158" s="19">
        <f>MIN($H$5,F158+G158)</f>
        <v>0.0</v>
      </c>
      <c r="I158" s="19">
        <f>MAX(0,MIN(F158+G158-H158,MonthlyPayment-SUM(H158,M158,R158,W158,AB158,AG158,AL158,AQ158,AV158,BA158)))</f>
        <v>0.0</v>
      </c>
      <c r="J158" s="19">
        <f>ROUND(F158+G158-H158-I158,2)</f>
        <v>0.0</v>
      </c>
      <c r="K158" s="19">
        <f>O157</f>
        <v>0.0</v>
      </c>
      <c r="L158" s="19">
        <f>ROUND(K158*$L$5/12,2)</f>
        <v>0.0</v>
      </c>
      <c r="M158" s="19">
        <f>MIN($M$5,K158+L158)</f>
        <v>0.0</v>
      </c>
      <c r="N158" s="19">
        <f>MAX(0,MIN(K158+L158-M158,MonthlyPayment-SUM(H158,M158,R158,W158,AB158,AG158,AL158,AQ158,AV158,BA158)-SUM(I158)))</f>
        <v>0.0</v>
      </c>
      <c r="O158" s="19">
        <f>ROUND(K158+L158-M158-N158,2)</f>
        <v>0.0</v>
      </c>
      <c r="P158" s="19">
        <f>T157</f>
        <v>0.0</v>
      </c>
      <c r="Q158" s="19">
        <f>ROUND(P158*$Q$5/12,2)</f>
        <v>0.0</v>
      </c>
      <c r="R158" s="19">
        <f>MIN($R$5,P158+Q158)</f>
        <v>0.0</v>
      </c>
      <c r="S158" s="19">
        <f>MAX(0,MIN(P158+Q158-R158,MonthlyPayment-SUM(H158,M158,R158,W158,AB158,AG158,AL158,AQ158,AV158,BA158)-SUM(I158,N158)))</f>
        <v>0.0</v>
      </c>
      <c r="T158" s="19">
        <f>ROUND(P158+Q158-R158-S158,2)</f>
        <v>0.0</v>
      </c>
      <c r="U158" s="19">
        <f>Y157</f>
        <v>0.0</v>
      </c>
      <c r="V158" s="19">
        <f>ROUND(U158*$V$5/12,2)</f>
        <v>0.0</v>
      </c>
      <c r="W158" s="19">
        <f>MIN($W$5,U158+V158)</f>
        <v>0.0</v>
      </c>
      <c r="X158" s="19">
        <f>MAX(0,MIN(U158+V158-W158,MonthlyPayment-SUM(H158,M158,R158,W158,AB158,AG158,AL158,AQ158,AV158,BA158)-SUM(I158,N158,S158)))</f>
        <v>0.0</v>
      </c>
      <c r="Y158" s="19">
        <f>ROUND(U158+V158-W158-X158,2)</f>
        <v>0.0</v>
      </c>
      <c r="Z158" s="19">
        <f>AD157</f>
        <v>0.0</v>
      </c>
      <c r="AA158" s="19">
        <f>ROUND(Z158*$AA$5/12,2)</f>
        <v>0.0</v>
      </c>
      <c r="AB158" s="19">
        <f>MIN($AB$5,Z158+AA158)</f>
        <v>0.0</v>
      </c>
      <c r="AC158" s="19">
        <f>MAX(0,MIN(Z158+AA158-AB158,MonthlyPayment-SUM(H158,M158,R158,W158,AB158,AG158,AL158,AQ158,AV158,BA158)-SUM(I158,N158,S158,X158)))</f>
        <v>0.0</v>
      </c>
      <c r="AD158" s="19">
        <f>ROUND(Z158+AA158-AB158-AC158,2)</f>
        <v>0.0</v>
      </c>
      <c r="AE158" s="19">
        <f>AI157</f>
        <v>0.0</v>
      </c>
      <c r="AF158" s="19">
        <f>ROUND(AE158*$AF$5/12,2)</f>
        <v>0.0</v>
      </c>
      <c r="AG158" s="19">
        <f>MIN($AG$5,AE158+AF158)</f>
        <v>0.0</v>
      </c>
      <c r="AH158" s="19">
        <f>MAX(0,MIN(AE158+AF158-AG158,MonthlyPayment-SUM(H158,M158,R158,W158,AB158,AG158,AL158,AQ158,AV158,BA158)-SUM(I158,N158,S158,X158,AC158)))</f>
        <v>0.0</v>
      </c>
      <c r="AI158" s="19">
        <f>ROUND(AE158+AF158-AG158-AH158,2)</f>
        <v>0.0</v>
      </c>
      <c r="AJ158" s="19">
        <f>AN157</f>
        <v>0.0</v>
      </c>
      <c r="AK158" s="19">
        <f>ROUND(AJ158*$AK$5/12,2)</f>
        <v>0.0</v>
      </c>
      <c r="AL158" s="19">
        <f>MIN($AL$5,AJ158+AK158)</f>
        <v>0.0</v>
      </c>
      <c r="AM158" s="19">
        <f>MAX(0,MIN(AJ158+AK158-AL158,MonthlyPayment-SUM(H158,M158,R158,W158,AB158,AG158,AL158,AQ158,AV158,BA158)-SUM(I158,N158,S158,X158,AC158,AH158)))</f>
        <v>0.0</v>
      </c>
      <c r="AN158" s="19">
        <f>ROUND(AJ158+AK158-AL158-AM158,2)</f>
        <v>0.0</v>
      </c>
      <c r="AO158" s="19">
        <f>AS157</f>
        <v>0.0</v>
      </c>
      <c r="AP158" s="19">
        <f>ROUND(AO158*$AP$5/12,2)</f>
        <v>0.0</v>
      </c>
      <c r="AQ158" s="19">
        <f>MIN($AQ$5,AO158+AP158)</f>
        <v>0.0</v>
      </c>
      <c r="AR158" s="19">
        <f>MAX(0,MIN(AO158+AP158-AQ158,MonthlyPayment-SUM(H158,M158,R158,W158,AB158,AG158,AL158,AQ158,AV158,BA158)-SUM(I158,N158,S158,X158,AC158,AH158,AM158)))</f>
        <v>0.0</v>
      </c>
      <c r="AS158" s="19">
        <f>ROUND(AO158+AP158-AQ158-AR158,2)</f>
        <v>0.0</v>
      </c>
      <c r="AT158" s="19">
        <f>AX157</f>
        <v>0.0</v>
      </c>
      <c r="AU158" s="19">
        <f>ROUND(AT158*$AU$5/12,2)</f>
        <v>0.0</v>
      </c>
      <c r="AV158" s="19">
        <f>MIN($AV$5,AT158+AU158)</f>
        <v>0.0</v>
      </c>
      <c r="AW158" s="19">
        <f>MAX(0,MIN(AT158+AU158-AV158,MonthlyPayment-SUM(H158,M158,R158,W158,AB158,AG158,AL158,AQ158,AV158,BA158)-SUM(I158,N158,S158,X158,AC158,AH158,AM158,AR158)))</f>
        <v>0.0</v>
      </c>
      <c r="AX158" s="19">
        <f>ROUND(AT158+AU158-AV158-AW158,2)</f>
        <v>0.0</v>
      </c>
      <c r="AY158" s="19">
        <f>BC157</f>
        <v>0.0</v>
      </c>
      <c r="AZ158" s="19">
        <f>ROUND(AY158*$AZ$5/12,2)</f>
        <v>0.0</v>
      </c>
      <c r="BA158" s="19">
        <f>MIN($BA$5,AY158+AZ158)</f>
        <v>0.0</v>
      </c>
      <c r="BB158" s="19">
        <f>MAX(0,MIN(AY158+AZ158-BA158,MonthlyPayment-SUM(H158,M158,R158,W158,AB158,AG158,AL158,AQ158,AV158,BA158)-SUM(I158,N158,S158,X158,AC158,AH158,AM158,AR158,AW158)))</f>
        <v>0.0</v>
      </c>
      <c r="BC158" s="19">
        <f>ROUND(AY158+AZ158-BA158-BB158,2)</f>
        <v>0.0</v>
      </c>
    </row>
    <row r="159" spans="1:55">
      <c r="A159" s="9">
        <v>153</v>
      </c>
      <c r="B159" s="15">
        <f>IF(FirstPayment="","",EDATE(FirstPayment,A159-1))</f>
        <v/>
      </c>
      <c r="C159" s="19">
        <f>SUM(H159,M159,R159,W159,AB159,AG159,AL159,AQ159,AV159,BA159,I159,N159,S159,X159,AC159,AH159,AM159,AR159,AW159,BB159)</f>
        <v>0.0</v>
      </c>
      <c r="D159" s="19">
        <f>SUM(J159,O159,T159,Y159,AD159,AI159,AN159,AS159,AX159,BC159)</f>
        <v>0.0</v>
      </c>
      <c r="E159" s="19">
        <f>SUM(G159,L159,Q159,V159,AA159,AF159,AK159,AP159,AU159,AZ159)</f>
        <v>0.0</v>
      </c>
      <c r="F159" s="19">
        <f>J158</f>
        <v>0.0</v>
      </c>
      <c r="G159" s="19">
        <f>ROUND(F159*$G$5/12,2)</f>
        <v>0.0</v>
      </c>
      <c r="H159" s="19">
        <f>MIN($H$5,F159+G159)</f>
        <v>0.0</v>
      </c>
      <c r="I159" s="19">
        <f>MAX(0,MIN(F159+G159-H159,MonthlyPayment-SUM(H159,M159,R159,W159,AB159,AG159,AL159,AQ159,AV159,BA159)))</f>
        <v>0.0</v>
      </c>
      <c r="J159" s="19">
        <f>ROUND(F159+G159-H159-I159,2)</f>
        <v>0.0</v>
      </c>
      <c r="K159" s="19">
        <f>O158</f>
        <v>0.0</v>
      </c>
      <c r="L159" s="19">
        <f>ROUND(K159*$L$5/12,2)</f>
        <v>0.0</v>
      </c>
      <c r="M159" s="19">
        <f>MIN($M$5,K159+L159)</f>
        <v>0.0</v>
      </c>
      <c r="N159" s="19">
        <f>MAX(0,MIN(K159+L159-M159,MonthlyPayment-SUM(H159,M159,R159,W159,AB159,AG159,AL159,AQ159,AV159,BA159)-SUM(I159)))</f>
        <v>0.0</v>
      </c>
      <c r="O159" s="19">
        <f>ROUND(K159+L159-M159-N159,2)</f>
        <v>0.0</v>
      </c>
      <c r="P159" s="19">
        <f>T158</f>
        <v>0.0</v>
      </c>
      <c r="Q159" s="19">
        <f>ROUND(P159*$Q$5/12,2)</f>
        <v>0.0</v>
      </c>
      <c r="R159" s="19">
        <f>MIN($R$5,P159+Q159)</f>
        <v>0.0</v>
      </c>
      <c r="S159" s="19">
        <f>MAX(0,MIN(P159+Q159-R159,MonthlyPayment-SUM(H159,M159,R159,W159,AB159,AG159,AL159,AQ159,AV159,BA159)-SUM(I159,N159)))</f>
        <v>0.0</v>
      </c>
      <c r="T159" s="19">
        <f>ROUND(P159+Q159-R159-S159,2)</f>
        <v>0.0</v>
      </c>
      <c r="U159" s="19">
        <f>Y158</f>
        <v>0.0</v>
      </c>
      <c r="V159" s="19">
        <f>ROUND(U159*$V$5/12,2)</f>
        <v>0.0</v>
      </c>
      <c r="W159" s="19">
        <f>MIN($W$5,U159+V159)</f>
        <v>0.0</v>
      </c>
      <c r="X159" s="19">
        <f>MAX(0,MIN(U159+V159-W159,MonthlyPayment-SUM(H159,M159,R159,W159,AB159,AG159,AL159,AQ159,AV159,BA159)-SUM(I159,N159,S159)))</f>
        <v>0.0</v>
      </c>
      <c r="Y159" s="19">
        <f>ROUND(U159+V159-W159-X159,2)</f>
        <v>0.0</v>
      </c>
      <c r="Z159" s="19">
        <f>AD158</f>
        <v>0.0</v>
      </c>
      <c r="AA159" s="19">
        <f>ROUND(Z159*$AA$5/12,2)</f>
        <v>0.0</v>
      </c>
      <c r="AB159" s="19">
        <f>MIN($AB$5,Z159+AA159)</f>
        <v>0.0</v>
      </c>
      <c r="AC159" s="19">
        <f>MAX(0,MIN(Z159+AA159-AB159,MonthlyPayment-SUM(H159,M159,R159,W159,AB159,AG159,AL159,AQ159,AV159,BA159)-SUM(I159,N159,S159,X159)))</f>
        <v>0.0</v>
      </c>
      <c r="AD159" s="19">
        <f>ROUND(Z159+AA159-AB159-AC159,2)</f>
        <v>0.0</v>
      </c>
      <c r="AE159" s="19">
        <f>AI158</f>
        <v>0.0</v>
      </c>
      <c r="AF159" s="19">
        <f>ROUND(AE159*$AF$5/12,2)</f>
        <v>0.0</v>
      </c>
      <c r="AG159" s="19">
        <f>MIN($AG$5,AE159+AF159)</f>
        <v>0.0</v>
      </c>
      <c r="AH159" s="19">
        <f>MAX(0,MIN(AE159+AF159-AG159,MonthlyPayment-SUM(H159,M159,R159,W159,AB159,AG159,AL159,AQ159,AV159,BA159)-SUM(I159,N159,S159,X159,AC159)))</f>
        <v>0.0</v>
      </c>
      <c r="AI159" s="19">
        <f>ROUND(AE159+AF159-AG159-AH159,2)</f>
        <v>0.0</v>
      </c>
      <c r="AJ159" s="19">
        <f>AN158</f>
        <v>0.0</v>
      </c>
      <c r="AK159" s="19">
        <f>ROUND(AJ159*$AK$5/12,2)</f>
        <v>0.0</v>
      </c>
      <c r="AL159" s="19">
        <f>MIN($AL$5,AJ159+AK159)</f>
        <v>0.0</v>
      </c>
      <c r="AM159" s="19">
        <f>MAX(0,MIN(AJ159+AK159-AL159,MonthlyPayment-SUM(H159,M159,R159,W159,AB159,AG159,AL159,AQ159,AV159,BA159)-SUM(I159,N159,S159,X159,AC159,AH159)))</f>
        <v>0.0</v>
      </c>
      <c r="AN159" s="19">
        <f>ROUND(AJ159+AK159-AL159-AM159,2)</f>
        <v>0.0</v>
      </c>
      <c r="AO159" s="19">
        <f>AS158</f>
        <v>0.0</v>
      </c>
      <c r="AP159" s="19">
        <f>ROUND(AO159*$AP$5/12,2)</f>
        <v>0.0</v>
      </c>
      <c r="AQ159" s="19">
        <f>MIN($AQ$5,AO159+AP159)</f>
        <v>0.0</v>
      </c>
      <c r="AR159" s="19">
        <f>MAX(0,MIN(AO159+AP159-AQ159,MonthlyPayment-SUM(H159,M159,R159,W159,AB159,AG159,AL159,AQ159,AV159,BA159)-SUM(I159,N159,S159,X159,AC159,AH159,AM159)))</f>
        <v>0.0</v>
      </c>
      <c r="AS159" s="19">
        <f>ROUND(AO159+AP159-AQ159-AR159,2)</f>
        <v>0.0</v>
      </c>
      <c r="AT159" s="19">
        <f>AX158</f>
        <v>0.0</v>
      </c>
      <c r="AU159" s="19">
        <f>ROUND(AT159*$AU$5/12,2)</f>
        <v>0.0</v>
      </c>
      <c r="AV159" s="19">
        <f>MIN($AV$5,AT159+AU159)</f>
        <v>0.0</v>
      </c>
      <c r="AW159" s="19">
        <f>MAX(0,MIN(AT159+AU159-AV159,MonthlyPayment-SUM(H159,M159,R159,W159,AB159,AG159,AL159,AQ159,AV159,BA159)-SUM(I159,N159,S159,X159,AC159,AH159,AM159,AR159)))</f>
        <v>0.0</v>
      </c>
      <c r="AX159" s="19">
        <f>ROUND(AT159+AU159-AV159-AW159,2)</f>
        <v>0.0</v>
      </c>
      <c r="AY159" s="19">
        <f>BC158</f>
        <v>0.0</v>
      </c>
      <c r="AZ159" s="19">
        <f>ROUND(AY159*$AZ$5/12,2)</f>
        <v>0.0</v>
      </c>
      <c r="BA159" s="19">
        <f>MIN($BA$5,AY159+AZ159)</f>
        <v>0.0</v>
      </c>
      <c r="BB159" s="19">
        <f>MAX(0,MIN(AY159+AZ159-BA159,MonthlyPayment-SUM(H159,M159,R159,W159,AB159,AG159,AL159,AQ159,AV159,BA159)-SUM(I159,N159,S159,X159,AC159,AH159,AM159,AR159,AW159)))</f>
        <v>0.0</v>
      </c>
      <c r="BC159" s="19">
        <f>ROUND(AY159+AZ159-BA159-BB159,2)</f>
        <v>0.0</v>
      </c>
    </row>
    <row r="160" spans="1:55">
      <c r="A160" s="9">
        <v>154</v>
      </c>
      <c r="B160" s="15">
        <f>IF(FirstPayment="","",EDATE(FirstPayment,A160-1))</f>
        <v/>
      </c>
      <c r="C160" s="19">
        <f>SUM(H160,M160,R160,W160,AB160,AG160,AL160,AQ160,AV160,BA160,I160,N160,S160,X160,AC160,AH160,AM160,AR160,AW160,BB160)</f>
        <v>0.0</v>
      </c>
      <c r="D160" s="19">
        <f>SUM(J160,O160,T160,Y160,AD160,AI160,AN160,AS160,AX160,BC160)</f>
        <v>0.0</v>
      </c>
      <c r="E160" s="19">
        <f>SUM(G160,L160,Q160,V160,AA160,AF160,AK160,AP160,AU160,AZ160)</f>
        <v>0.0</v>
      </c>
      <c r="F160" s="19">
        <f>J159</f>
        <v>0.0</v>
      </c>
      <c r="G160" s="19">
        <f>ROUND(F160*$G$5/12,2)</f>
        <v>0.0</v>
      </c>
      <c r="H160" s="19">
        <f>MIN($H$5,F160+G160)</f>
        <v>0.0</v>
      </c>
      <c r="I160" s="19">
        <f>MAX(0,MIN(F160+G160-H160,MonthlyPayment-SUM(H160,M160,R160,W160,AB160,AG160,AL160,AQ160,AV160,BA160)))</f>
        <v>0.0</v>
      </c>
      <c r="J160" s="19">
        <f>ROUND(F160+G160-H160-I160,2)</f>
        <v>0.0</v>
      </c>
      <c r="K160" s="19">
        <f>O159</f>
        <v>0.0</v>
      </c>
      <c r="L160" s="19">
        <f>ROUND(K160*$L$5/12,2)</f>
        <v>0.0</v>
      </c>
      <c r="M160" s="19">
        <f>MIN($M$5,K160+L160)</f>
        <v>0.0</v>
      </c>
      <c r="N160" s="19">
        <f>MAX(0,MIN(K160+L160-M160,MonthlyPayment-SUM(H160,M160,R160,W160,AB160,AG160,AL160,AQ160,AV160,BA160)-SUM(I160)))</f>
        <v>0.0</v>
      </c>
      <c r="O160" s="19">
        <f>ROUND(K160+L160-M160-N160,2)</f>
        <v>0.0</v>
      </c>
      <c r="P160" s="19">
        <f>T159</f>
        <v>0.0</v>
      </c>
      <c r="Q160" s="19">
        <f>ROUND(P160*$Q$5/12,2)</f>
        <v>0.0</v>
      </c>
      <c r="R160" s="19">
        <f>MIN($R$5,P160+Q160)</f>
        <v>0.0</v>
      </c>
      <c r="S160" s="19">
        <f>MAX(0,MIN(P160+Q160-R160,MonthlyPayment-SUM(H160,M160,R160,W160,AB160,AG160,AL160,AQ160,AV160,BA160)-SUM(I160,N160)))</f>
        <v>0.0</v>
      </c>
      <c r="T160" s="19">
        <f>ROUND(P160+Q160-R160-S160,2)</f>
        <v>0.0</v>
      </c>
      <c r="U160" s="19">
        <f>Y159</f>
        <v>0.0</v>
      </c>
      <c r="V160" s="19">
        <f>ROUND(U160*$V$5/12,2)</f>
        <v>0.0</v>
      </c>
      <c r="W160" s="19">
        <f>MIN($W$5,U160+V160)</f>
        <v>0.0</v>
      </c>
      <c r="X160" s="19">
        <f>MAX(0,MIN(U160+V160-W160,MonthlyPayment-SUM(H160,M160,R160,W160,AB160,AG160,AL160,AQ160,AV160,BA160)-SUM(I160,N160,S160)))</f>
        <v>0.0</v>
      </c>
      <c r="Y160" s="19">
        <f>ROUND(U160+V160-W160-X160,2)</f>
        <v>0.0</v>
      </c>
      <c r="Z160" s="19">
        <f>AD159</f>
        <v>0.0</v>
      </c>
      <c r="AA160" s="19">
        <f>ROUND(Z160*$AA$5/12,2)</f>
        <v>0.0</v>
      </c>
      <c r="AB160" s="19">
        <f>MIN($AB$5,Z160+AA160)</f>
        <v>0.0</v>
      </c>
      <c r="AC160" s="19">
        <f>MAX(0,MIN(Z160+AA160-AB160,MonthlyPayment-SUM(H160,M160,R160,W160,AB160,AG160,AL160,AQ160,AV160,BA160)-SUM(I160,N160,S160,X160)))</f>
        <v>0.0</v>
      </c>
      <c r="AD160" s="19">
        <f>ROUND(Z160+AA160-AB160-AC160,2)</f>
        <v>0.0</v>
      </c>
      <c r="AE160" s="19">
        <f>AI159</f>
        <v>0.0</v>
      </c>
      <c r="AF160" s="19">
        <f>ROUND(AE160*$AF$5/12,2)</f>
        <v>0.0</v>
      </c>
      <c r="AG160" s="19">
        <f>MIN($AG$5,AE160+AF160)</f>
        <v>0.0</v>
      </c>
      <c r="AH160" s="19">
        <f>MAX(0,MIN(AE160+AF160-AG160,MonthlyPayment-SUM(H160,M160,R160,W160,AB160,AG160,AL160,AQ160,AV160,BA160)-SUM(I160,N160,S160,X160,AC160)))</f>
        <v>0.0</v>
      </c>
      <c r="AI160" s="19">
        <f>ROUND(AE160+AF160-AG160-AH160,2)</f>
        <v>0.0</v>
      </c>
      <c r="AJ160" s="19">
        <f>AN159</f>
        <v>0.0</v>
      </c>
      <c r="AK160" s="19">
        <f>ROUND(AJ160*$AK$5/12,2)</f>
        <v>0.0</v>
      </c>
      <c r="AL160" s="19">
        <f>MIN($AL$5,AJ160+AK160)</f>
        <v>0.0</v>
      </c>
      <c r="AM160" s="19">
        <f>MAX(0,MIN(AJ160+AK160-AL160,MonthlyPayment-SUM(H160,M160,R160,W160,AB160,AG160,AL160,AQ160,AV160,BA160)-SUM(I160,N160,S160,X160,AC160,AH160)))</f>
        <v>0.0</v>
      </c>
      <c r="AN160" s="19">
        <f>ROUND(AJ160+AK160-AL160-AM160,2)</f>
        <v>0.0</v>
      </c>
      <c r="AO160" s="19">
        <f>AS159</f>
        <v>0.0</v>
      </c>
      <c r="AP160" s="19">
        <f>ROUND(AO160*$AP$5/12,2)</f>
        <v>0.0</v>
      </c>
      <c r="AQ160" s="19">
        <f>MIN($AQ$5,AO160+AP160)</f>
        <v>0.0</v>
      </c>
      <c r="AR160" s="19">
        <f>MAX(0,MIN(AO160+AP160-AQ160,MonthlyPayment-SUM(H160,M160,R160,W160,AB160,AG160,AL160,AQ160,AV160,BA160)-SUM(I160,N160,S160,X160,AC160,AH160,AM160)))</f>
        <v>0.0</v>
      </c>
      <c r="AS160" s="19">
        <f>ROUND(AO160+AP160-AQ160-AR160,2)</f>
        <v>0.0</v>
      </c>
      <c r="AT160" s="19">
        <f>AX159</f>
        <v>0.0</v>
      </c>
      <c r="AU160" s="19">
        <f>ROUND(AT160*$AU$5/12,2)</f>
        <v>0.0</v>
      </c>
      <c r="AV160" s="19">
        <f>MIN($AV$5,AT160+AU160)</f>
        <v>0.0</v>
      </c>
      <c r="AW160" s="19">
        <f>MAX(0,MIN(AT160+AU160-AV160,MonthlyPayment-SUM(H160,M160,R160,W160,AB160,AG160,AL160,AQ160,AV160,BA160)-SUM(I160,N160,S160,X160,AC160,AH160,AM160,AR160)))</f>
        <v>0.0</v>
      </c>
      <c r="AX160" s="19">
        <f>ROUND(AT160+AU160-AV160-AW160,2)</f>
        <v>0.0</v>
      </c>
      <c r="AY160" s="19">
        <f>BC159</f>
        <v>0.0</v>
      </c>
      <c r="AZ160" s="19">
        <f>ROUND(AY160*$AZ$5/12,2)</f>
        <v>0.0</v>
      </c>
      <c r="BA160" s="19">
        <f>MIN($BA$5,AY160+AZ160)</f>
        <v>0.0</v>
      </c>
      <c r="BB160" s="19">
        <f>MAX(0,MIN(AY160+AZ160-BA160,MonthlyPayment-SUM(H160,M160,R160,W160,AB160,AG160,AL160,AQ160,AV160,BA160)-SUM(I160,N160,S160,X160,AC160,AH160,AM160,AR160,AW160)))</f>
        <v>0.0</v>
      </c>
      <c r="BC160" s="19">
        <f>ROUND(AY160+AZ160-BA160-BB160,2)</f>
        <v>0.0</v>
      </c>
    </row>
    <row r="161" spans="1:55">
      <c r="A161" s="9">
        <v>155</v>
      </c>
      <c r="B161" s="15">
        <f>IF(FirstPayment="","",EDATE(FirstPayment,A161-1))</f>
        <v/>
      </c>
      <c r="C161" s="19">
        <f>SUM(H161,M161,R161,W161,AB161,AG161,AL161,AQ161,AV161,BA161,I161,N161,S161,X161,AC161,AH161,AM161,AR161,AW161,BB161)</f>
        <v>0.0</v>
      </c>
      <c r="D161" s="19">
        <f>SUM(J161,O161,T161,Y161,AD161,AI161,AN161,AS161,AX161,BC161)</f>
        <v>0.0</v>
      </c>
      <c r="E161" s="19">
        <f>SUM(G161,L161,Q161,V161,AA161,AF161,AK161,AP161,AU161,AZ161)</f>
        <v>0.0</v>
      </c>
      <c r="F161" s="19">
        <f>J160</f>
        <v>0.0</v>
      </c>
      <c r="G161" s="19">
        <f>ROUND(F161*$G$5/12,2)</f>
        <v>0.0</v>
      </c>
      <c r="H161" s="19">
        <f>MIN($H$5,F161+G161)</f>
        <v>0.0</v>
      </c>
      <c r="I161" s="19">
        <f>MAX(0,MIN(F161+G161-H161,MonthlyPayment-SUM(H161,M161,R161,W161,AB161,AG161,AL161,AQ161,AV161,BA161)))</f>
        <v>0.0</v>
      </c>
      <c r="J161" s="19">
        <f>ROUND(F161+G161-H161-I161,2)</f>
        <v>0.0</v>
      </c>
      <c r="K161" s="19">
        <f>O160</f>
        <v>0.0</v>
      </c>
      <c r="L161" s="19">
        <f>ROUND(K161*$L$5/12,2)</f>
        <v>0.0</v>
      </c>
      <c r="M161" s="19">
        <f>MIN($M$5,K161+L161)</f>
        <v>0.0</v>
      </c>
      <c r="N161" s="19">
        <f>MAX(0,MIN(K161+L161-M161,MonthlyPayment-SUM(H161,M161,R161,W161,AB161,AG161,AL161,AQ161,AV161,BA161)-SUM(I161)))</f>
        <v>0.0</v>
      </c>
      <c r="O161" s="19">
        <f>ROUND(K161+L161-M161-N161,2)</f>
        <v>0.0</v>
      </c>
      <c r="P161" s="19">
        <f>T160</f>
        <v>0.0</v>
      </c>
      <c r="Q161" s="19">
        <f>ROUND(P161*$Q$5/12,2)</f>
        <v>0.0</v>
      </c>
      <c r="R161" s="19">
        <f>MIN($R$5,P161+Q161)</f>
        <v>0.0</v>
      </c>
      <c r="S161" s="19">
        <f>MAX(0,MIN(P161+Q161-R161,MonthlyPayment-SUM(H161,M161,R161,W161,AB161,AG161,AL161,AQ161,AV161,BA161)-SUM(I161,N161)))</f>
        <v>0.0</v>
      </c>
      <c r="T161" s="19">
        <f>ROUND(P161+Q161-R161-S161,2)</f>
        <v>0.0</v>
      </c>
      <c r="U161" s="19">
        <f>Y160</f>
        <v>0.0</v>
      </c>
      <c r="V161" s="19">
        <f>ROUND(U161*$V$5/12,2)</f>
        <v>0.0</v>
      </c>
      <c r="W161" s="19">
        <f>MIN($W$5,U161+V161)</f>
        <v>0.0</v>
      </c>
      <c r="X161" s="19">
        <f>MAX(0,MIN(U161+V161-W161,MonthlyPayment-SUM(H161,M161,R161,W161,AB161,AG161,AL161,AQ161,AV161,BA161)-SUM(I161,N161,S161)))</f>
        <v>0.0</v>
      </c>
      <c r="Y161" s="19">
        <f>ROUND(U161+V161-W161-X161,2)</f>
        <v>0.0</v>
      </c>
      <c r="Z161" s="19">
        <f>AD160</f>
        <v>0.0</v>
      </c>
      <c r="AA161" s="19">
        <f>ROUND(Z161*$AA$5/12,2)</f>
        <v>0.0</v>
      </c>
      <c r="AB161" s="19">
        <f>MIN($AB$5,Z161+AA161)</f>
        <v>0.0</v>
      </c>
      <c r="AC161" s="19">
        <f>MAX(0,MIN(Z161+AA161-AB161,MonthlyPayment-SUM(H161,M161,R161,W161,AB161,AG161,AL161,AQ161,AV161,BA161)-SUM(I161,N161,S161,X161)))</f>
        <v>0.0</v>
      </c>
      <c r="AD161" s="19">
        <f>ROUND(Z161+AA161-AB161-AC161,2)</f>
        <v>0.0</v>
      </c>
      <c r="AE161" s="19">
        <f>AI160</f>
        <v>0.0</v>
      </c>
      <c r="AF161" s="19">
        <f>ROUND(AE161*$AF$5/12,2)</f>
        <v>0.0</v>
      </c>
      <c r="AG161" s="19">
        <f>MIN($AG$5,AE161+AF161)</f>
        <v>0.0</v>
      </c>
      <c r="AH161" s="19">
        <f>MAX(0,MIN(AE161+AF161-AG161,MonthlyPayment-SUM(H161,M161,R161,W161,AB161,AG161,AL161,AQ161,AV161,BA161)-SUM(I161,N161,S161,X161,AC161)))</f>
        <v>0.0</v>
      </c>
      <c r="AI161" s="19">
        <f>ROUND(AE161+AF161-AG161-AH161,2)</f>
        <v>0.0</v>
      </c>
      <c r="AJ161" s="19">
        <f>AN160</f>
        <v>0.0</v>
      </c>
      <c r="AK161" s="19">
        <f>ROUND(AJ161*$AK$5/12,2)</f>
        <v>0.0</v>
      </c>
      <c r="AL161" s="19">
        <f>MIN($AL$5,AJ161+AK161)</f>
        <v>0.0</v>
      </c>
      <c r="AM161" s="19">
        <f>MAX(0,MIN(AJ161+AK161-AL161,MonthlyPayment-SUM(H161,M161,R161,W161,AB161,AG161,AL161,AQ161,AV161,BA161)-SUM(I161,N161,S161,X161,AC161,AH161)))</f>
        <v>0.0</v>
      </c>
      <c r="AN161" s="19">
        <f>ROUND(AJ161+AK161-AL161-AM161,2)</f>
        <v>0.0</v>
      </c>
      <c r="AO161" s="19">
        <f>AS160</f>
        <v>0.0</v>
      </c>
      <c r="AP161" s="19">
        <f>ROUND(AO161*$AP$5/12,2)</f>
        <v>0.0</v>
      </c>
      <c r="AQ161" s="19">
        <f>MIN($AQ$5,AO161+AP161)</f>
        <v>0.0</v>
      </c>
      <c r="AR161" s="19">
        <f>MAX(0,MIN(AO161+AP161-AQ161,MonthlyPayment-SUM(H161,M161,R161,W161,AB161,AG161,AL161,AQ161,AV161,BA161)-SUM(I161,N161,S161,X161,AC161,AH161,AM161)))</f>
        <v>0.0</v>
      </c>
      <c r="AS161" s="19">
        <f>ROUND(AO161+AP161-AQ161-AR161,2)</f>
        <v>0.0</v>
      </c>
      <c r="AT161" s="19">
        <f>AX160</f>
        <v>0.0</v>
      </c>
      <c r="AU161" s="19">
        <f>ROUND(AT161*$AU$5/12,2)</f>
        <v>0.0</v>
      </c>
      <c r="AV161" s="19">
        <f>MIN($AV$5,AT161+AU161)</f>
        <v>0.0</v>
      </c>
      <c r="AW161" s="19">
        <f>MAX(0,MIN(AT161+AU161-AV161,MonthlyPayment-SUM(H161,M161,R161,W161,AB161,AG161,AL161,AQ161,AV161,BA161)-SUM(I161,N161,S161,X161,AC161,AH161,AM161,AR161)))</f>
        <v>0.0</v>
      </c>
      <c r="AX161" s="19">
        <f>ROUND(AT161+AU161-AV161-AW161,2)</f>
        <v>0.0</v>
      </c>
      <c r="AY161" s="19">
        <f>BC160</f>
        <v>0.0</v>
      </c>
      <c r="AZ161" s="19">
        <f>ROUND(AY161*$AZ$5/12,2)</f>
        <v>0.0</v>
      </c>
      <c r="BA161" s="19">
        <f>MIN($BA$5,AY161+AZ161)</f>
        <v>0.0</v>
      </c>
      <c r="BB161" s="19">
        <f>MAX(0,MIN(AY161+AZ161-BA161,MonthlyPayment-SUM(H161,M161,R161,W161,AB161,AG161,AL161,AQ161,AV161,BA161)-SUM(I161,N161,S161,X161,AC161,AH161,AM161,AR161,AW161)))</f>
        <v>0.0</v>
      </c>
      <c r="BC161" s="19">
        <f>ROUND(AY161+AZ161-BA161-BB161,2)</f>
        <v>0.0</v>
      </c>
    </row>
    <row r="162" spans="1:55">
      <c r="A162" s="9">
        <v>156</v>
      </c>
      <c r="B162" s="15">
        <f>IF(FirstPayment="","",EDATE(FirstPayment,A162-1))</f>
        <v/>
      </c>
      <c r="C162" s="19">
        <f>SUM(H162,M162,R162,W162,AB162,AG162,AL162,AQ162,AV162,BA162,I162,N162,S162,X162,AC162,AH162,AM162,AR162,AW162,BB162)</f>
        <v>0.0</v>
      </c>
      <c r="D162" s="19">
        <f>SUM(J162,O162,T162,Y162,AD162,AI162,AN162,AS162,AX162,BC162)</f>
        <v>0.0</v>
      </c>
      <c r="E162" s="19">
        <f>SUM(G162,L162,Q162,V162,AA162,AF162,AK162,AP162,AU162,AZ162)</f>
        <v>0.0</v>
      </c>
      <c r="F162" s="19">
        <f>J161</f>
        <v>0.0</v>
      </c>
      <c r="G162" s="19">
        <f>ROUND(F162*$G$5/12,2)</f>
        <v>0.0</v>
      </c>
      <c r="H162" s="19">
        <f>MIN($H$5,F162+G162)</f>
        <v>0.0</v>
      </c>
      <c r="I162" s="19">
        <f>MAX(0,MIN(F162+G162-H162,MonthlyPayment-SUM(H162,M162,R162,W162,AB162,AG162,AL162,AQ162,AV162,BA162)))</f>
        <v>0.0</v>
      </c>
      <c r="J162" s="19">
        <f>ROUND(F162+G162-H162-I162,2)</f>
        <v>0.0</v>
      </c>
      <c r="K162" s="19">
        <f>O161</f>
        <v>0.0</v>
      </c>
      <c r="L162" s="19">
        <f>ROUND(K162*$L$5/12,2)</f>
        <v>0.0</v>
      </c>
      <c r="M162" s="19">
        <f>MIN($M$5,K162+L162)</f>
        <v>0.0</v>
      </c>
      <c r="N162" s="19">
        <f>MAX(0,MIN(K162+L162-M162,MonthlyPayment-SUM(H162,M162,R162,W162,AB162,AG162,AL162,AQ162,AV162,BA162)-SUM(I162)))</f>
        <v>0.0</v>
      </c>
      <c r="O162" s="19">
        <f>ROUND(K162+L162-M162-N162,2)</f>
        <v>0.0</v>
      </c>
      <c r="P162" s="19">
        <f>T161</f>
        <v>0.0</v>
      </c>
      <c r="Q162" s="19">
        <f>ROUND(P162*$Q$5/12,2)</f>
        <v>0.0</v>
      </c>
      <c r="R162" s="19">
        <f>MIN($R$5,P162+Q162)</f>
        <v>0.0</v>
      </c>
      <c r="S162" s="19">
        <f>MAX(0,MIN(P162+Q162-R162,MonthlyPayment-SUM(H162,M162,R162,W162,AB162,AG162,AL162,AQ162,AV162,BA162)-SUM(I162,N162)))</f>
        <v>0.0</v>
      </c>
      <c r="T162" s="19">
        <f>ROUND(P162+Q162-R162-S162,2)</f>
        <v>0.0</v>
      </c>
      <c r="U162" s="19">
        <f>Y161</f>
        <v>0.0</v>
      </c>
      <c r="V162" s="19">
        <f>ROUND(U162*$V$5/12,2)</f>
        <v>0.0</v>
      </c>
      <c r="W162" s="19">
        <f>MIN($W$5,U162+V162)</f>
        <v>0.0</v>
      </c>
      <c r="X162" s="19">
        <f>MAX(0,MIN(U162+V162-W162,MonthlyPayment-SUM(H162,M162,R162,W162,AB162,AG162,AL162,AQ162,AV162,BA162)-SUM(I162,N162,S162)))</f>
        <v>0.0</v>
      </c>
      <c r="Y162" s="19">
        <f>ROUND(U162+V162-W162-X162,2)</f>
        <v>0.0</v>
      </c>
      <c r="Z162" s="19">
        <f>AD161</f>
        <v>0.0</v>
      </c>
      <c r="AA162" s="19">
        <f>ROUND(Z162*$AA$5/12,2)</f>
        <v>0.0</v>
      </c>
      <c r="AB162" s="19">
        <f>MIN($AB$5,Z162+AA162)</f>
        <v>0.0</v>
      </c>
      <c r="AC162" s="19">
        <f>MAX(0,MIN(Z162+AA162-AB162,MonthlyPayment-SUM(H162,M162,R162,W162,AB162,AG162,AL162,AQ162,AV162,BA162)-SUM(I162,N162,S162,X162)))</f>
        <v>0.0</v>
      </c>
      <c r="AD162" s="19">
        <f>ROUND(Z162+AA162-AB162-AC162,2)</f>
        <v>0.0</v>
      </c>
      <c r="AE162" s="19">
        <f>AI161</f>
        <v>0.0</v>
      </c>
      <c r="AF162" s="19">
        <f>ROUND(AE162*$AF$5/12,2)</f>
        <v>0.0</v>
      </c>
      <c r="AG162" s="19">
        <f>MIN($AG$5,AE162+AF162)</f>
        <v>0.0</v>
      </c>
      <c r="AH162" s="19">
        <f>MAX(0,MIN(AE162+AF162-AG162,MonthlyPayment-SUM(H162,M162,R162,W162,AB162,AG162,AL162,AQ162,AV162,BA162)-SUM(I162,N162,S162,X162,AC162)))</f>
        <v>0.0</v>
      </c>
      <c r="AI162" s="19">
        <f>ROUND(AE162+AF162-AG162-AH162,2)</f>
        <v>0.0</v>
      </c>
      <c r="AJ162" s="19">
        <f>AN161</f>
        <v>0.0</v>
      </c>
      <c r="AK162" s="19">
        <f>ROUND(AJ162*$AK$5/12,2)</f>
        <v>0.0</v>
      </c>
      <c r="AL162" s="19">
        <f>MIN($AL$5,AJ162+AK162)</f>
        <v>0.0</v>
      </c>
      <c r="AM162" s="19">
        <f>MAX(0,MIN(AJ162+AK162-AL162,MonthlyPayment-SUM(H162,M162,R162,W162,AB162,AG162,AL162,AQ162,AV162,BA162)-SUM(I162,N162,S162,X162,AC162,AH162)))</f>
        <v>0.0</v>
      </c>
      <c r="AN162" s="19">
        <f>ROUND(AJ162+AK162-AL162-AM162,2)</f>
        <v>0.0</v>
      </c>
      <c r="AO162" s="19">
        <f>AS161</f>
        <v>0.0</v>
      </c>
      <c r="AP162" s="19">
        <f>ROUND(AO162*$AP$5/12,2)</f>
        <v>0.0</v>
      </c>
      <c r="AQ162" s="19">
        <f>MIN($AQ$5,AO162+AP162)</f>
        <v>0.0</v>
      </c>
      <c r="AR162" s="19">
        <f>MAX(0,MIN(AO162+AP162-AQ162,MonthlyPayment-SUM(H162,M162,R162,W162,AB162,AG162,AL162,AQ162,AV162,BA162)-SUM(I162,N162,S162,X162,AC162,AH162,AM162)))</f>
        <v>0.0</v>
      </c>
      <c r="AS162" s="19">
        <f>ROUND(AO162+AP162-AQ162-AR162,2)</f>
        <v>0.0</v>
      </c>
      <c r="AT162" s="19">
        <f>AX161</f>
        <v>0.0</v>
      </c>
      <c r="AU162" s="19">
        <f>ROUND(AT162*$AU$5/12,2)</f>
        <v>0.0</v>
      </c>
      <c r="AV162" s="19">
        <f>MIN($AV$5,AT162+AU162)</f>
        <v>0.0</v>
      </c>
      <c r="AW162" s="19">
        <f>MAX(0,MIN(AT162+AU162-AV162,MonthlyPayment-SUM(H162,M162,R162,W162,AB162,AG162,AL162,AQ162,AV162,BA162)-SUM(I162,N162,S162,X162,AC162,AH162,AM162,AR162)))</f>
        <v>0.0</v>
      </c>
      <c r="AX162" s="19">
        <f>ROUND(AT162+AU162-AV162-AW162,2)</f>
        <v>0.0</v>
      </c>
      <c r="AY162" s="19">
        <f>BC161</f>
        <v>0.0</v>
      </c>
      <c r="AZ162" s="19">
        <f>ROUND(AY162*$AZ$5/12,2)</f>
        <v>0.0</v>
      </c>
      <c r="BA162" s="19">
        <f>MIN($BA$5,AY162+AZ162)</f>
        <v>0.0</v>
      </c>
      <c r="BB162" s="19">
        <f>MAX(0,MIN(AY162+AZ162-BA162,MonthlyPayment-SUM(H162,M162,R162,W162,AB162,AG162,AL162,AQ162,AV162,BA162)-SUM(I162,N162,S162,X162,AC162,AH162,AM162,AR162,AW162)))</f>
        <v>0.0</v>
      </c>
      <c r="BC162" s="19">
        <f>ROUND(AY162+AZ162-BA162-BB162,2)</f>
        <v>0.0</v>
      </c>
    </row>
    <row r="163" spans="1:55">
      <c r="A163" s="9">
        <v>157</v>
      </c>
      <c r="B163" s="15">
        <f>IF(FirstPayment="","",EDATE(FirstPayment,A163-1))</f>
        <v/>
      </c>
      <c r="C163" s="19">
        <f>SUM(H163,M163,R163,W163,AB163,AG163,AL163,AQ163,AV163,BA163,I163,N163,S163,X163,AC163,AH163,AM163,AR163,AW163,BB163)</f>
        <v>0.0</v>
      </c>
      <c r="D163" s="19">
        <f>SUM(J163,O163,T163,Y163,AD163,AI163,AN163,AS163,AX163,BC163)</f>
        <v>0.0</v>
      </c>
      <c r="E163" s="19">
        <f>SUM(G163,L163,Q163,V163,AA163,AF163,AK163,AP163,AU163,AZ163)</f>
        <v>0.0</v>
      </c>
      <c r="F163" s="19">
        <f>J162</f>
        <v>0.0</v>
      </c>
      <c r="G163" s="19">
        <f>ROUND(F163*$G$5/12,2)</f>
        <v>0.0</v>
      </c>
      <c r="H163" s="19">
        <f>MIN($H$5,F163+G163)</f>
        <v>0.0</v>
      </c>
      <c r="I163" s="19">
        <f>MAX(0,MIN(F163+G163-H163,MonthlyPayment-SUM(H163,M163,R163,W163,AB163,AG163,AL163,AQ163,AV163,BA163)))</f>
        <v>0.0</v>
      </c>
      <c r="J163" s="19">
        <f>ROUND(F163+G163-H163-I163,2)</f>
        <v>0.0</v>
      </c>
      <c r="K163" s="19">
        <f>O162</f>
        <v>0.0</v>
      </c>
      <c r="L163" s="19">
        <f>ROUND(K163*$L$5/12,2)</f>
        <v>0.0</v>
      </c>
      <c r="M163" s="19">
        <f>MIN($M$5,K163+L163)</f>
        <v>0.0</v>
      </c>
      <c r="N163" s="19">
        <f>MAX(0,MIN(K163+L163-M163,MonthlyPayment-SUM(H163,M163,R163,W163,AB163,AG163,AL163,AQ163,AV163,BA163)-SUM(I163)))</f>
        <v>0.0</v>
      </c>
      <c r="O163" s="19">
        <f>ROUND(K163+L163-M163-N163,2)</f>
        <v>0.0</v>
      </c>
      <c r="P163" s="19">
        <f>T162</f>
        <v>0.0</v>
      </c>
      <c r="Q163" s="19">
        <f>ROUND(P163*$Q$5/12,2)</f>
        <v>0.0</v>
      </c>
      <c r="R163" s="19">
        <f>MIN($R$5,P163+Q163)</f>
        <v>0.0</v>
      </c>
      <c r="S163" s="19">
        <f>MAX(0,MIN(P163+Q163-R163,MonthlyPayment-SUM(H163,M163,R163,W163,AB163,AG163,AL163,AQ163,AV163,BA163)-SUM(I163,N163)))</f>
        <v>0.0</v>
      </c>
      <c r="T163" s="19">
        <f>ROUND(P163+Q163-R163-S163,2)</f>
        <v>0.0</v>
      </c>
      <c r="U163" s="19">
        <f>Y162</f>
        <v>0.0</v>
      </c>
      <c r="V163" s="19">
        <f>ROUND(U163*$V$5/12,2)</f>
        <v>0.0</v>
      </c>
      <c r="W163" s="19">
        <f>MIN($W$5,U163+V163)</f>
        <v>0.0</v>
      </c>
      <c r="X163" s="19">
        <f>MAX(0,MIN(U163+V163-W163,MonthlyPayment-SUM(H163,M163,R163,W163,AB163,AG163,AL163,AQ163,AV163,BA163)-SUM(I163,N163,S163)))</f>
        <v>0.0</v>
      </c>
      <c r="Y163" s="19">
        <f>ROUND(U163+V163-W163-X163,2)</f>
        <v>0.0</v>
      </c>
      <c r="Z163" s="19">
        <f>AD162</f>
        <v>0.0</v>
      </c>
      <c r="AA163" s="19">
        <f>ROUND(Z163*$AA$5/12,2)</f>
        <v>0.0</v>
      </c>
      <c r="AB163" s="19">
        <f>MIN($AB$5,Z163+AA163)</f>
        <v>0.0</v>
      </c>
      <c r="AC163" s="19">
        <f>MAX(0,MIN(Z163+AA163-AB163,MonthlyPayment-SUM(H163,M163,R163,W163,AB163,AG163,AL163,AQ163,AV163,BA163)-SUM(I163,N163,S163,X163)))</f>
        <v>0.0</v>
      </c>
      <c r="AD163" s="19">
        <f>ROUND(Z163+AA163-AB163-AC163,2)</f>
        <v>0.0</v>
      </c>
      <c r="AE163" s="19">
        <f>AI162</f>
        <v>0.0</v>
      </c>
      <c r="AF163" s="19">
        <f>ROUND(AE163*$AF$5/12,2)</f>
        <v>0.0</v>
      </c>
      <c r="AG163" s="19">
        <f>MIN($AG$5,AE163+AF163)</f>
        <v>0.0</v>
      </c>
      <c r="AH163" s="19">
        <f>MAX(0,MIN(AE163+AF163-AG163,MonthlyPayment-SUM(H163,M163,R163,W163,AB163,AG163,AL163,AQ163,AV163,BA163)-SUM(I163,N163,S163,X163,AC163)))</f>
        <v>0.0</v>
      </c>
      <c r="AI163" s="19">
        <f>ROUND(AE163+AF163-AG163-AH163,2)</f>
        <v>0.0</v>
      </c>
      <c r="AJ163" s="19">
        <f>AN162</f>
        <v>0.0</v>
      </c>
      <c r="AK163" s="19">
        <f>ROUND(AJ163*$AK$5/12,2)</f>
        <v>0.0</v>
      </c>
      <c r="AL163" s="19">
        <f>MIN($AL$5,AJ163+AK163)</f>
        <v>0.0</v>
      </c>
      <c r="AM163" s="19">
        <f>MAX(0,MIN(AJ163+AK163-AL163,MonthlyPayment-SUM(H163,M163,R163,W163,AB163,AG163,AL163,AQ163,AV163,BA163)-SUM(I163,N163,S163,X163,AC163,AH163)))</f>
        <v>0.0</v>
      </c>
      <c r="AN163" s="19">
        <f>ROUND(AJ163+AK163-AL163-AM163,2)</f>
        <v>0.0</v>
      </c>
      <c r="AO163" s="19">
        <f>AS162</f>
        <v>0.0</v>
      </c>
      <c r="AP163" s="19">
        <f>ROUND(AO163*$AP$5/12,2)</f>
        <v>0.0</v>
      </c>
      <c r="AQ163" s="19">
        <f>MIN($AQ$5,AO163+AP163)</f>
        <v>0.0</v>
      </c>
      <c r="AR163" s="19">
        <f>MAX(0,MIN(AO163+AP163-AQ163,MonthlyPayment-SUM(H163,M163,R163,W163,AB163,AG163,AL163,AQ163,AV163,BA163)-SUM(I163,N163,S163,X163,AC163,AH163,AM163)))</f>
        <v>0.0</v>
      </c>
      <c r="AS163" s="19">
        <f>ROUND(AO163+AP163-AQ163-AR163,2)</f>
        <v>0.0</v>
      </c>
      <c r="AT163" s="19">
        <f>AX162</f>
        <v>0.0</v>
      </c>
      <c r="AU163" s="19">
        <f>ROUND(AT163*$AU$5/12,2)</f>
        <v>0.0</v>
      </c>
      <c r="AV163" s="19">
        <f>MIN($AV$5,AT163+AU163)</f>
        <v>0.0</v>
      </c>
      <c r="AW163" s="19">
        <f>MAX(0,MIN(AT163+AU163-AV163,MonthlyPayment-SUM(H163,M163,R163,W163,AB163,AG163,AL163,AQ163,AV163,BA163)-SUM(I163,N163,S163,X163,AC163,AH163,AM163,AR163)))</f>
        <v>0.0</v>
      </c>
      <c r="AX163" s="19">
        <f>ROUND(AT163+AU163-AV163-AW163,2)</f>
        <v>0.0</v>
      </c>
      <c r="AY163" s="19">
        <f>BC162</f>
        <v>0.0</v>
      </c>
      <c r="AZ163" s="19">
        <f>ROUND(AY163*$AZ$5/12,2)</f>
        <v>0.0</v>
      </c>
      <c r="BA163" s="19">
        <f>MIN($BA$5,AY163+AZ163)</f>
        <v>0.0</v>
      </c>
      <c r="BB163" s="19">
        <f>MAX(0,MIN(AY163+AZ163-BA163,MonthlyPayment-SUM(H163,M163,R163,W163,AB163,AG163,AL163,AQ163,AV163,BA163)-SUM(I163,N163,S163,X163,AC163,AH163,AM163,AR163,AW163)))</f>
        <v>0.0</v>
      </c>
      <c r="BC163" s="19">
        <f>ROUND(AY163+AZ163-BA163-BB163,2)</f>
        <v>0.0</v>
      </c>
    </row>
    <row r="164" spans="1:55">
      <c r="A164" s="9">
        <v>158</v>
      </c>
      <c r="B164" s="15">
        <f>IF(FirstPayment="","",EDATE(FirstPayment,A164-1))</f>
        <v/>
      </c>
      <c r="C164" s="19">
        <f>SUM(H164,M164,R164,W164,AB164,AG164,AL164,AQ164,AV164,BA164,I164,N164,S164,X164,AC164,AH164,AM164,AR164,AW164,BB164)</f>
        <v>0.0</v>
      </c>
      <c r="D164" s="19">
        <f>SUM(J164,O164,T164,Y164,AD164,AI164,AN164,AS164,AX164,BC164)</f>
        <v>0.0</v>
      </c>
      <c r="E164" s="19">
        <f>SUM(G164,L164,Q164,V164,AA164,AF164,AK164,AP164,AU164,AZ164)</f>
        <v>0.0</v>
      </c>
      <c r="F164" s="19">
        <f>J163</f>
        <v>0.0</v>
      </c>
      <c r="G164" s="19">
        <f>ROUND(F164*$G$5/12,2)</f>
        <v>0.0</v>
      </c>
      <c r="H164" s="19">
        <f>MIN($H$5,F164+G164)</f>
        <v>0.0</v>
      </c>
      <c r="I164" s="19">
        <f>MAX(0,MIN(F164+G164-H164,MonthlyPayment-SUM(H164,M164,R164,W164,AB164,AG164,AL164,AQ164,AV164,BA164)))</f>
        <v>0.0</v>
      </c>
      <c r="J164" s="19">
        <f>ROUND(F164+G164-H164-I164,2)</f>
        <v>0.0</v>
      </c>
      <c r="K164" s="19">
        <f>O163</f>
        <v>0.0</v>
      </c>
      <c r="L164" s="19">
        <f>ROUND(K164*$L$5/12,2)</f>
        <v>0.0</v>
      </c>
      <c r="M164" s="19">
        <f>MIN($M$5,K164+L164)</f>
        <v>0.0</v>
      </c>
      <c r="N164" s="19">
        <f>MAX(0,MIN(K164+L164-M164,MonthlyPayment-SUM(H164,M164,R164,W164,AB164,AG164,AL164,AQ164,AV164,BA164)-SUM(I164)))</f>
        <v>0.0</v>
      </c>
      <c r="O164" s="19">
        <f>ROUND(K164+L164-M164-N164,2)</f>
        <v>0.0</v>
      </c>
      <c r="P164" s="19">
        <f>T163</f>
        <v>0.0</v>
      </c>
      <c r="Q164" s="19">
        <f>ROUND(P164*$Q$5/12,2)</f>
        <v>0.0</v>
      </c>
      <c r="R164" s="19">
        <f>MIN($R$5,P164+Q164)</f>
        <v>0.0</v>
      </c>
      <c r="S164" s="19">
        <f>MAX(0,MIN(P164+Q164-R164,MonthlyPayment-SUM(H164,M164,R164,W164,AB164,AG164,AL164,AQ164,AV164,BA164)-SUM(I164,N164)))</f>
        <v>0.0</v>
      </c>
      <c r="T164" s="19">
        <f>ROUND(P164+Q164-R164-S164,2)</f>
        <v>0.0</v>
      </c>
      <c r="U164" s="19">
        <f>Y163</f>
        <v>0.0</v>
      </c>
      <c r="V164" s="19">
        <f>ROUND(U164*$V$5/12,2)</f>
        <v>0.0</v>
      </c>
      <c r="W164" s="19">
        <f>MIN($W$5,U164+V164)</f>
        <v>0.0</v>
      </c>
      <c r="X164" s="19">
        <f>MAX(0,MIN(U164+V164-W164,MonthlyPayment-SUM(H164,M164,R164,W164,AB164,AG164,AL164,AQ164,AV164,BA164)-SUM(I164,N164,S164)))</f>
        <v>0.0</v>
      </c>
      <c r="Y164" s="19">
        <f>ROUND(U164+V164-W164-X164,2)</f>
        <v>0.0</v>
      </c>
      <c r="Z164" s="19">
        <f>AD163</f>
        <v>0.0</v>
      </c>
      <c r="AA164" s="19">
        <f>ROUND(Z164*$AA$5/12,2)</f>
        <v>0.0</v>
      </c>
      <c r="AB164" s="19">
        <f>MIN($AB$5,Z164+AA164)</f>
        <v>0.0</v>
      </c>
      <c r="AC164" s="19">
        <f>MAX(0,MIN(Z164+AA164-AB164,MonthlyPayment-SUM(H164,M164,R164,W164,AB164,AG164,AL164,AQ164,AV164,BA164)-SUM(I164,N164,S164,X164)))</f>
        <v>0.0</v>
      </c>
      <c r="AD164" s="19">
        <f>ROUND(Z164+AA164-AB164-AC164,2)</f>
        <v>0.0</v>
      </c>
      <c r="AE164" s="19">
        <f>AI163</f>
        <v>0.0</v>
      </c>
      <c r="AF164" s="19">
        <f>ROUND(AE164*$AF$5/12,2)</f>
        <v>0.0</v>
      </c>
      <c r="AG164" s="19">
        <f>MIN($AG$5,AE164+AF164)</f>
        <v>0.0</v>
      </c>
      <c r="AH164" s="19">
        <f>MAX(0,MIN(AE164+AF164-AG164,MonthlyPayment-SUM(H164,M164,R164,W164,AB164,AG164,AL164,AQ164,AV164,BA164)-SUM(I164,N164,S164,X164,AC164)))</f>
        <v>0.0</v>
      </c>
      <c r="AI164" s="19">
        <f>ROUND(AE164+AF164-AG164-AH164,2)</f>
        <v>0.0</v>
      </c>
      <c r="AJ164" s="19">
        <f>AN163</f>
        <v>0.0</v>
      </c>
      <c r="AK164" s="19">
        <f>ROUND(AJ164*$AK$5/12,2)</f>
        <v>0.0</v>
      </c>
      <c r="AL164" s="19">
        <f>MIN($AL$5,AJ164+AK164)</f>
        <v>0.0</v>
      </c>
      <c r="AM164" s="19">
        <f>MAX(0,MIN(AJ164+AK164-AL164,MonthlyPayment-SUM(H164,M164,R164,W164,AB164,AG164,AL164,AQ164,AV164,BA164)-SUM(I164,N164,S164,X164,AC164,AH164)))</f>
        <v>0.0</v>
      </c>
      <c r="AN164" s="19">
        <f>ROUND(AJ164+AK164-AL164-AM164,2)</f>
        <v>0.0</v>
      </c>
      <c r="AO164" s="19">
        <f>AS163</f>
        <v>0.0</v>
      </c>
      <c r="AP164" s="19">
        <f>ROUND(AO164*$AP$5/12,2)</f>
        <v>0.0</v>
      </c>
      <c r="AQ164" s="19">
        <f>MIN($AQ$5,AO164+AP164)</f>
        <v>0.0</v>
      </c>
      <c r="AR164" s="19">
        <f>MAX(0,MIN(AO164+AP164-AQ164,MonthlyPayment-SUM(H164,M164,R164,W164,AB164,AG164,AL164,AQ164,AV164,BA164)-SUM(I164,N164,S164,X164,AC164,AH164,AM164)))</f>
        <v>0.0</v>
      </c>
      <c r="AS164" s="19">
        <f>ROUND(AO164+AP164-AQ164-AR164,2)</f>
        <v>0.0</v>
      </c>
      <c r="AT164" s="19">
        <f>AX163</f>
        <v>0.0</v>
      </c>
      <c r="AU164" s="19">
        <f>ROUND(AT164*$AU$5/12,2)</f>
        <v>0.0</v>
      </c>
      <c r="AV164" s="19">
        <f>MIN($AV$5,AT164+AU164)</f>
        <v>0.0</v>
      </c>
      <c r="AW164" s="19">
        <f>MAX(0,MIN(AT164+AU164-AV164,MonthlyPayment-SUM(H164,M164,R164,W164,AB164,AG164,AL164,AQ164,AV164,BA164)-SUM(I164,N164,S164,X164,AC164,AH164,AM164,AR164)))</f>
        <v>0.0</v>
      </c>
      <c r="AX164" s="19">
        <f>ROUND(AT164+AU164-AV164-AW164,2)</f>
        <v>0.0</v>
      </c>
      <c r="AY164" s="19">
        <f>BC163</f>
        <v>0.0</v>
      </c>
      <c r="AZ164" s="19">
        <f>ROUND(AY164*$AZ$5/12,2)</f>
        <v>0.0</v>
      </c>
      <c r="BA164" s="19">
        <f>MIN($BA$5,AY164+AZ164)</f>
        <v>0.0</v>
      </c>
      <c r="BB164" s="19">
        <f>MAX(0,MIN(AY164+AZ164-BA164,MonthlyPayment-SUM(H164,M164,R164,W164,AB164,AG164,AL164,AQ164,AV164,BA164)-SUM(I164,N164,S164,X164,AC164,AH164,AM164,AR164,AW164)))</f>
        <v>0.0</v>
      </c>
      <c r="BC164" s="19">
        <f>ROUND(AY164+AZ164-BA164-BB164,2)</f>
        <v>0.0</v>
      </c>
    </row>
    <row r="165" spans="1:55">
      <c r="A165" s="9">
        <v>159</v>
      </c>
      <c r="B165" s="15">
        <f>IF(FirstPayment="","",EDATE(FirstPayment,A165-1))</f>
        <v/>
      </c>
      <c r="C165" s="19">
        <f>SUM(H165,M165,R165,W165,AB165,AG165,AL165,AQ165,AV165,BA165,I165,N165,S165,X165,AC165,AH165,AM165,AR165,AW165,BB165)</f>
        <v>0.0</v>
      </c>
      <c r="D165" s="19">
        <f>SUM(J165,O165,T165,Y165,AD165,AI165,AN165,AS165,AX165,BC165)</f>
        <v>0.0</v>
      </c>
      <c r="E165" s="19">
        <f>SUM(G165,L165,Q165,V165,AA165,AF165,AK165,AP165,AU165,AZ165)</f>
        <v>0.0</v>
      </c>
      <c r="F165" s="19">
        <f>J164</f>
        <v>0.0</v>
      </c>
      <c r="G165" s="19">
        <f>ROUND(F165*$G$5/12,2)</f>
        <v>0.0</v>
      </c>
      <c r="H165" s="19">
        <f>MIN($H$5,F165+G165)</f>
        <v>0.0</v>
      </c>
      <c r="I165" s="19">
        <f>MAX(0,MIN(F165+G165-H165,MonthlyPayment-SUM(H165,M165,R165,W165,AB165,AG165,AL165,AQ165,AV165,BA165)))</f>
        <v>0.0</v>
      </c>
      <c r="J165" s="19">
        <f>ROUND(F165+G165-H165-I165,2)</f>
        <v>0.0</v>
      </c>
      <c r="K165" s="19">
        <f>O164</f>
        <v>0.0</v>
      </c>
      <c r="L165" s="19">
        <f>ROUND(K165*$L$5/12,2)</f>
        <v>0.0</v>
      </c>
      <c r="M165" s="19">
        <f>MIN($M$5,K165+L165)</f>
        <v>0.0</v>
      </c>
      <c r="N165" s="19">
        <f>MAX(0,MIN(K165+L165-M165,MonthlyPayment-SUM(H165,M165,R165,W165,AB165,AG165,AL165,AQ165,AV165,BA165)-SUM(I165)))</f>
        <v>0.0</v>
      </c>
      <c r="O165" s="19">
        <f>ROUND(K165+L165-M165-N165,2)</f>
        <v>0.0</v>
      </c>
      <c r="P165" s="19">
        <f>T164</f>
        <v>0.0</v>
      </c>
      <c r="Q165" s="19">
        <f>ROUND(P165*$Q$5/12,2)</f>
        <v>0.0</v>
      </c>
      <c r="R165" s="19">
        <f>MIN($R$5,P165+Q165)</f>
        <v>0.0</v>
      </c>
      <c r="S165" s="19">
        <f>MAX(0,MIN(P165+Q165-R165,MonthlyPayment-SUM(H165,M165,R165,W165,AB165,AG165,AL165,AQ165,AV165,BA165)-SUM(I165,N165)))</f>
        <v>0.0</v>
      </c>
      <c r="T165" s="19">
        <f>ROUND(P165+Q165-R165-S165,2)</f>
        <v>0.0</v>
      </c>
      <c r="U165" s="19">
        <f>Y164</f>
        <v>0.0</v>
      </c>
      <c r="V165" s="19">
        <f>ROUND(U165*$V$5/12,2)</f>
        <v>0.0</v>
      </c>
      <c r="W165" s="19">
        <f>MIN($W$5,U165+V165)</f>
        <v>0.0</v>
      </c>
      <c r="X165" s="19">
        <f>MAX(0,MIN(U165+V165-W165,MonthlyPayment-SUM(H165,M165,R165,W165,AB165,AG165,AL165,AQ165,AV165,BA165)-SUM(I165,N165,S165)))</f>
        <v>0.0</v>
      </c>
      <c r="Y165" s="19">
        <f>ROUND(U165+V165-W165-X165,2)</f>
        <v>0.0</v>
      </c>
      <c r="Z165" s="19">
        <f>AD164</f>
        <v>0.0</v>
      </c>
      <c r="AA165" s="19">
        <f>ROUND(Z165*$AA$5/12,2)</f>
        <v>0.0</v>
      </c>
      <c r="AB165" s="19">
        <f>MIN($AB$5,Z165+AA165)</f>
        <v>0.0</v>
      </c>
      <c r="AC165" s="19">
        <f>MAX(0,MIN(Z165+AA165-AB165,MonthlyPayment-SUM(H165,M165,R165,W165,AB165,AG165,AL165,AQ165,AV165,BA165)-SUM(I165,N165,S165,X165)))</f>
        <v>0.0</v>
      </c>
      <c r="AD165" s="19">
        <f>ROUND(Z165+AA165-AB165-AC165,2)</f>
        <v>0.0</v>
      </c>
      <c r="AE165" s="19">
        <f>AI164</f>
        <v>0.0</v>
      </c>
      <c r="AF165" s="19">
        <f>ROUND(AE165*$AF$5/12,2)</f>
        <v>0.0</v>
      </c>
      <c r="AG165" s="19">
        <f>MIN($AG$5,AE165+AF165)</f>
        <v>0.0</v>
      </c>
      <c r="AH165" s="19">
        <f>MAX(0,MIN(AE165+AF165-AG165,MonthlyPayment-SUM(H165,M165,R165,W165,AB165,AG165,AL165,AQ165,AV165,BA165)-SUM(I165,N165,S165,X165,AC165)))</f>
        <v>0.0</v>
      </c>
      <c r="AI165" s="19">
        <f>ROUND(AE165+AF165-AG165-AH165,2)</f>
        <v>0.0</v>
      </c>
      <c r="AJ165" s="19">
        <f>AN164</f>
        <v>0.0</v>
      </c>
      <c r="AK165" s="19">
        <f>ROUND(AJ165*$AK$5/12,2)</f>
        <v>0.0</v>
      </c>
      <c r="AL165" s="19">
        <f>MIN($AL$5,AJ165+AK165)</f>
        <v>0.0</v>
      </c>
      <c r="AM165" s="19">
        <f>MAX(0,MIN(AJ165+AK165-AL165,MonthlyPayment-SUM(H165,M165,R165,W165,AB165,AG165,AL165,AQ165,AV165,BA165)-SUM(I165,N165,S165,X165,AC165,AH165)))</f>
        <v>0.0</v>
      </c>
      <c r="AN165" s="19">
        <f>ROUND(AJ165+AK165-AL165-AM165,2)</f>
        <v>0.0</v>
      </c>
      <c r="AO165" s="19">
        <f>AS164</f>
        <v>0.0</v>
      </c>
      <c r="AP165" s="19">
        <f>ROUND(AO165*$AP$5/12,2)</f>
        <v>0.0</v>
      </c>
      <c r="AQ165" s="19">
        <f>MIN($AQ$5,AO165+AP165)</f>
        <v>0.0</v>
      </c>
      <c r="AR165" s="19">
        <f>MAX(0,MIN(AO165+AP165-AQ165,MonthlyPayment-SUM(H165,M165,R165,W165,AB165,AG165,AL165,AQ165,AV165,BA165)-SUM(I165,N165,S165,X165,AC165,AH165,AM165)))</f>
        <v>0.0</v>
      </c>
      <c r="AS165" s="19">
        <f>ROUND(AO165+AP165-AQ165-AR165,2)</f>
        <v>0.0</v>
      </c>
      <c r="AT165" s="19">
        <f>AX164</f>
        <v>0.0</v>
      </c>
      <c r="AU165" s="19">
        <f>ROUND(AT165*$AU$5/12,2)</f>
        <v>0.0</v>
      </c>
      <c r="AV165" s="19">
        <f>MIN($AV$5,AT165+AU165)</f>
        <v>0.0</v>
      </c>
      <c r="AW165" s="19">
        <f>MAX(0,MIN(AT165+AU165-AV165,MonthlyPayment-SUM(H165,M165,R165,W165,AB165,AG165,AL165,AQ165,AV165,BA165)-SUM(I165,N165,S165,X165,AC165,AH165,AM165,AR165)))</f>
        <v>0.0</v>
      </c>
      <c r="AX165" s="19">
        <f>ROUND(AT165+AU165-AV165-AW165,2)</f>
        <v>0.0</v>
      </c>
      <c r="AY165" s="19">
        <f>BC164</f>
        <v>0.0</v>
      </c>
      <c r="AZ165" s="19">
        <f>ROUND(AY165*$AZ$5/12,2)</f>
        <v>0.0</v>
      </c>
      <c r="BA165" s="19">
        <f>MIN($BA$5,AY165+AZ165)</f>
        <v>0.0</v>
      </c>
      <c r="BB165" s="19">
        <f>MAX(0,MIN(AY165+AZ165-BA165,MonthlyPayment-SUM(H165,M165,R165,W165,AB165,AG165,AL165,AQ165,AV165,BA165)-SUM(I165,N165,S165,X165,AC165,AH165,AM165,AR165,AW165)))</f>
        <v>0.0</v>
      </c>
      <c r="BC165" s="19">
        <f>ROUND(AY165+AZ165-BA165-BB165,2)</f>
        <v>0.0</v>
      </c>
    </row>
    <row r="166" spans="1:55">
      <c r="A166" s="9">
        <v>160</v>
      </c>
      <c r="B166" s="15">
        <f>IF(FirstPayment="","",EDATE(FirstPayment,A166-1))</f>
        <v/>
      </c>
      <c r="C166" s="19">
        <f>SUM(H166,M166,R166,W166,AB166,AG166,AL166,AQ166,AV166,BA166,I166,N166,S166,X166,AC166,AH166,AM166,AR166,AW166,BB166)</f>
        <v>0.0</v>
      </c>
      <c r="D166" s="19">
        <f>SUM(J166,O166,T166,Y166,AD166,AI166,AN166,AS166,AX166,BC166)</f>
        <v>0.0</v>
      </c>
      <c r="E166" s="19">
        <f>SUM(G166,L166,Q166,V166,AA166,AF166,AK166,AP166,AU166,AZ166)</f>
        <v>0.0</v>
      </c>
      <c r="F166" s="19">
        <f>J165</f>
        <v>0.0</v>
      </c>
      <c r="G166" s="19">
        <f>ROUND(F166*$G$5/12,2)</f>
        <v>0.0</v>
      </c>
      <c r="H166" s="19">
        <f>MIN($H$5,F166+G166)</f>
        <v>0.0</v>
      </c>
      <c r="I166" s="19">
        <f>MAX(0,MIN(F166+G166-H166,MonthlyPayment-SUM(H166,M166,R166,W166,AB166,AG166,AL166,AQ166,AV166,BA166)))</f>
        <v>0.0</v>
      </c>
      <c r="J166" s="19">
        <f>ROUND(F166+G166-H166-I166,2)</f>
        <v>0.0</v>
      </c>
      <c r="K166" s="19">
        <f>O165</f>
        <v>0.0</v>
      </c>
      <c r="L166" s="19">
        <f>ROUND(K166*$L$5/12,2)</f>
        <v>0.0</v>
      </c>
      <c r="M166" s="19">
        <f>MIN($M$5,K166+L166)</f>
        <v>0.0</v>
      </c>
      <c r="N166" s="19">
        <f>MAX(0,MIN(K166+L166-M166,MonthlyPayment-SUM(H166,M166,R166,W166,AB166,AG166,AL166,AQ166,AV166,BA166)-SUM(I166)))</f>
        <v>0.0</v>
      </c>
      <c r="O166" s="19">
        <f>ROUND(K166+L166-M166-N166,2)</f>
        <v>0.0</v>
      </c>
      <c r="P166" s="19">
        <f>T165</f>
        <v>0.0</v>
      </c>
      <c r="Q166" s="19">
        <f>ROUND(P166*$Q$5/12,2)</f>
        <v>0.0</v>
      </c>
      <c r="R166" s="19">
        <f>MIN($R$5,P166+Q166)</f>
        <v>0.0</v>
      </c>
      <c r="S166" s="19">
        <f>MAX(0,MIN(P166+Q166-R166,MonthlyPayment-SUM(H166,M166,R166,W166,AB166,AG166,AL166,AQ166,AV166,BA166)-SUM(I166,N166)))</f>
        <v>0.0</v>
      </c>
      <c r="T166" s="19">
        <f>ROUND(P166+Q166-R166-S166,2)</f>
        <v>0.0</v>
      </c>
      <c r="U166" s="19">
        <f>Y165</f>
        <v>0.0</v>
      </c>
      <c r="V166" s="19">
        <f>ROUND(U166*$V$5/12,2)</f>
        <v>0.0</v>
      </c>
      <c r="W166" s="19">
        <f>MIN($W$5,U166+V166)</f>
        <v>0.0</v>
      </c>
      <c r="X166" s="19">
        <f>MAX(0,MIN(U166+V166-W166,MonthlyPayment-SUM(H166,M166,R166,W166,AB166,AG166,AL166,AQ166,AV166,BA166)-SUM(I166,N166,S166)))</f>
        <v>0.0</v>
      </c>
      <c r="Y166" s="19">
        <f>ROUND(U166+V166-W166-X166,2)</f>
        <v>0.0</v>
      </c>
      <c r="Z166" s="19">
        <f>AD165</f>
        <v>0.0</v>
      </c>
      <c r="AA166" s="19">
        <f>ROUND(Z166*$AA$5/12,2)</f>
        <v>0.0</v>
      </c>
      <c r="AB166" s="19">
        <f>MIN($AB$5,Z166+AA166)</f>
        <v>0.0</v>
      </c>
      <c r="AC166" s="19">
        <f>MAX(0,MIN(Z166+AA166-AB166,MonthlyPayment-SUM(H166,M166,R166,W166,AB166,AG166,AL166,AQ166,AV166,BA166)-SUM(I166,N166,S166,X166)))</f>
        <v>0.0</v>
      </c>
      <c r="AD166" s="19">
        <f>ROUND(Z166+AA166-AB166-AC166,2)</f>
        <v>0.0</v>
      </c>
      <c r="AE166" s="19">
        <f>AI165</f>
        <v>0.0</v>
      </c>
      <c r="AF166" s="19">
        <f>ROUND(AE166*$AF$5/12,2)</f>
        <v>0.0</v>
      </c>
      <c r="AG166" s="19">
        <f>MIN($AG$5,AE166+AF166)</f>
        <v>0.0</v>
      </c>
      <c r="AH166" s="19">
        <f>MAX(0,MIN(AE166+AF166-AG166,MonthlyPayment-SUM(H166,M166,R166,W166,AB166,AG166,AL166,AQ166,AV166,BA166)-SUM(I166,N166,S166,X166,AC166)))</f>
        <v>0.0</v>
      </c>
      <c r="AI166" s="19">
        <f>ROUND(AE166+AF166-AG166-AH166,2)</f>
        <v>0.0</v>
      </c>
      <c r="AJ166" s="19">
        <f>AN165</f>
        <v>0.0</v>
      </c>
      <c r="AK166" s="19">
        <f>ROUND(AJ166*$AK$5/12,2)</f>
        <v>0.0</v>
      </c>
      <c r="AL166" s="19">
        <f>MIN($AL$5,AJ166+AK166)</f>
        <v>0.0</v>
      </c>
      <c r="AM166" s="19">
        <f>MAX(0,MIN(AJ166+AK166-AL166,MonthlyPayment-SUM(H166,M166,R166,W166,AB166,AG166,AL166,AQ166,AV166,BA166)-SUM(I166,N166,S166,X166,AC166,AH166)))</f>
        <v>0.0</v>
      </c>
      <c r="AN166" s="19">
        <f>ROUND(AJ166+AK166-AL166-AM166,2)</f>
        <v>0.0</v>
      </c>
      <c r="AO166" s="19">
        <f>AS165</f>
        <v>0.0</v>
      </c>
      <c r="AP166" s="19">
        <f>ROUND(AO166*$AP$5/12,2)</f>
        <v>0.0</v>
      </c>
      <c r="AQ166" s="19">
        <f>MIN($AQ$5,AO166+AP166)</f>
        <v>0.0</v>
      </c>
      <c r="AR166" s="19">
        <f>MAX(0,MIN(AO166+AP166-AQ166,MonthlyPayment-SUM(H166,M166,R166,W166,AB166,AG166,AL166,AQ166,AV166,BA166)-SUM(I166,N166,S166,X166,AC166,AH166,AM166)))</f>
        <v>0.0</v>
      </c>
      <c r="AS166" s="19">
        <f>ROUND(AO166+AP166-AQ166-AR166,2)</f>
        <v>0.0</v>
      </c>
      <c r="AT166" s="19">
        <f>AX165</f>
        <v>0.0</v>
      </c>
      <c r="AU166" s="19">
        <f>ROUND(AT166*$AU$5/12,2)</f>
        <v>0.0</v>
      </c>
      <c r="AV166" s="19">
        <f>MIN($AV$5,AT166+AU166)</f>
        <v>0.0</v>
      </c>
      <c r="AW166" s="19">
        <f>MAX(0,MIN(AT166+AU166-AV166,MonthlyPayment-SUM(H166,M166,R166,W166,AB166,AG166,AL166,AQ166,AV166,BA166)-SUM(I166,N166,S166,X166,AC166,AH166,AM166,AR166)))</f>
        <v>0.0</v>
      </c>
      <c r="AX166" s="19">
        <f>ROUND(AT166+AU166-AV166-AW166,2)</f>
        <v>0.0</v>
      </c>
      <c r="AY166" s="19">
        <f>BC165</f>
        <v>0.0</v>
      </c>
      <c r="AZ166" s="19">
        <f>ROUND(AY166*$AZ$5/12,2)</f>
        <v>0.0</v>
      </c>
      <c r="BA166" s="19">
        <f>MIN($BA$5,AY166+AZ166)</f>
        <v>0.0</v>
      </c>
      <c r="BB166" s="19">
        <f>MAX(0,MIN(AY166+AZ166-BA166,MonthlyPayment-SUM(H166,M166,R166,W166,AB166,AG166,AL166,AQ166,AV166,BA166)-SUM(I166,N166,S166,X166,AC166,AH166,AM166,AR166,AW166)))</f>
        <v>0.0</v>
      </c>
      <c r="BC166" s="19">
        <f>ROUND(AY166+AZ166-BA166-BB166,2)</f>
        <v>0.0</v>
      </c>
    </row>
    <row r="167" spans="1:55">
      <c r="A167" s="9">
        <v>161</v>
      </c>
      <c r="B167" s="15">
        <f>IF(FirstPayment="","",EDATE(FirstPayment,A167-1))</f>
        <v/>
      </c>
      <c r="C167" s="19">
        <f>SUM(H167,M167,R167,W167,AB167,AG167,AL167,AQ167,AV167,BA167,I167,N167,S167,X167,AC167,AH167,AM167,AR167,AW167,BB167)</f>
        <v>0.0</v>
      </c>
      <c r="D167" s="19">
        <f>SUM(J167,O167,T167,Y167,AD167,AI167,AN167,AS167,AX167,BC167)</f>
        <v>0.0</v>
      </c>
      <c r="E167" s="19">
        <f>SUM(G167,L167,Q167,V167,AA167,AF167,AK167,AP167,AU167,AZ167)</f>
        <v>0.0</v>
      </c>
      <c r="F167" s="19">
        <f>J166</f>
        <v>0.0</v>
      </c>
      <c r="G167" s="19">
        <f>ROUND(F167*$G$5/12,2)</f>
        <v>0.0</v>
      </c>
      <c r="H167" s="19">
        <f>MIN($H$5,F167+G167)</f>
        <v>0.0</v>
      </c>
      <c r="I167" s="19">
        <f>MAX(0,MIN(F167+G167-H167,MonthlyPayment-SUM(H167,M167,R167,W167,AB167,AG167,AL167,AQ167,AV167,BA167)))</f>
        <v>0.0</v>
      </c>
      <c r="J167" s="19">
        <f>ROUND(F167+G167-H167-I167,2)</f>
        <v>0.0</v>
      </c>
      <c r="K167" s="19">
        <f>O166</f>
        <v>0.0</v>
      </c>
      <c r="L167" s="19">
        <f>ROUND(K167*$L$5/12,2)</f>
        <v>0.0</v>
      </c>
      <c r="M167" s="19">
        <f>MIN($M$5,K167+L167)</f>
        <v>0.0</v>
      </c>
      <c r="N167" s="19">
        <f>MAX(0,MIN(K167+L167-M167,MonthlyPayment-SUM(H167,M167,R167,W167,AB167,AG167,AL167,AQ167,AV167,BA167)-SUM(I167)))</f>
        <v>0.0</v>
      </c>
      <c r="O167" s="19">
        <f>ROUND(K167+L167-M167-N167,2)</f>
        <v>0.0</v>
      </c>
      <c r="P167" s="19">
        <f>T166</f>
        <v>0.0</v>
      </c>
      <c r="Q167" s="19">
        <f>ROUND(P167*$Q$5/12,2)</f>
        <v>0.0</v>
      </c>
      <c r="R167" s="19">
        <f>MIN($R$5,P167+Q167)</f>
        <v>0.0</v>
      </c>
      <c r="S167" s="19">
        <f>MAX(0,MIN(P167+Q167-R167,MonthlyPayment-SUM(H167,M167,R167,W167,AB167,AG167,AL167,AQ167,AV167,BA167)-SUM(I167,N167)))</f>
        <v>0.0</v>
      </c>
      <c r="T167" s="19">
        <f>ROUND(P167+Q167-R167-S167,2)</f>
        <v>0.0</v>
      </c>
      <c r="U167" s="19">
        <f>Y166</f>
        <v>0.0</v>
      </c>
      <c r="V167" s="19">
        <f>ROUND(U167*$V$5/12,2)</f>
        <v>0.0</v>
      </c>
      <c r="W167" s="19">
        <f>MIN($W$5,U167+V167)</f>
        <v>0.0</v>
      </c>
      <c r="X167" s="19">
        <f>MAX(0,MIN(U167+V167-W167,MonthlyPayment-SUM(H167,M167,R167,W167,AB167,AG167,AL167,AQ167,AV167,BA167)-SUM(I167,N167,S167)))</f>
        <v>0.0</v>
      </c>
      <c r="Y167" s="19">
        <f>ROUND(U167+V167-W167-X167,2)</f>
        <v>0.0</v>
      </c>
      <c r="Z167" s="19">
        <f>AD166</f>
        <v>0.0</v>
      </c>
      <c r="AA167" s="19">
        <f>ROUND(Z167*$AA$5/12,2)</f>
        <v>0.0</v>
      </c>
      <c r="AB167" s="19">
        <f>MIN($AB$5,Z167+AA167)</f>
        <v>0.0</v>
      </c>
      <c r="AC167" s="19">
        <f>MAX(0,MIN(Z167+AA167-AB167,MonthlyPayment-SUM(H167,M167,R167,W167,AB167,AG167,AL167,AQ167,AV167,BA167)-SUM(I167,N167,S167,X167)))</f>
        <v>0.0</v>
      </c>
      <c r="AD167" s="19">
        <f>ROUND(Z167+AA167-AB167-AC167,2)</f>
        <v>0.0</v>
      </c>
      <c r="AE167" s="19">
        <f>AI166</f>
        <v>0.0</v>
      </c>
      <c r="AF167" s="19">
        <f>ROUND(AE167*$AF$5/12,2)</f>
        <v>0.0</v>
      </c>
      <c r="AG167" s="19">
        <f>MIN($AG$5,AE167+AF167)</f>
        <v>0.0</v>
      </c>
      <c r="AH167" s="19">
        <f>MAX(0,MIN(AE167+AF167-AG167,MonthlyPayment-SUM(H167,M167,R167,W167,AB167,AG167,AL167,AQ167,AV167,BA167)-SUM(I167,N167,S167,X167,AC167)))</f>
        <v>0.0</v>
      </c>
      <c r="AI167" s="19">
        <f>ROUND(AE167+AF167-AG167-AH167,2)</f>
        <v>0.0</v>
      </c>
      <c r="AJ167" s="19">
        <f>AN166</f>
        <v>0.0</v>
      </c>
      <c r="AK167" s="19">
        <f>ROUND(AJ167*$AK$5/12,2)</f>
        <v>0.0</v>
      </c>
      <c r="AL167" s="19">
        <f>MIN($AL$5,AJ167+AK167)</f>
        <v>0.0</v>
      </c>
      <c r="AM167" s="19">
        <f>MAX(0,MIN(AJ167+AK167-AL167,MonthlyPayment-SUM(H167,M167,R167,W167,AB167,AG167,AL167,AQ167,AV167,BA167)-SUM(I167,N167,S167,X167,AC167,AH167)))</f>
        <v>0.0</v>
      </c>
      <c r="AN167" s="19">
        <f>ROUND(AJ167+AK167-AL167-AM167,2)</f>
        <v>0.0</v>
      </c>
      <c r="AO167" s="19">
        <f>AS166</f>
        <v>0.0</v>
      </c>
      <c r="AP167" s="19">
        <f>ROUND(AO167*$AP$5/12,2)</f>
        <v>0.0</v>
      </c>
      <c r="AQ167" s="19">
        <f>MIN($AQ$5,AO167+AP167)</f>
        <v>0.0</v>
      </c>
      <c r="AR167" s="19">
        <f>MAX(0,MIN(AO167+AP167-AQ167,MonthlyPayment-SUM(H167,M167,R167,W167,AB167,AG167,AL167,AQ167,AV167,BA167)-SUM(I167,N167,S167,X167,AC167,AH167,AM167)))</f>
        <v>0.0</v>
      </c>
      <c r="AS167" s="19">
        <f>ROUND(AO167+AP167-AQ167-AR167,2)</f>
        <v>0.0</v>
      </c>
      <c r="AT167" s="19">
        <f>AX166</f>
        <v>0.0</v>
      </c>
      <c r="AU167" s="19">
        <f>ROUND(AT167*$AU$5/12,2)</f>
        <v>0.0</v>
      </c>
      <c r="AV167" s="19">
        <f>MIN($AV$5,AT167+AU167)</f>
        <v>0.0</v>
      </c>
      <c r="AW167" s="19">
        <f>MAX(0,MIN(AT167+AU167-AV167,MonthlyPayment-SUM(H167,M167,R167,W167,AB167,AG167,AL167,AQ167,AV167,BA167)-SUM(I167,N167,S167,X167,AC167,AH167,AM167,AR167)))</f>
        <v>0.0</v>
      </c>
      <c r="AX167" s="19">
        <f>ROUND(AT167+AU167-AV167-AW167,2)</f>
        <v>0.0</v>
      </c>
      <c r="AY167" s="19">
        <f>BC166</f>
        <v>0.0</v>
      </c>
      <c r="AZ167" s="19">
        <f>ROUND(AY167*$AZ$5/12,2)</f>
        <v>0.0</v>
      </c>
      <c r="BA167" s="19">
        <f>MIN($BA$5,AY167+AZ167)</f>
        <v>0.0</v>
      </c>
      <c r="BB167" s="19">
        <f>MAX(0,MIN(AY167+AZ167-BA167,MonthlyPayment-SUM(H167,M167,R167,W167,AB167,AG167,AL167,AQ167,AV167,BA167)-SUM(I167,N167,S167,X167,AC167,AH167,AM167,AR167,AW167)))</f>
        <v>0.0</v>
      </c>
      <c r="BC167" s="19">
        <f>ROUND(AY167+AZ167-BA167-BB167,2)</f>
        <v>0.0</v>
      </c>
    </row>
    <row r="168" spans="1:55">
      <c r="A168" s="9">
        <v>162</v>
      </c>
      <c r="B168" s="15">
        <f>IF(FirstPayment="","",EDATE(FirstPayment,A168-1))</f>
        <v/>
      </c>
      <c r="C168" s="19">
        <f>SUM(H168,M168,R168,W168,AB168,AG168,AL168,AQ168,AV168,BA168,I168,N168,S168,X168,AC168,AH168,AM168,AR168,AW168,BB168)</f>
        <v>0.0</v>
      </c>
      <c r="D168" s="19">
        <f>SUM(J168,O168,T168,Y168,AD168,AI168,AN168,AS168,AX168,BC168)</f>
        <v>0.0</v>
      </c>
      <c r="E168" s="19">
        <f>SUM(G168,L168,Q168,V168,AA168,AF168,AK168,AP168,AU168,AZ168)</f>
        <v>0.0</v>
      </c>
      <c r="F168" s="19">
        <f>J167</f>
        <v>0.0</v>
      </c>
      <c r="G168" s="19">
        <f>ROUND(F168*$G$5/12,2)</f>
        <v>0.0</v>
      </c>
      <c r="H168" s="19">
        <f>MIN($H$5,F168+G168)</f>
        <v>0.0</v>
      </c>
      <c r="I168" s="19">
        <f>MAX(0,MIN(F168+G168-H168,MonthlyPayment-SUM(H168,M168,R168,W168,AB168,AG168,AL168,AQ168,AV168,BA168)))</f>
        <v>0.0</v>
      </c>
      <c r="J168" s="19">
        <f>ROUND(F168+G168-H168-I168,2)</f>
        <v>0.0</v>
      </c>
      <c r="K168" s="19">
        <f>O167</f>
        <v>0.0</v>
      </c>
      <c r="L168" s="19">
        <f>ROUND(K168*$L$5/12,2)</f>
        <v>0.0</v>
      </c>
      <c r="M168" s="19">
        <f>MIN($M$5,K168+L168)</f>
        <v>0.0</v>
      </c>
      <c r="N168" s="19">
        <f>MAX(0,MIN(K168+L168-M168,MonthlyPayment-SUM(H168,M168,R168,W168,AB168,AG168,AL168,AQ168,AV168,BA168)-SUM(I168)))</f>
        <v>0.0</v>
      </c>
      <c r="O168" s="19">
        <f>ROUND(K168+L168-M168-N168,2)</f>
        <v>0.0</v>
      </c>
      <c r="P168" s="19">
        <f>T167</f>
        <v>0.0</v>
      </c>
      <c r="Q168" s="19">
        <f>ROUND(P168*$Q$5/12,2)</f>
        <v>0.0</v>
      </c>
      <c r="R168" s="19">
        <f>MIN($R$5,P168+Q168)</f>
        <v>0.0</v>
      </c>
      <c r="S168" s="19">
        <f>MAX(0,MIN(P168+Q168-R168,MonthlyPayment-SUM(H168,M168,R168,W168,AB168,AG168,AL168,AQ168,AV168,BA168)-SUM(I168,N168)))</f>
        <v>0.0</v>
      </c>
      <c r="T168" s="19">
        <f>ROUND(P168+Q168-R168-S168,2)</f>
        <v>0.0</v>
      </c>
      <c r="U168" s="19">
        <f>Y167</f>
        <v>0.0</v>
      </c>
      <c r="V168" s="19">
        <f>ROUND(U168*$V$5/12,2)</f>
        <v>0.0</v>
      </c>
      <c r="W168" s="19">
        <f>MIN($W$5,U168+V168)</f>
        <v>0.0</v>
      </c>
      <c r="X168" s="19">
        <f>MAX(0,MIN(U168+V168-W168,MonthlyPayment-SUM(H168,M168,R168,W168,AB168,AG168,AL168,AQ168,AV168,BA168)-SUM(I168,N168,S168)))</f>
        <v>0.0</v>
      </c>
      <c r="Y168" s="19">
        <f>ROUND(U168+V168-W168-X168,2)</f>
        <v>0.0</v>
      </c>
      <c r="Z168" s="19">
        <f>AD167</f>
        <v>0.0</v>
      </c>
      <c r="AA168" s="19">
        <f>ROUND(Z168*$AA$5/12,2)</f>
        <v>0.0</v>
      </c>
      <c r="AB168" s="19">
        <f>MIN($AB$5,Z168+AA168)</f>
        <v>0.0</v>
      </c>
      <c r="AC168" s="19">
        <f>MAX(0,MIN(Z168+AA168-AB168,MonthlyPayment-SUM(H168,M168,R168,W168,AB168,AG168,AL168,AQ168,AV168,BA168)-SUM(I168,N168,S168,X168)))</f>
        <v>0.0</v>
      </c>
      <c r="AD168" s="19">
        <f>ROUND(Z168+AA168-AB168-AC168,2)</f>
        <v>0.0</v>
      </c>
      <c r="AE168" s="19">
        <f>AI167</f>
        <v>0.0</v>
      </c>
      <c r="AF168" s="19">
        <f>ROUND(AE168*$AF$5/12,2)</f>
        <v>0.0</v>
      </c>
      <c r="AG168" s="19">
        <f>MIN($AG$5,AE168+AF168)</f>
        <v>0.0</v>
      </c>
      <c r="AH168" s="19">
        <f>MAX(0,MIN(AE168+AF168-AG168,MonthlyPayment-SUM(H168,M168,R168,W168,AB168,AG168,AL168,AQ168,AV168,BA168)-SUM(I168,N168,S168,X168,AC168)))</f>
        <v>0.0</v>
      </c>
      <c r="AI168" s="19">
        <f>ROUND(AE168+AF168-AG168-AH168,2)</f>
        <v>0.0</v>
      </c>
      <c r="AJ168" s="19">
        <f>AN167</f>
        <v>0.0</v>
      </c>
      <c r="AK168" s="19">
        <f>ROUND(AJ168*$AK$5/12,2)</f>
        <v>0.0</v>
      </c>
      <c r="AL168" s="19">
        <f>MIN($AL$5,AJ168+AK168)</f>
        <v>0.0</v>
      </c>
      <c r="AM168" s="19">
        <f>MAX(0,MIN(AJ168+AK168-AL168,MonthlyPayment-SUM(H168,M168,R168,W168,AB168,AG168,AL168,AQ168,AV168,BA168)-SUM(I168,N168,S168,X168,AC168,AH168)))</f>
        <v>0.0</v>
      </c>
      <c r="AN168" s="19">
        <f>ROUND(AJ168+AK168-AL168-AM168,2)</f>
        <v>0.0</v>
      </c>
      <c r="AO168" s="19">
        <f>AS167</f>
        <v>0.0</v>
      </c>
      <c r="AP168" s="19">
        <f>ROUND(AO168*$AP$5/12,2)</f>
        <v>0.0</v>
      </c>
      <c r="AQ168" s="19">
        <f>MIN($AQ$5,AO168+AP168)</f>
        <v>0.0</v>
      </c>
      <c r="AR168" s="19">
        <f>MAX(0,MIN(AO168+AP168-AQ168,MonthlyPayment-SUM(H168,M168,R168,W168,AB168,AG168,AL168,AQ168,AV168,BA168)-SUM(I168,N168,S168,X168,AC168,AH168,AM168)))</f>
        <v>0.0</v>
      </c>
      <c r="AS168" s="19">
        <f>ROUND(AO168+AP168-AQ168-AR168,2)</f>
        <v>0.0</v>
      </c>
      <c r="AT168" s="19">
        <f>AX167</f>
        <v>0.0</v>
      </c>
      <c r="AU168" s="19">
        <f>ROUND(AT168*$AU$5/12,2)</f>
        <v>0.0</v>
      </c>
      <c r="AV168" s="19">
        <f>MIN($AV$5,AT168+AU168)</f>
        <v>0.0</v>
      </c>
      <c r="AW168" s="19">
        <f>MAX(0,MIN(AT168+AU168-AV168,MonthlyPayment-SUM(H168,M168,R168,W168,AB168,AG168,AL168,AQ168,AV168,BA168)-SUM(I168,N168,S168,X168,AC168,AH168,AM168,AR168)))</f>
        <v>0.0</v>
      </c>
      <c r="AX168" s="19">
        <f>ROUND(AT168+AU168-AV168-AW168,2)</f>
        <v>0.0</v>
      </c>
      <c r="AY168" s="19">
        <f>BC167</f>
        <v>0.0</v>
      </c>
      <c r="AZ168" s="19">
        <f>ROUND(AY168*$AZ$5/12,2)</f>
        <v>0.0</v>
      </c>
      <c r="BA168" s="19">
        <f>MIN($BA$5,AY168+AZ168)</f>
        <v>0.0</v>
      </c>
      <c r="BB168" s="19">
        <f>MAX(0,MIN(AY168+AZ168-BA168,MonthlyPayment-SUM(H168,M168,R168,W168,AB168,AG168,AL168,AQ168,AV168,BA168)-SUM(I168,N168,S168,X168,AC168,AH168,AM168,AR168,AW168)))</f>
        <v>0.0</v>
      </c>
      <c r="BC168" s="19">
        <f>ROUND(AY168+AZ168-BA168-BB168,2)</f>
        <v>0.0</v>
      </c>
    </row>
    <row r="169" spans="1:55">
      <c r="A169" s="9">
        <v>163</v>
      </c>
      <c r="B169" s="15">
        <f>IF(FirstPayment="","",EDATE(FirstPayment,A169-1))</f>
        <v/>
      </c>
      <c r="C169" s="19">
        <f>SUM(H169,M169,R169,W169,AB169,AG169,AL169,AQ169,AV169,BA169,I169,N169,S169,X169,AC169,AH169,AM169,AR169,AW169,BB169)</f>
        <v>0.0</v>
      </c>
      <c r="D169" s="19">
        <f>SUM(J169,O169,T169,Y169,AD169,AI169,AN169,AS169,AX169,BC169)</f>
        <v>0.0</v>
      </c>
      <c r="E169" s="19">
        <f>SUM(G169,L169,Q169,V169,AA169,AF169,AK169,AP169,AU169,AZ169)</f>
        <v>0.0</v>
      </c>
      <c r="F169" s="19">
        <f>J168</f>
        <v>0.0</v>
      </c>
      <c r="G169" s="19">
        <f>ROUND(F169*$G$5/12,2)</f>
        <v>0.0</v>
      </c>
      <c r="H169" s="19">
        <f>MIN($H$5,F169+G169)</f>
        <v>0.0</v>
      </c>
      <c r="I169" s="19">
        <f>MAX(0,MIN(F169+G169-H169,MonthlyPayment-SUM(H169,M169,R169,W169,AB169,AG169,AL169,AQ169,AV169,BA169)))</f>
        <v>0.0</v>
      </c>
      <c r="J169" s="19">
        <f>ROUND(F169+G169-H169-I169,2)</f>
        <v>0.0</v>
      </c>
      <c r="K169" s="19">
        <f>O168</f>
        <v>0.0</v>
      </c>
      <c r="L169" s="19">
        <f>ROUND(K169*$L$5/12,2)</f>
        <v>0.0</v>
      </c>
      <c r="M169" s="19">
        <f>MIN($M$5,K169+L169)</f>
        <v>0.0</v>
      </c>
      <c r="N169" s="19">
        <f>MAX(0,MIN(K169+L169-M169,MonthlyPayment-SUM(H169,M169,R169,W169,AB169,AG169,AL169,AQ169,AV169,BA169)-SUM(I169)))</f>
        <v>0.0</v>
      </c>
      <c r="O169" s="19">
        <f>ROUND(K169+L169-M169-N169,2)</f>
        <v>0.0</v>
      </c>
      <c r="P169" s="19">
        <f>T168</f>
        <v>0.0</v>
      </c>
      <c r="Q169" s="19">
        <f>ROUND(P169*$Q$5/12,2)</f>
        <v>0.0</v>
      </c>
      <c r="R169" s="19">
        <f>MIN($R$5,P169+Q169)</f>
        <v>0.0</v>
      </c>
      <c r="S169" s="19">
        <f>MAX(0,MIN(P169+Q169-R169,MonthlyPayment-SUM(H169,M169,R169,W169,AB169,AG169,AL169,AQ169,AV169,BA169)-SUM(I169,N169)))</f>
        <v>0.0</v>
      </c>
      <c r="T169" s="19">
        <f>ROUND(P169+Q169-R169-S169,2)</f>
        <v>0.0</v>
      </c>
      <c r="U169" s="19">
        <f>Y168</f>
        <v>0.0</v>
      </c>
      <c r="V169" s="19">
        <f>ROUND(U169*$V$5/12,2)</f>
        <v>0.0</v>
      </c>
      <c r="W169" s="19">
        <f>MIN($W$5,U169+V169)</f>
        <v>0.0</v>
      </c>
      <c r="X169" s="19">
        <f>MAX(0,MIN(U169+V169-W169,MonthlyPayment-SUM(H169,M169,R169,W169,AB169,AG169,AL169,AQ169,AV169,BA169)-SUM(I169,N169,S169)))</f>
        <v>0.0</v>
      </c>
      <c r="Y169" s="19">
        <f>ROUND(U169+V169-W169-X169,2)</f>
        <v>0.0</v>
      </c>
      <c r="Z169" s="19">
        <f>AD168</f>
        <v>0.0</v>
      </c>
      <c r="AA169" s="19">
        <f>ROUND(Z169*$AA$5/12,2)</f>
        <v>0.0</v>
      </c>
      <c r="AB169" s="19">
        <f>MIN($AB$5,Z169+AA169)</f>
        <v>0.0</v>
      </c>
      <c r="AC169" s="19">
        <f>MAX(0,MIN(Z169+AA169-AB169,MonthlyPayment-SUM(H169,M169,R169,W169,AB169,AG169,AL169,AQ169,AV169,BA169)-SUM(I169,N169,S169,X169)))</f>
        <v>0.0</v>
      </c>
      <c r="AD169" s="19">
        <f>ROUND(Z169+AA169-AB169-AC169,2)</f>
        <v>0.0</v>
      </c>
      <c r="AE169" s="19">
        <f>AI168</f>
        <v>0.0</v>
      </c>
      <c r="AF169" s="19">
        <f>ROUND(AE169*$AF$5/12,2)</f>
        <v>0.0</v>
      </c>
      <c r="AG169" s="19">
        <f>MIN($AG$5,AE169+AF169)</f>
        <v>0.0</v>
      </c>
      <c r="AH169" s="19">
        <f>MAX(0,MIN(AE169+AF169-AG169,MonthlyPayment-SUM(H169,M169,R169,W169,AB169,AG169,AL169,AQ169,AV169,BA169)-SUM(I169,N169,S169,X169,AC169)))</f>
        <v>0.0</v>
      </c>
      <c r="AI169" s="19">
        <f>ROUND(AE169+AF169-AG169-AH169,2)</f>
        <v>0.0</v>
      </c>
      <c r="AJ169" s="19">
        <f>AN168</f>
        <v>0.0</v>
      </c>
      <c r="AK169" s="19">
        <f>ROUND(AJ169*$AK$5/12,2)</f>
        <v>0.0</v>
      </c>
      <c r="AL169" s="19">
        <f>MIN($AL$5,AJ169+AK169)</f>
        <v>0.0</v>
      </c>
      <c r="AM169" s="19">
        <f>MAX(0,MIN(AJ169+AK169-AL169,MonthlyPayment-SUM(H169,M169,R169,W169,AB169,AG169,AL169,AQ169,AV169,BA169)-SUM(I169,N169,S169,X169,AC169,AH169)))</f>
        <v>0.0</v>
      </c>
      <c r="AN169" s="19">
        <f>ROUND(AJ169+AK169-AL169-AM169,2)</f>
        <v>0.0</v>
      </c>
      <c r="AO169" s="19">
        <f>AS168</f>
        <v>0.0</v>
      </c>
      <c r="AP169" s="19">
        <f>ROUND(AO169*$AP$5/12,2)</f>
        <v>0.0</v>
      </c>
      <c r="AQ169" s="19">
        <f>MIN($AQ$5,AO169+AP169)</f>
        <v>0.0</v>
      </c>
      <c r="AR169" s="19">
        <f>MAX(0,MIN(AO169+AP169-AQ169,MonthlyPayment-SUM(H169,M169,R169,W169,AB169,AG169,AL169,AQ169,AV169,BA169)-SUM(I169,N169,S169,X169,AC169,AH169,AM169)))</f>
        <v>0.0</v>
      </c>
      <c r="AS169" s="19">
        <f>ROUND(AO169+AP169-AQ169-AR169,2)</f>
        <v>0.0</v>
      </c>
      <c r="AT169" s="19">
        <f>AX168</f>
        <v>0.0</v>
      </c>
      <c r="AU169" s="19">
        <f>ROUND(AT169*$AU$5/12,2)</f>
        <v>0.0</v>
      </c>
      <c r="AV169" s="19">
        <f>MIN($AV$5,AT169+AU169)</f>
        <v>0.0</v>
      </c>
      <c r="AW169" s="19">
        <f>MAX(0,MIN(AT169+AU169-AV169,MonthlyPayment-SUM(H169,M169,R169,W169,AB169,AG169,AL169,AQ169,AV169,BA169)-SUM(I169,N169,S169,X169,AC169,AH169,AM169,AR169)))</f>
        <v>0.0</v>
      </c>
      <c r="AX169" s="19">
        <f>ROUND(AT169+AU169-AV169-AW169,2)</f>
        <v>0.0</v>
      </c>
      <c r="AY169" s="19">
        <f>BC168</f>
        <v>0.0</v>
      </c>
      <c r="AZ169" s="19">
        <f>ROUND(AY169*$AZ$5/12,2)</f>
        <v>0.0</v>
      </c>
      <c r="BA169" s="19">
        <f>MIN($BA$5,AY169+AZ169)</f>
        <v>0.0</v>
      </c>
      <c r="BB169" s="19">
        <f>MAX(0,MIN(AY169+AZ169-BA169,MonthlyPayment-SUM(H169,M169,R169,W169,AB169,AG169,AL169,AQ169,AV169,BA169)-SUM(I169,N169,S169,X169,AC169,AH169,AM169,AR169,AW169)))</f>
        <v>0.0</v>
      </c>
      <c r="BC169" s="19">
        <f>ROUND(AY169+AZ169-BA169-BB169,2)</f>
        <v>0.0</v>
      </c>
    </row>
    <row r="170" spans="1:55">
      <c r="A170" s="9">
        <v>164</v>
      </c>
      <c r="B170" s="15">
        <f>IF(FirstPayment="","",EDATE(FirstPayment,A170-1))</f>
        <v/>
      </c>
      <c r="C170" s="19">
        <f>SUM(H170,M170,R170,W170,AB170,AG170,AL170,AQ170,AV170,BA170,I170,N170,S170,X170,AC170,AH170,AM170,AR170,AW170,BB170)</f>
        <v>0.0</v>
      </c>
      <c r="D170" s="19">
        <f>SUM(J170,O170,T170,Y170,AD170,AI170,AN170,AS170,AX170,BC170)</f>
        <v>0.0</v>
      </c>
      <c r="E170" s="19">
        <f>SUM(G170,L170,Q170,V170,AA170,AF170,AK170,AP170,AU170,AZ170)</f>
        <v>0.0</v>
      </c>
      <c r="F170" s="19">
        <f>J169</f>
        <v>0.0</v>
      </c>
      <c r="G170" s="19">
        <f>ROUND(F170*$G$5/12,2)</f>
        <v>0.0</v>
      </c>
      <c r="H170" s="19">
        <f>MIN($H$5,F170+G170)</f>
        <v>0.0</v>
      </c>
      <c r="I170" s="19">
        <f>MAX(0,MIN(F170+G170-H170,MonthlyPayment-SUM(H170,M170,R170,W170,AB170,AG170,AL170,AQ170,AV170,BA170)))</f>
        <v>0.0</v>
      </c>
      <c r="J170" s="19">
        <f>ROUND(F170+G170-H170-I170,2)</f>
        <v>0.0</v>
      </c>
      <c r="K170" s="19">
        <f>O169</f>
        <v>0.0</v>
      </c>
      <c r="L170" s="19">
        <f>ROUND(K170*$L$5/12,2)</f>
        <v>0.0</v>
      </c>
      <c r="M170" s="19">
        <f>MIN($M$5,K170+L170)</f>
        <v>0.0</v>
      </c>
      <c r="N170" s="19">
        <f>MAX(0,MIN(K170+L170-M170,MonthlyPayment-SUM(H170,M170,R170,W170,AB170,AG170,AL170,AQ170,AV170,BA170)-SUM(I170)))</f>
        <v>0.0</v>
      </c>
      <c r="O170" s="19">
        <f>ROUND(K170+L170-M170-N170,2)</f>
        <v>0.0</v>
      </c>
      <c r="P170" s="19">
        <f>T169</f>
        <v>0.0</v>
      </c>
      <c r="Q170" s="19">
        <f>ROUND(P170*$Q$5/12,2)</f>
        <v>0.0</v>
      </c>
      <c r="R170" s="19">
        <f>MIN($R$5,P170+Q170)</f>
        <v>0.0</v>
      </c>
      <c r="S170" s="19">
        <f>MAX(0,MIN(P170+Q170-R170,MonthlyPayment-SUM(H170,M170,R170,W170,AB170,AG170,AL170,AQ170,AV170,BA170)-SUM(I170,N170)))</f>
        <v>0.0</v>
      </c>
      <c r="T170" s="19">
        <f>ROUND(P170+Q170-R170-S170,2)</f>
        <v>0.0</v>
      </c>
      <c r="U170" s="19">
        <f>Y169</f>
        <v>0.0</v>
      </c>
      <c r="V170" s="19">
        <f>ROUND(U170*$V$5/12,2)</f>
        <v>0.0</v>
      </c>
      <c r="W170" s="19">
        <f>MIN($W$5,U170+V170)</f>
        <v>0.0</v>
      </c>
      <c r="X170" s="19">
        <f>MAX(0,MIN(U170+V170-W170,MonthlyPayment-SUM(H170,M170,R170,W170,AB170,AG170,AL170,AQ170,AV170,BA170)-SUM(I170,N170,S170)))</f>
        <v>0.0</v>
      </c>
      <c r="Y170" s="19">
        <f>ROUND(U170+V170-W170-X170,2)</f>
        <v>0.0</v>
      </c>
      <c r="Z170" s="19">
        <f>AD169</f>
        <v>0.0</v>
      </c>
      <c r="AA170" s="19">
        <f>ROUND(Z170*$AA$5/12,2)</f>
        <v>0.0</v>
      </c>
      <c r="AB170" s="19">
        <f>MIN($AB$5,Z170+AA170)</f>
        <v>0.0</v>
      </c>
      <c r="AC170" s="19">
        <f>MAX(0,MIN(Z170+AA170-AB170,MonthlyPayment-SUM(H170,M170,R170,W170,AB170,AG170,AL170,AQ170,AV170,BA170)-SUM(I170,N170,S170,X170)))</f>
        <v>0.0</v>
      </c>
      <c r="AD170" s="19">
        <f>ROUND(Z170+AA170-AB170-AC170,2)</f>
        <v>0.0</v>
      </c>
      <c r="AE170" s="19">
        <f>AI169</f>
        <v>0.0</v>
      </c>
      <c r="AF170" s="19">
        <f>ROUND(AE170*$AF$5/12,2)</f>
        <v>0.0</v>
      </c>
      <c r="AG170" s="19">
        <f>MIN($AG$5,AE170+AF170)</f>
        <v>0.0</v>
      </c>
      <c r="AH170" s="19">
        <f>MAX(0,MIN(AE170+AF170-AG170,MonthlyPayment-SUM(H170,M170,R170,W170,AB170,AG170,AL170,AQ170,AV170,BA170)-SUM(I170,N170,S170,X170,AC170)))</f>
        <v>0.0</v>
      </c>
      <c r="AI170" s="19">
        <f>ROUND(AE170+AF170-AG170-AH170,2)</f>
        <v>0.0</v>
      </c>
      <c r="AJ170" s="19">
        <f>AN169</f>
        <v>0.0</v>
      </c>
      <c r="AK170" s="19">
        <f>ROUND(AJ170*$AK$5/12,2)</f>
        <v>0.0</v>
      </c>
      <c r="AL170" s="19">
        <f>MIN($AL$5,AJ170+AK170)</f>
        <v>0.0</v>
      </c>
      <c r="AM170" s="19">
        <f>MAX(0,MIN(AJ170+AK170-AL170,MonthlyPayment-SUM(H170,M170,R170,W170,AB170,AG170,AL170,AQ170,AV170,BA170)-SUM(I170,N170,S170,X170,AC170,AH170)))</f>
        <v>0.0</v>
      </c>
      <c r="AN170" s="19">
        <f>ROUND(AJ170+AK170-AL170-AM170,2)</f>
        <v>0.0</v>
      </c>
      <c r="AO170" s="19">
        <f>AS169</f>
        <v>0.0</v>
      </c>
      <c r="AP170" s="19">
        <f>ROUND(AO170*$AP$5/12,2)</f>
        <v>0.0</v>
      </c>
      <c r="AQ170" s="19">
        <f>MIN($AQ$5,AO170+AP170)</f>
        <v>0.0</v>
      </c>
      <c r="AR170" s="19">
        <f>MAX(0,MIN(AO170+AP170-AQ170,MonthlyPayment-SUM(H170,M170,R170,W170,AB170,AG170,AL170,AQ170,AV170,BA170)-SUM(I170,N170,S170,X170,AC170,AH170,AM170)))</f>
        <v>0.0</v>
      </c>
      <c r="AS170" s="19">
        <f>ROUND(AO170+AP170-AQ170-AR170,2)</f>
        <v>0.0</v>
      </c>
      <c r="AT170" s="19">
        <f>AX169</f>
        <v>0.0</v>
      </c>
      <c r="AU170" s="19">
        <f>ROUND(AT170*$AU$5/12,2)</f>
        <v>0.0</v>
      </c>
      <c r="AV170" s="19">
        <f>MIN($AV$5,AT170+AU170)</f>
        <v>0.0</v>
      </c>
      <c r="AW170" s="19">
        <f>MAX(0,MIN(AT170+AU170-AV170,MonthlyPayment-SUM(H170,M170,R170,W170,AB170,AG170,AL170,AQ170,AV170,BA170)-SUM(I170,N170,S170,X170,AC170,AH170,AM170,AR170)))</f>
        <v>0.0</v>
      </c>
      <c r="AX170" s="19">
        <f>ROUND(AT170+AU170-AV170-AW170,2)</f>
        <v>0.0</v>
      </c>
      <c r="AY170" s="19">
        <f>BC169</f>
        <v>0.0</v>
      </c>
      <c r="AZ170" s="19">
        <f>ROUND(AY170*$AZ$5/12,2)</f>
        <v>0.0</v>
      </c>
      <c r="BA170" s="19">
        <f>MIN($BA$5,AY170+AZ170)</f>
        <v>0.0</v>
      </c>
      <c r="BB170" s="19">
        <f>MAX(0,MIN(AY170+AZ170-BA170,MonthlyPayment-SUM(H170,M170,R170,W170,AB170,AG170,AL170,AQ170,AV170,BA170)-SUM(I170,N170,S170,X170,AC170,AH170,AM170,AR170,AW170)))</f>
        <v>0.0</v>
      </c>
      <c r="BC170" s="19">
        <f>ROUND(AY170+AZ170-BA170-BB170,2)</f>
        <v>0.0</v>
      </c>
    </row>
    <row r="171" spans="1:55">
      <c r="A171" s="9">
        <v>165</v>
      </c>
      <c r="B171" s="15">
        <f>IF(FirstPayment="","",EDATE(FirstPayment,A171-1))</f>
        <v/>
      </c>
      <c r="C171" s="19">
        <f>SUM(H171,M171,R171,W171,AB171,AG171,AL171,AQ171,AV171,BA171,I171,N171,S171,X171,AC171,AH171,AM171,AR171,AW171,BB171)</f>
        <v>0.0</v>
      </c>
      <c r="D171" s="19">
        <f>SUM(J171,O171,T171,Y171,AD171,AI171,AN171,AS171,AX171,BC171)</f>
        <v>0.0</v>
      </c>
      <c r="E171" s="19">
        <f>SUM(G171,L171,Q171,V171,AA171,AF171,AK171,AP171,AU171,AZ171)</f>
        <v>0.0</v>
      </c>
      <c r="F171" s="19">
        <f>J170</f>
        <v>0.0</v>
      </c>
      <c r="G171" s="19">
        <f>ROUND(F171*$G$5/12,2)</f>
        <v>0.0</v>
      </c>
      <c r="H171" s="19">
        <f>MIN($H$5,F171+G171)</f>
        <v>0.0</v>
      </c>
      <c r="I171" s="19">
        <f>MAX(0,MIN(F171+G171-H171,MonthlyPayment-SUM(H171,M171,R171,W171,AB171,AG171,AL171,AQ171,AV171,BA171)))</f>
        <v>0.0</v>
      </c>
      <c r="J171" s="19">
        <f>ROUND(F171+G171-H171-I171,2)</f>
        <v>0.0</v>
      </c>
      <c r="K171" s="19">
        <f>O170</f>
        <v>0.0</v>
      </c>
      <c r="L171" s="19">
        <f>ROUND(K171*$L$5/12,2)</f>
        <v>0.0</v>
      </c>
      <c r="M171" s="19">
        <f>MIN($M$5,K171+L171)</f>
        <v>0.0</v>
      </c>
      <c r="N171" s="19">
        <f>MAX(0,MIN(K171+L171-M171,MonthlyPayment-SUM(H171,M171,R171,W171,AB171,AG171,AL171,AQ171,AV171,BA171)-SUM(I171)))</f>
        <v>0.0</v>
      </c>
      <c r="O171" s="19">
        <f>ROUND(K171+L171-M171-N171,2)</f>
        <v>0.0</v>
      </c>
      <c r="P171" s="19">
        <f>T170</f>
        <v>0.0</v>
      </c>
      <c r="Q171" s="19">
        <f>ROUND(P171*$Q$5/12,2)</f>
        <v>0.0</v>
      </c>
      <c r="R171" s="19">
        <f>MIN($R$5,P171+Q171)</f>
        <v>0.0</v>
      </c>
      <c r="S171" s="19">
        <f>MAX(0,MIN(P171+Q171-R171,MonthlyPayment-SUM(H171,M171,R171,W171,AB171,AG171,AL171,AQ171,AV171,BA171)-SUM(I171,N171)))</f>
        <v>0.0</v>
      </c>
      <c r="T171" s="19">
        <f>ROUND(P171+Q171-R171-S171,2)</f>
        <v>0.0</v>
      </c>
      <c r="U171" s="19">
        <f>Y170</f>
        <v>0.0</v>
      </c>
      <c r="V171" s="19">
        <f>ROUND(U171*$V$5/12,2)</f>
        <v>0.0</v>
      </c>
      <c r="W171" s="19">
        <f>MIN($W$5,U171+V171)</f>
        <v>0.0</v>
      </c>
      <c r="X171" s="19">
        <f>MAX(0,MIN(U171+V171-W171,MonthlyPayment-SUM(H171,M171,R171,W171,AB171,AG171,AL171,AQ171,AV171,BA171)-SUM(I171,N171,S171)))</f>
        <v>0.0</v>
      </c>
      <c r="Y171" s="19">
        <f>ROUND(U171+V171-W171-X171,2)</f>
        <v>0.0</v>
      </c>
      <c r="Z171" s="19">
        <f>AD170</f>
        <v>0.0</v>
      </c>
      <c r="AA171" s="19">
        <f>ROUND(Z171*$AA$5/12,2)</f>
        <v>0.0</v>
      </c>
      <c r="AB171" s="19">
        <f>MIN($AB$5,Z171+AA171)</f>
        <v>0.0</v>
      </c>
      <c r="AC171" s="19">
        <f>MAX(0,MIN(Z171+AA171-AB171,MonthlyPayment-SUM(H171,M171,R171,W171,AB171,AG171,AL171,AQ171,AV171,BA171)-SUM(I171,N171,S171,X171)))</f>
        <v>0.0</v>
      </c>
      <c r="AD171" s="19">
        <f>ROUND(Z171+AA171-AB171-AC171,2)</f>
        <v>0.0</v>
      </c>
      <c r="AE171" s="19">
        <f>AI170</f>
        <v>0.0</v>
      </c>
      <c r="AF171" s="19">
        <f>ROUND(AE171*$AF$5/12,2)</f>
        <v>0.0</v>
      </c>
      <c r="AG171" s="19">
        <f>MIN($AG$5,AE171+AF171)</f>
        <v>0.0</v>
      </c>
      <c r="AH171" s="19">
        <f>MAX(0,MIN(AE171+AF171-AG171,MonthlyPayment-SUM(H171,M171,R171,W171,AB171,AG171,AL171,AQ171,AV171,BA171)-SUM(I171,N171,S171,X171,AC171)))</f>
        <v>0.0</v>
      </c>
      <c r="AI171" s="19">
        <f>ROUND(AE171+AF171-AG171-AH171,2)</f>
        <v>0.0</v>
      </c>
      <c r="AJ171" s="19">
        <f>AN170</f>
        <v>0.0</v>
      </c>
      <c r="AK171" s="19">
        <f>ROUND(AJ171*$AK$5/12,2)</f>
        <v>0.0</v>
      </c>
      <c r="AL171" s="19">
        <f>MIN($AL$5,AJ171+AK171)</f>
        <v>0.0</v>
      </c>
      <c r="AM171" s="19">
        <f>MAX(0,MIN(AJ171+AK171-AL171,MonthlyPayment-SUM(H171,M171,R171,W171,AB171,AG171,AL171,AQ171,AV171,BA171)-SUM(I171,N171,S171,X171,AC171,AH171)))</f>
        <v>0.0</v>
      </c>
      <c r="AN171" s="19">
        <f>ROUND(AJ171+AK171-AL171-AM171,2)</f>
        <v>0.0</v>
      </c>
      <c r="AO171" s="19">
        <f>AS170</f>
        <v>0.0</v>
      </c>
      <c r="AP171" s="19">
        <f>ROUND(AO171*$AP$5/12,2)</f>
        <v>0.0</v>
      </c>
      <c r="AQ171" s="19">
        <f>MIN($AQ$5,AO171+AP171)</f>
        <v>0.0</v>
      </c>
      <c r="AR171" s="19">
        <f>MAX(0,MIN(AO171+AP171-AQ171,MonthlyPayment-SUM(H171,M171,R171,W171,AB171,AG171,AL171,AQ171,AV171,BA171)-SUM(I171,N171,S171,X171,AC171,AH171,AM171)))</f>
        <v>0.0</v>
      </c>
      <c r="AS171" s="19">
        <f>ROUND(AO171+AP171-AQ171-AR171,2)</f>
        <v>0.0</v>
      </c>
      <c r="AT171" s="19">
        <f>AX170</f>
        <v>0.0</v>
      </c>
      <c r="AU171" s="19">
        <f>ROUND(AT171*$AU$5/12,2)</f>
        <v>0.0</v>
      </c>
      <c r="AV171" s="19">
        <f>MIN($AV$5,AT171+AU171)</f>
        <v>0.0</v>
      </c>
      <c r="AW171" s="19">
        <f>MAX(0,MIN(AT171+AU171-AV171,MonthlyPayment-SUM(H171,M171,R171,W171,AB171,AG171,AL171,AQ171,AV171,BA171)-SUM(I171,N171,S171,X171,AC171,AH171,AM171,AR171)))</f>
        <v>0.0</v>
      </c>
      <c r="AX171" s="19">
        <f>ROUND(AT171+AU171-AV171-AW171,2)</f>
        <v>0.0</v>
      </c>
      <c r="AY171" s="19">
        <f>BC170</f>
        <v>0.0</v>
      </c>
      <c r="AZ171" s="19">
        <f>ROUND(AY171*$AZ$5/12,2)</f>
        <v>0.0</v>
      </c>
      <c r="BA171" s="19">
        <f>MIN($BA$5,AY171+AZ171)</f>
        <v>0.0</v>
      </c>
      <c r="BB171" s="19">
        <f>MAX(0,MIN(AY171+AZ171-BA171,MonthlyPayment-SUM(H171,M171,R171,W171,AB171,AG171,AL171,AQ171,AV171,BA171)-SUM(I171,N171,S171,X171,AC171,AH171,AM171,AR171,AW171)))</f>
        <v>0.0</v>
      </c>
      <c r="BC171" s="19">
        <f>ROUND(AY171+AZ171-BA171-BB171,2)</f>
        <v>0.0</v>
      </c>
    </row>
    <row r="172" spans="1:55">
      <c r="A172" s="9">
        <v>166</v>
      </c>
      <c r="B172" s="15">
        <f>IF(FirstPayment="","",EDATE(FirstPayment,A172-1))</f>
        <v/>
      </c>
      <c r="C172" s="19">
        <f>SUM(H172,M172,R172,W172,AB172,AG172,AL172,AQ172,AV172,BA172,I172,N172,S172,X172,AC172,AH172,AM172,AR172,AW172,BB172)</f>
        <v>0.0</v>
      </c>
      <c r="D172" s="19">
        <f>SUM(J172,O172,T172,Y172,AD172,AI172,AN172,AS172,AX172,BC172)</f>
        <v>0.0</v>
      </c>
      <c r="E172" s="19">
        <f>SUM(G172,L172,Q172,V172,AA172,AF172,AK172,AP172,AU172,AZ172)</f>
        <v>0.0</v>
      </c>
      <c r="F172" s="19">
        <f>J171</f>
        <v>0.0</v>
      </c>
      <c r="G172" s="19">
        <f>ROUND(F172*$G$5/12,2)</f>
        <v>0.0</v>
      </c>
      <c r="H172" s="19">
        <f>MIN($H$5,F172+G172)</f>
        <v>0.0</v>
      </c>
      <c r="I172" s="19">
        <f>MAX(0,MIN(F172+G172-H172,MonthlyPayment-SUM(H172,M172,R172,W172,AB172,AG172,AL172,AQ172,AV172,BA172)))</f>
        <v>0.0</v>
      </c>
      <c r="J172" s="19">
        <f>ROUND(F172+G172-H172-I172,2)</f>
        <v>0.0</v>
      </c>
      <c r="K172" s="19">
        <f>O171</f>
        <v>0.0</v>
      </c>
      <c r="L172" s="19">
        <f>ROUND(K172*$L$5/12,2)</f>
        <v>0.0</v>
      </c>
      <c r="M172" s="19">
        <f>MIN($M$5,K172+L172)</f>
        <v>0.0</v>
      </c>
      <c r="N172" s="19">
        <f>MAX(0,MIN(K172+L172-M172,MonthlyPayment-SUM(H172,M172,R172,W172,AB172,AG172,AL172,AQ172,AV172,BA172)-SUM(I172)))</f>
        <v>0.0</v>
      </c>
      <c r="O172" s="19">
        <f>ROUND(K172+L172-M172-N172,2)</f>
        <v>0.0</v>
      </c>
      <c r="P172" s="19">
        <f>T171</f>
        <v>0.0</v>
      </c>
      <c r="Q172" s="19">
        <f>ROUND(P172*$Q$5/12,2)</f>
        <v>0.0</v>
      </c>
      <c r="R172" s="19">
        <f>MIN($R$5,P172+Q172)</f>
        <v>0.0</v>
      </c>
      <c r="S172" s="19">
        <f>MAX(0,MIN(P172+Q172-R172,MonthlyPayment-SUM(H172,M172,R172,W172,AB172,AG172,AL172,AQ172,AV172,BA172)-SUM(I172,N172)))</f>
        <v>0.0</v>
      </c>
      <c r="T172" s="19">
        <f>ROUND(P172+Q172-R172-S172,2)</f>
        <v>0.0</v>
      </c>
      <c r="U172" s="19">
        <f>Y171</f>
        <v>0.0</v>
      </c>
      <c r="V172" s="19">
        <f>ROUND(U172*$V$5/12,2)</f>
        <v>0.0</v>
      </c>
      <c r="W172" s="19">
        <f>MIN($W$5,U172+V172)</f>
        <v>0.0</v>
      </c>
      <c r="X172" s="19">
        <f>MAX(0,MIN(U172+V172-W172,MonthlyPayment-SUM(H172,M172,R172,W172,AB172,AG172,AL172,AQ172,AV172,BA172)-SUM(I172,N172,S172)))</f>
        <v>0.0</v>
      </c>
      <c r="Y172" s="19">
        <f>ROUND(U172+V172-W172-X172,2)</f>
        <v>0.0</v>
      </c>
      <c r="Z172" s="19">
        <f>AD171</f>
        <v>0.0</v>
      </c>
      <c r="AA172" s="19">
        <f>ROUND(Z172*$AA$5/12,2)</f>
        <v>0.0</v>
      </c>
      <c r="AB172" s="19">
        <f>MIN($AB$5,Z172+AA172)</f>
        <v>0.0</v>
      </c>
      <c r="AC172" s="19">
        <f>MAX(0,MIN(Z172+AA172-AB172,MonthlyPayment-SUM(H172,M172,R172,W172,AB172,AG172,AL172,AQ172,AV172,BA172)-SUM(I172,N172,S172,X172)))</f>
        <v>0.0</v>
      </c>
      <c r="AD172" s="19">
        <f>ROUND(Z172+AA172-AB172-AC172,2)</f>
        <v>0.0</v>
      </c>
      <c r="AE172" s="19">
        <f>AI171</f>
        <v>0.0</v>
      </c>
      <c r="AF172" s="19">
        <f>ROUND(AE172*$AF$5/12,2)</f>
        <v>0.0</v>
      </c>
      <c r="AG172" s="19">
        <f>MIN($AG$5,AE172+AF172)</f>
        <v>0.0</v>
      </c>
      <c r="AH172" s="19">
        <f>MAX(0,MIN(AE172+AF172-AG172,MonthlyPayment-SUM(H172,M172,R172,W172,AB172,AG172,AL172,AQ172,AV172,BA172)-SUM(I172,N172,S172,X172,AC172)))</f>
        <v>0.0</v>
      </c>
      <c r="AI172" s="19">
        <f>ROUND(AE172+AF172-AG172-AH172,2)</f>
        <v>0.0</v>
      </c>
      <c r="AJ172" s="19">
        <f>AN171</f>
        <v>0.0</v>
      </c>
      <c r="AK172" s="19">
        <f>ROUND(AJ172*$AK$5/12,2)</f>
        <v>0.0</v>
      </c>
      <c r="AL172" s="19">
        <f>MIN($AL$5,AJ172+AK172)</f>
        <v>0.0</v>
      </c>
      <c r="AM172" s="19">
        <f>MAX(0,MIN(AJ172+AK172-AL172,MonthlyPayment-SUM(H172,M172,R172,W172,AB172,AG172,AL172,AQ172,AV172,BA172)-SUM(I172,N172,S172,X172,AC172,AH172)))</f>
        <v>0.0</v>
      </c>
      <c r="AN172" s="19">
        <f>ROUND(AJ172+AK172-AL172-AM172,2)</f>
        <v>0.0</v>
      </c>
      <c r="AO172" s="19">
        <f>AS171</f>
        <v>0.0</v>
      </c>
      <c r="AP172" s="19">
        <f>ROUND(AO172*$AP$5/12,2)</f>
        <v>0.0</v>
      </c>
      <c r="AQ172" s="19">
        <f>MIN($AQ$5,AO172+AP172)</f>
        <v>0.0</v>
      </c>
      <c r="AR172" s="19">
        <f>MAX(0,MIN(AO172+AP172-AQ172,MonthlyPayment-SUM(H172,M172,R172,W172,AB172,AG172,AL172,AQ172,AV172,BA172)-SUM(I172,N172,S172,X172,AC172,AH172,AM172)))</f>
        <v>0.0</v>
      </c>
      <c r="AS172" s="19">
        <f>ROUND(AO172+AP172-AQ172-AR172,2)</f>
        <v>0.0</v>
      </c>
      <c r="AT172" s="19">
        <f>AX171</f>
        <v>0.0</v>
      </c>
      <c r="AU172" s="19">
        <f>ROUND(AT172*$AU$5/12,2)</f>
        <v>0.0</v>
      </c>
      <c r="AV172" s="19">
        <f>MIN($AV$5,AT172+AU172)</f>
        <v>0.0</v>
      </c>
      <c r="AW172" s="19">
        <f>MAX(0,MIN(AT172+AU172-AV172,MonthlyPayment-SUM(H172,M172,R172,W172,AB172,AG172,AL172,AQ172,AV172,BA172)-SUM(I172,N172,S172,X172,AC172,AH172,AM172,AR172)))</f>
        <v>0.0</v>
      </c>
      <c r="AX172" s="19">
        <f>ROUND(AT172+AU172-AV172-AW172,2)</f>
        <v>0.0</v>
      </c>
      <c r="AY172" s="19">
        <f>BC171</f>
        <v>0.0</v>
      </c>
      <c r="AZ172" s="19">
        <f>ROUND(AY172*$AZ$5/12,2)</f>
        <v>0.0</v>
      </c>
      <c r="BA172" s="19">
        <f>MIN($BA$5,AY172+AZ172)</f>
        <v>0.0</v>
      </c>
      <c r="BB172" s="19">
        <f>MAX(0,MIN(AY172+AZ172-BA172,MonthlyPayment-SUM(H172,M172,R172,W172,AB172,AG172,AL172,AQ172,AV172,BA172)-SUM(I172,N172,S172,X172,AC172,AH172,AM172,AR172,AW172)))</f>
        <v>0.0</v>
      </c>
      <c r="BC172" s="19">
        <f>ROUND(AY172+AZ172-BA172-BB172,2)</f>
        <v>0.0</v>
      </c>
    </row>
    <row r="173" spans="1:55">
      <c r="A173" s="9">
        <v>167</v>
      </c>
      <c r="B173" s="15">
        <f>IF(FirstPayment="","",EDATE(FirstPayment,A173-1))</f>
        <v/>
      </c>
      <c r="C173" s="19">
        <f>SUM(H173,M173,R173,W173,AB173,AG173,AL173,AQ173,AV173,BA173,I173,N173,S173,X173,AC173,AH173,AM173,AR173,AW173,BB173)</f>
        <v>0.0</v>
      </c>
      <c r="D173" s="19">
        <f>SUM(J173,O173,T173,Y173,AD173,AI173,AN173,AS173,AX173,BC173)</f>
        <v>0.0</v>
      </c>
      <c r="E173" s="19">
        <f>SUM(G173,L173,Q173,V173,AA173,AF173,AK173,AP173,AU173,AZ173)</f>
        <v>0.0</v>
      </c>
      <c r="F173" s="19">
        <f>J172</f>
        <v>0.0</v>
      </c>
      <c r="G173" s="19">
        <f>ROUND(F173*$G$5/12,2)</f>
        <v>0.0</v>
      </c>
      <c r="H173" s="19">
        <f>MIN($H$5,F173+G173)</f>
        <v>0.0</v>
      </c>
      <c r="I173" s="19">
        <f>MAX(0,MIN(F173+G173-H173,MonthlyPayment-SUM(H173,M173,R173,W173,AB173,AG173,AL173,AQ173,AV173,BA173)))</f>
        <v>0.0</v>
      </c>
      <c r="J173" s="19">
        <f>ROUND(F173+G173-H173-I173,2)</f>
        <v>0.0</v>
      </c>
      <c r="K173" s="19">
        <f>O172</f>
        <v>0.0</v>
      </c>
      <c r="L173" s="19">
        <f>ROUND(K173*$L$5/12,2)</f>
        <v>0.0</v>
      </c>
      <c r="M173" s="19">
        <f>MIN($M$5,K173+L173)</f>
        <v>0.0</v>
      </c>
      <c r="N173" s="19">
        <f>MAX(0,MIN(K173+L173-M173,MonthlyPayment-SUM(H173,M173,R173,W173,AB173,AG173,AL173,AQ173,AV173,BA173)-SUM(I173)))</f>
        <v>0.0</v>
      </c>
      <c r="O173" s="19">
        <f>ROUND(K173+L173-M173-N173,2)</f>
        <v>0.0</v>
      </c>
      <c r="P173" s="19">
        <f>T172</f>
        <v>0.0</v>
      </c>
      <c r="Q173" s="19">
        <f>ROUND(P173*$Q$5/12,2)</f>
        <v>0.0</v>
      </c>
      <c r="R173" s="19">
        <f>MIN($R$5,P173+Q173)</f>
        <v>0.0</v>
      </c>
      <c r="S173" s="19">
        <f>MAX(0,MIN(P173+Q173-R173,MonthlyPayment-SUM(H173,M173,R173,W173,AB173,AG173,AL173,AQ173,AV173,BA173)-SUM(I173,N173)))</f>
        <v>0.0</v>
      </c>
      <c r="T173" s="19">
        <f>ROUND(P173+Q173-R173-S173,2)</f>
        <v>0.0</v>
      </c>
      <c r="U173" s="19">
        <f>Y172</f>
        <v>0.0</v>
      </c>
      <c r="V173" s="19">
        <f>ROUND(U173*$V$5/12,2)</f>
        <v>0.0</v>
      </c>
      <c r="W173" s="19">
        <f>MIN($W$5,U173+V173)</f>
        <v>0.0</v>
      </c>
      <c r="X173" s="19">
        <f>MAX(0,MIN(U173+V173-W173,MonthlyPayment-SUM(H173,M173,R173,W173,AB173,AG173,AL173,AQ173,AV173,BA173)-SUM(I173,N173,S173)))</f>
        <v>0.0</v>
      </c>
      <c r="Y173" s="19">
        <f>ROUND(U173+V173-W173-X173,2)</f>
        <v>0.0</v>
      </c>
      <c r="Z173" s="19">
        <f>AD172</f>
        <v>0.0</v>
      </c>
      <c r="AA173" s="19">
        <f>ROUND(Z173*$AA$5/12,2)</f>
        <v>0.0</v>
      </c>
      <c r="AB173" s="19">
        <f>MIN($AB$5,Z173+AA173)</f>
        <v>0.0</v>
      </c>
      <c r="AC173" s="19">
        <f>MAX(0,MIN(Z173+AA173-AB173,MonthlyPayment-SUM(H173,M173,R173,W173,AB173,AG173,AL173,AQ173,AV173,BA173)-SUM(I173,N173,S173,X173)))</f>
        <v>0.0</v>
      </c>
      <c r="AD173" s="19">
        <f>ROUND(Z173+AA173-AB173-AC173,2)</f>
        <v>0.0</v>
      </c>
      <c r="AE173" s="19">
        <f>AI172</f>
        <v>0.0</v>
      </c>
      <c r="AF173" s="19">
        <f>ROUND(AE173*$AF$5/12,2)</f>
        <v>0.0</v>
      </c>
      <c r="AG173" s="19">
        <f>MIN($AG$5,AE173+AF173)</f>
        <v>0.0</v>
      </c>
      <c r="AH173" s="19">
        <f>MAX(0,MIN(AE173+AF173-AG173,MonthlyPayment-SUM(H173,M173,R173,W173,AB173,AG173,AL173,AQ173,AV173,BA173)-SUM(I173,N173,S173,X173,AC173)))</f>
        <v>0.0</v>
      </c>
      <c r="AI173" s="19">
        <f>ROUND(AE173+AF173-AG173-AH173,2)</f>
        <v>0.0</v>
      </c>
      <c r="AJ173" s="19">
        <f>AN172</f>
        <v>0.0</v>
      </c>
      <c r="AK173" s="19">
        <f>ROUND(AJ173*$AK$5/12,2)</f>
        <v>0.0</v>
      </c>
      <c r="AL173" s="19">
        <f>MIN($AL$5,AJ173+AK173)</f>
        <v>0.0</v>
      </c>
      <c r="AM173" s="19">
        <f>MAX(0,MIN(AJ173+AK173-AL173,MonthlyPayment-SUM(H173,M173,R173,W173,AB173,AG173,AL173,AQ173,AV173,BA173)-SUM(I173,N173,S173,X173,AC173,AH173)))</f>
        <v>0.0</v>
      </c>
      <c r="AN173" s="19">
        <f>ROUND(AJ173+AK173-AL173-AM173,2)</f>
        <v>0.0</v>
      </c>
      <c r="AO173" s="19">
        <f>AS172</f>
        <v>0.0</v>
      </c>
      <c r="AP173" s="19">
        <f>ROUND(AO173*$AP$5/12,2)</f>
        <v>0.0</v>
      </c>
      <c r="AQ173" s="19">
        <f>MIN($AQ$5,AO173+AP173)</f>
        <v>0.0</v>
      </c>
      <c r="AR173" s="19">
        <f>MAX(0,MIN(AO173+AP173-AQ173,MonthlyPayment-SUM(H173,M173,R173,W173,AB173,AG173,AL173,AQ173,AV173,BA173)-SUM(I173,N173,S173,X173,AC173,AH173,AM173)))</f>
        <v>0.0</v>
      </c>
      <c r="AS173" s="19">
        <f>ROUND(AO173+AP173-AQ173-AR173,2)</f>
        <v>0.0</v>
      </c>
      <c r="AT173" s="19">
        <f>AX172</f>
        <v>0.0</v>
      </c>
      <c r="AU173" s="19">
        <f>ROUND(AT173*$AU$5/12,2)</f>
        <v>0.0</v>
      </c>
      <c r="AV173" s="19">
        <f>MIN($AV$5,AT173+AU173)</f>
        <v>0.0</v>
      </c>
      <c r="AW173" s="19">
        <f>MAX(0,MIN(AT173+AU173-AV173,MonthlyPayment-SUM(H173,M173,R173,W173,AB173,AG173,AL173,AQ173,AV173,BA173)-SUM(I173,N173,S173,X173,AC173,AH173,AM173,AR173)))</f>
        <v>0.0</v>
      </c>
      <c r="AX173" s="19">
        <f>ROUND(AT173+AU173-AV173-AW173,2)</f>
        <v>0.0</v>
      </c>
      <c r="AY173" s="19">
        <f>BC172</f>
        <v>0.0</v>
      </c>
      <c r="AZ173" s="19">
        <f>ROUND(AY173*$AZ$5/12,2)</f>
        <v>0.0</v>
      </c>
      <c r="BA173" s="19">
        <f>MIN($BA$5,AY173+AZ173)</f>
        <v>0.0</v>
      </c>
      <c r="BB173" s="19">
        <f>MAX(0,MIN(AY173+AZ173-BA173,MonthlyPayment-SUM(H173,M173,R173,W173,AB173,AG173,AL173,AQ173,AV173,BA173)-SUM(I173,N173,S173,X173,AC173,AH173,AM173,AR173,AW173)))</f>
        <v>0.0</v>
      </c>
      <c r="BC173" s="19">
        <f>ROUND(AY173+AZ173-BA173-BB173,2)</f>
        <v>0.0</v>
      </c>
    </row>
    <row r="174" spans="1:55">
      <c r="A174" s="9">
        <v>168</v>
      </c>
      <c r="B174" s="15">
        <f>IF(FirstPayment="","",EDATE(FirstPayment,A174-1))</f>
        <v/>
      </c>
      <c r="C174" s="19">
        <f>SUM(H174,M174,R174,W174,AB174,AG174,AL174,AQ174,AV174,BA174,I174,N174,S174,X174,AC174,AH174,AM174,AR174,AW174,BB174)</f>
        <v>0.0</v>
      </c>
      <c r="D174" s="19">
        <f>SUM(J174,O174,T174,Y174,AD174,AI174,AN174,AS174,AX174,BC174)</f>
        <v>0.0</v>
      </c>
      <c r="E174" s="19">
        <f>SUM(G174,L174,Q174,V174,AA174,AF174,AK174,AP174,AU174,AZ174)</f>
        <v>0.0</v>
      </c>
      <c r="F174" s="19">
        <f>J173</f>
        <v>0.0</v>
      </c>
      <c r="G174" s="19">
        <f>ROUND(F174*$G$5/12,2)</f>
        <v>0.0</v>
      </c>
      <c r="H174" s="19">
        <f>MIN($H$5,F174+G174)</f>
        <v>0.0</v>
      </c>
      <c r="I174" s="19">
        <f>MAX(0,MIN(F174+G174-H174,MonthlyPayment-SUM(H174,M174,R174,W174,AB174,AG174,AL174,AQ174,AV174,BA174)))</f>
        <v>0.0</v>
      </c>
      <c r="J174" s="19">
        <f>ROUND(F174+G174-H174-I174,2)</f>
        <v>0.0</v>
      </c>
      <c r="K174" s="19">
        <f>O173</f>
        <v>0.0</v>
      </c>
      <c r="L174" s="19">
        <f>ROUND(K174*$L$5/12,2)</f>
        <v>0.0</v>
      </c>
      <c r="M174" s="19">
        <f>MIN($M$5,K174+L174)</f>
        <v>0.0</v>
      </c>
      <c r="N174" s="19">
        <f>MAX(0,MIN(K174+L174-M174,MonthlyPayment-SUM(H174,M174,R174,W174,AB174,AG174,AL174,AQ174,AV174,BA174)-SUM(I174)))</f>
        <v>0.0</v>
      </c>
      <c r="O174" s="19">
        <f>ROUND(K174+L174-M174-N174,2)</f>
        <v>0.0</v>
      </c>
      <c r="P174" s="19">
        <f>T173</f>
        <v>0.0</v>
      </c>
      <c r="Q174" s="19">
        <f>ROUND(P174*$Q$5/12,2)</f>
        <v>0.0</v>
      </c>
      <c r="R174" s="19">
        <f>MIN($R$5,P174+Q174)</f>
        <v>0.0</v>
      </c>
      <c r="S174" s="19">
        <f>MAX(0,MIN(P174+Q174-R174,MonthlyPayment-SUM(H174,M174,R174,W174,AB174,AG174,AL174,AQ174,AV174,BA174)-SUM(I174,N174)))</f>
        <v>0.0</v>
      </c>
      <c r="T174" s="19">
        <f>ROUND(P174+Q174-R174-S174,2)</f>
        <v>0.0</v>
      </c>
      <c r="U174" s="19">
        <f>Y173</f>
        <v>0.0</v>
      </c>
      <c r="V174" s="19">
        <f>ROUND(U174*$V$5/12,2)</f>
        <v>0.0</v>
      </c>
      <c r="W174" s="19">
        <f>MIN($W$5,U174+V174)</f>
        <v>0.0</v>
      </c>
      <c r="X174" s="19">
        <f>MAX(0,MIN(U174+V174-W174,MonthlyPayment-SUM(H174,M174,R174,W174,AB174,AG174,AL174,AQ174,AV174,BA174)-SUM(I174,N174,S174)))</f>
        <v>0.0</v>
      </c>
      <c r="Y174" s="19">
        <f>ROUND(U174+V174-W174-X174,2)</f>
        <v>0.0</v>
      </c>
      <c r="Z174" s="19">
        <f>AD173</f>
        <v>0.0</v>
      </c>
      <c r="AA174" s="19">
        <f>ROUND(Z174*$AA$5/12,2)</f>
        <v>0.0</v>
      </c>
      <c r="AB174" s="19">
        <f>MIN($AB$5,Z174+AA174)</f>
        <v>0.0</v>
      </c>
      <c r="AC174" s="19">
        <f>MAX(0,MIN(Z174+AA174-AB174,MonthlyPayment-SUM(H174,M174,R174,W174,AB174,AG174,AL174,AQ174,AV174,BA174)-SUM(I174,N174,S174,X174)))</f>
        <v>0.0</v>
      </c>
      <c r="AD174" s="19">
        <f>ROUND(Z174+AA174-AB174-AC174,2)</f>
        <v>0.0</v>
      </c>
      <c r="AE174" s="19">
        <f>AI173</f>
        <v>0.0</v>
      </c>
      <c r="AF174" s="19">
        <f>ROUND(AE174*$AF$5/12,2)</f>
        <v>0.0</v>
      </c>
      <c r="AG174" s="19">
        <f>MIN($AG$5,AE174+AF174)</f>
        <v>0.0</v>
      </c>
      <c r="AH174" s="19">
        <f>MAX(0,MIN(AE174+AF174-AG174,MonthlyPayment-SUM(H174,M174,R174,W174,AB174,AG174,AL174,AQ174,AV174,BA174)-SUM(I174,N174,S174,X174,AC174)))</f>
        <v>0.0</v>
      </c>
      <c r="AI174" s="19">
        <f>ROUND(AE174+AF174-AG174-AH174,2)</f>
        <v>0.0</v>
      </c>
      <c r="AJ174" s="19">
        <f>AN173</f>
        <v>0.0</v>
      </c>
      <c r="AK174" s="19">
        <f>ROUND(AJ174*$AK$5/12,2)</f>
        <v>0.0</v>
      </c>
      <c r="AL174" s="19">
        <f>MIN($AL$5,AJ174+AK174)</f>
        <v>0.0</v>
      </c>
      <c r="AM174" s="19">
        <f>MAX(0,MIN(AJ174+AK174-AL174,MonthlyPayment-SUM(H174,M174,R174,W174,AB174,AG174,AL174,AQ174,AV174,BA174)-SUM(I174,N174,S174,X174,AC174,AH174)))</f>
        <v>0.0</v>
      </c>
      <c r="AN174" s="19">
        <f>ROUND(AJ174+AK174-AL174-AM174,2)</f>
        <v>0.0</v>
      </c>
      <c r="AO174" s="19">
        <f>AS173</f>
        <v>0.0</v>
      </c>
      <c r="AP174" s="19">
        <f>ROUND(AO174*$AP$5/12,2)</f>
        <v>0.0</v>
      </c>
      <c r="AQ174" s="19">
        <f>MIN($AQ$5,AO174+AP174)</f>
        <v>0.0</v>
      </c>
      <c r="AR174" s="19">
        <f>MAX(0,MIN(AO174+AP174-AQ174,MonthlyPayment-SUM(H174,M174,R174,W174,AB174,AG174,AL174,AQ174,AV174,BA174)-SUM(I174,N174,S174,X174,AC174,AH174,AM174)))</f>
        <v>0.0</v>
      </c>
      <c r="AS174" s="19">
        <f>ROUND(AO174+AP174-AQ174-AR174,2)</f>
        <v>0.0</v>
      </c>
      <c r="AT174" s="19">
        <f>AX173</f>
        <v>0.0</v>
      </c>
      <c r="AU174" s="19">
        <f>ROUND(AT174*$AU$5/12,2)</f>
        <v>0.0</v>
      </c>
      <c r="AV174" s="19">
        <f>MIN($AV$5,AT174+AU174)</f>
        <v>0.0</v>
      </c>
      <c r="AW174" s="19">
        <f>MAX(0,MIN(AT174+AU174-AV174,MonthlyPayment-SUM(H174,M174,R174,W174,AB174,AG174,AL174,AQ174,AV174,BA174)-SUM(I174,N174,S174,X174,AC174,AH174,AM174,AR174)))</f>
        <v>0.0</v>
      </c>
      <c r="AX174" s="19">
        <f>ROUND(AT174+AU174-AV174-AW174,2)</f>
        <v>0.0</v>
      </c>
      <c r="AY174" s="19">
        <f>BC173</f>
        <v>0.0</v>
      </c>
      <c r="AZ174" s="19">
        <f>ROUND(AY174*$AZ$5/12,2)</f>
        <v>0.0</v>
      </c>
      <c r="BA174" s="19">
        <f>MIN($BA$5,AY174+AZ174)</f>
        <v>0.0</v>
      </c>
      <c r="BB174" s="19">
        <f>MAX(0,MIN(AY174+AZ174-BA174,MonthlyPayment-SUM(H174,M174,R174,W174,AB174,AG174,AL174,AQ174,AV174,BA174)-SUM(I174,N174,S174,X174,AC174,AH174,AM174,AR174,AW174)))</f>
        <v>0.0</v>
      </c>
      <c r="BC174" s="19">
        <f>ROUND(AY174+AZ174-BA174-BB174,2)</f>
        <v>0.0</v>
      </c>
    </row>
    <row r="175" spans="1:55">
      <c r="A175" s="9">
        <v>169</v>
      </c>
      <c r="B175" s="15">
        <f>IF(FirstPayment="","",EDATE(FirstPayment,A175-1))</f>
        <v/>
      </c>
      <c r="C175" s="19">
        <f>SUM(H175,M175,R175,W175,AB175,AG175,AL175,AQ175,AV175,BA175,I175,N175,S175,X175,AC175,AH175,AM175,AR175,AW175,BB175)</f>
        <v>0.0</v>
      </c>
      <c r="D175" s="19">
        <f>SUM(J175,O175,T175,Y175,AD175,AI175,AN175,AS175,AX175,BC175)</f>
        <v>0.0</v>
      </c>
      <c r="E175" s="19">
        <f>SUM(G175,L175,Q175,V175,AA175,AF175,AK175,AP175,AU175,AZ175)</f>
        <v>0.0</v>
      </c>
      <c r="F175" s="19">
        <f>J174</f>
        <v>0.0</v>
      </c>
      <c r="G175" s="19">
        <f>ROUND(F175*$G$5/12,2)</f>
        <v>0.0</v>
      </c>
      <c r="H175" s="19">
        <f>MIN($H$5,F175+G175)</f>
        <v>0.0</v>
      </c>
      <c r="I175" s="19">
        <f>MAX(0,MIN(F175+G175-H175,MonthlyPayment-SUM(H175,M175,R175,W175,AB175,AG175,AL175,AQ175,AV175,BA175)))</f>
        <v>0.0</v>
      </c>
      <c r="J175" s="19">
        <f>ROUND(F175+G175-H175-I175,2)</f>
        <v>0.0</v>
      </c>
      <c r="K175" s="19">
        <f>O174</f>
        <v>0.0</v>
      </c>
      <c r="L175" s="19">
        <f>ROUND(K175*$L$5/12,2)</f>
        <v>0.0</v>
      </c>
      <c r="M175" s="19">
        <f>MIN($M$5,K175+L175)</f>
        <v>0.0</v>
      </c>
      <c r="N175" s="19">
        <f>MAX(0,MIN(K175+L175-M175,MonthlyPayment-SUM(H175,M175,R175,W175,AB175,AG175,AL175,AQ175,AV175,BA175)-SUM(I175)))</f>
        <v>0.0</v>
      </c>
      <c r="O175" s="19">
        <f>ROUND(K175+L175-M175-N175,2)</f>
        <v>0.0</v>
      </c>
      <c r="P175" s="19">
        <f>T174</f>
        <v>0.0</v>
      </c>
      <c r="Q175" s="19">
        <f>ROUND(P175*$Q$5/12,2)</f>
        <v>0.0</v>
      </c>
      <c r="R175" s="19">
        <f>MIN($R$5,P175+Q175)</f>
        <v>0.0</v>
      </c>
      <c r="S175" s="19">
        <f>MAX(0,MIN(P175+Q175-R175,MonthlyPayment-SUM(H175,M175,R175,W175,AB175,AG175,AL175,AQ175,AV175,BA175)-SUM(I175,N175)))</f>
        <v>0.0</v>
      </c>
      <c r="T175" s="19">
        <f>ROUND(P175+Q175-R175-S175,2)</f>
        <v>0.0</v>
      </c>
      <c r="U175" s="19">
        <f>Y174</f>
        <v>0.0</v>
      </c>
      <c r="V175" s="19">
        <f>ROUND(U175*$V$5/12,2)</f>
        <v>0.0</v>
      </c>
      <c r="W175" s="19">
        <f>MIN($W$5,U175+V175)</f>
        <v>0.0</v>
      </c>
      <c r="X175" s="19">
        <f>MAX(0,MIN(U175+V175-W175,MonthlyPayment-SUM(H175,M175,R175,W175,AB175,AG175,AL175,AQ175,AV175,BA175)-SUM(I175,N175,S175)))</f>
        <v>0.0</v>
      </c>
      <c r="Y175" s="19">
        <f>ROUND(U175+V175-W175-X175,2)</f>
        <v>0.0</v>
      </c>
      <c r="Z175" s="19">
        <f>AD174</f>
        <v>0.0</v>
      </c>
      <c r="AA175" s="19">
        <f>ROUND(Z175*$AA$5/12,2)</f>
        <v>0.0</v>
      </c>
      <c r="AB175" s="19">
        <f>MIN($AB$5,Z175+AA175)</f>
        <v>0.0</v>
      </c>
      <c r="AC175" s="19">
        <f>MAX(0,MIN(Z175+AA175-AB175,MonthlyPayment-SUM(H175,M175,R175,W175,AB175,AG175,AL175,AQ175,AV175,BA175)-SUM(I175,N175,S175,X175)))</f>
        <v>0.0</v>
      </c>
      <c r="AD175" s="19">
        <f>ROUND(Z175+AA175-AB175-AC175,2)</f>
        <v>0.0</v>
      </c>
      <c r="AE175" s="19">
        <f>AI174</f>
        <v>0.0</v>
      </c>
      <c r="AF175" s="19">
        <f>ROUND(AE175*$AF$5/12,2)</f>
        <v>0.0</v>
      </c>
      <c r="AG175" s="19">
        <f>MIN($AG$5,AE175+AF175)</f>
        <v>0.0</v>
      </c>
      <c r="AH175" s="19">
        <f>MAX(0,MIN(AE175+AF175-AG175,MonthlyPayment-SUM(H175,M175,R175,W175,AB175,AG175,AL175,AQ175,AV175,BA175)-SUM(I175,N175,S175,X175,AC175)))</f>
        <v>0.0</v>
      </c>
      <c r="AI175" s="19">
        <f>ROUND(AE175+AF175-AG175-AH175,2)</f>
        <v>0.0</v>
      </c>
      <c r="AJ175" s="19">
        <f>AN174</f>
        <v>0.0</v>
      </c>
      <c r="AK175" s="19">
        <f>ROUND(AJ175*$AK$5/12,2)</f>
        <v>0.0</v>
      </c>
      <c r="AL175" s="19">
        <f>MIN($AL$5,AJ175+AK175)</f>
        <v>0.0</v>
      </c>
      <c r="AM175" s="19">
        <f>MAX(0,MIN(AJ175+AK175-AL175,MonthlyPayment-SUM(H175,M175,R175,W175,AB175,AG175,AL175,AQ175,AV175,BA175)-SUM(I175,N175,S175,X175,AC175,AH175)))</f>
        <v>0.0</v>
      </c>
      <c r="AN175" s="19">
        <f>ROUND(AJ175+AK175-AL175-AM175,2)</f>
        <v>0.0</v>
      </c>
      <c r="AO175" s="19">
        <f>AS174</f>
        <v>0.0</v>
      </c>
      <c r="AP175" s="19">
        <f>ROUND(AO175*$AP$5/12,2)</f>
        <v>0.0</v>
      </c>
      <c r="AQ175" s="19">
        <f>MIN($AQ$5,AO175+AP175)</f>
        <v>0.0</v>
      </c>
      <c r="AR175" s="19">
        <f>MAX(0,MIN(AO175+AP175-AQ175,MonthlyPayment-SUM(H175,M175,R175,W175,AB175,AG175,AL175,AQ175,AV175,BA175)-SUM(I175,N175,S175,X175,AC175,AH175,AM175)))</f>
        <v>0.0</v>
      </c>
      <c r="AS175" s="19">
        <f>ROUND(AO175+AP175-AQ175-AR175,2)</f>
        <v>0.0</v>
      </c>
      <c r="AT175" s="19">
        <f>AX174</f>
        <v>0.0</v>
      </c>
      <c r="AU175" s="19">
        <f>ROUND(AT175*$AU$5/12,2)</f>
        <v>0.0</v>
      </c>
      <c r="AV175" s="19">
        <f>MIN($AV$5,AT175+AU175)</f>
        <v>0.0</v>
      </c>
      <c r="AW175" s="19">
        <f>MAX(0,MIN(AT175+AU175-AV175,MonthlyPayment-SUM(H175,M175,R175,W175,AB175,AG175,AL175,AQ175,AV175,BA175)-SUM(I175,N175,S175,X175,AC175,AH175,AM175,AR175)))</f>
        <v>0.0</v>
      </c>
      <c r="AX175" s="19">
        <f>ROUND(AT175+AU175-AV175-AW175,2)</f>
        <v>0.0</v>
      </c>
      <c r="AY175" s="19">
        <f>BC174</f>
        <v>0.0</v>
      </c>
      <c r="AZ175" s="19">
        <f>ROUND(AY175*$AZ$5/12,2)</f>
        <v>0.0</v>
      </c>
      <c r="BA175" s="19">
        <f>MIN($BA$5,AY175+AZ175)</f>
        <v>0.0</v>
      </c>
      <c r="BB175" s="19">
        <f>MAX(0,MIN(AY175+AZ175-BA175,MonthlyPayment-SUM(H175,M175,R175,W175,AB175,AG175,AL175,AQ175,AV175,BA175)-SUM(I175,N175,S175,X175,AC175,AH175,AM175,AR175,AW175)))</f>
        <v>0.0</v>
      </c>
      <c r="BC175" s="19">
        <f>ROUND(AY175+AZ175-BA175-BB175,2)</f>
        <v>0.0</v>
      </c>
    </row>
    <row r="176" spans="1:55">
      <c r="A176" s="9">
        <v>170</v>
      </c>
      <c r="B176" s="15">
        <f>IF(FirstPayment="","",EDATE(FirstPayment,A176-1))</f>
        <v/>
      </c>
      <c r="C176" s="19">
        <f>SUM(H176,M176,R176,W176,AB176,AG176,AL176,AQ176,AV176,BA176,I176,N176,S176,X176,AC176,AH176,AM176,AR176,AW176,BB176)</f>
        <v>0.0</v>
      </c>
      <c r="D176" s="19">
        <f>SUM(J176,O176,T176,Y176,AD176,AI176,AN176,AS176,AX176,BC176)</f>
        <v>0.0</v>
      </c>
      <c r="E176" s="19">
        <f>SUM(G176,L176,Q176,V176,AA176,AF176,AK176,AP176,AU176,AZ176)</f>
        <v>0.0</v>
      </c>
      <c r="F176" s="19">
        <f>J175</f>
        <v>0.0</v>
      </c>
      <c r="G176" s="19">
        <f>ROUND(F176*$G$5/12,2)</f>
        <v>0.0</v>
      </c>
      <c r="H176" s="19">
        <f>MIN($H$5,F176+G176)</f>
        <v>0.0</v>
      </c>
      <c r="I176" s="19">
        <f>MAX(0,MIN(F176+G176-H176,MonthlyPayment-SUM(H176,M176,R176,W176,AB176,AG176,AL176,AQ176,AV176,BA176)))</f>
        <v>0.0</v>
      </c>
      <c r="J176" s="19">
        <f>ROUND(F176+G176-H176-I176,2)</f>
        <v>0.0</v>
      </c>
      <c r="K176" s="19">
        <f>O175</f>
        <v>0.0</v>
      </c>
      <c r="L176" s="19">
        <f>ROUND(K176*$L$5/12,2)</f>
        <v>0.0</v>
      </c>
      <c r="M176" s="19">
        <f>MIN($M$5,K176+L176)</f>
        <v>0.0</v>
      </c>
      <c r="N176" s="19">
        <f>MAX(0,MIN(K176+L176-M176,MonthlyPayment-SUM(H176,M176,R176,W176,AB176,AG176,AL176,AQ176,AV176,BA176)-SUM(I176)))</f>
        <v>0.0</v>
      </c>
      <c r="O176" s="19">
        <f>ROUND(K176+L176-M176-N176,2)</f>
        <v>0.0</v>
      </c>
      <c r="P176" s="19">
        <f>T175</f>
        <v>0.0</v>
      </c>
      <c r="Q176" s="19">
        <f>ROUND(P176*$Q$5/12,2)</f>
        <v>0.0</v>
      </c>
      <c r="R176" s="19">
        <f>MIN($R$5,P176+Q176)</f>
        <v>0.0</v>
      </c>
      <c r="S176" s="19">
        <f>MAX(0,MIN(P176+Q176-R176,MonthlyPayment-SUM(H176,M176,R176,W176,AB176,AG176,AL176,AQ176,AV176,BA176)-SUM(I176,N176)))</f>
        <v>0.0</v>
      </c>
      <c r="T176" s="19">
        <f>ROUND(P176+Q176-R176-S176,2)</f>
        <v>0.0</v>
      </c>
      <c r="U176" s="19">
        <f>Y175</f>
        <v>0.0</v>
      </c>
      <c r="V176" s="19">
        <f>ROUND(U176*$V$5/12,2)</f>
        <v>0.0</v>
      </c>
      <c r="W176" s="19">
        <f>MIN($W$5,U176+V176)</f>
        <v>0.0</v>
      </c>
      <c r="X176" s="19">
        <f>MAX(0,MIN(U176+V176-W176,MonthlyPayment-SUM(H176,M176,R176,W176,AB176,AG176,AL176,AQ176,AV176,BA176)-SUM(I176,N176,S176)))</f>
        <v>0.0</v>
      </c>
      <c r="Y176" s="19">
        <f>ROUND(U176+V176-W176-X176,2)</f>
        <v>0.0</v>
      </c>
      <c r="Z176" s="19">
        <f>AD175</f>
        <v>0.0</v>
      </c>
      <c r="AA176" s="19">
        <f>ROUND(Z176*$AA$5/12,2)</f>
        <v>0.0</v>
      </c>
      <c r="AB176" s="19">
        <f>MIN($AB$5,Z176+AA176)</f>
        <v>0.0</v>
      </c>
      <c r="AC176" s="19">
        <f>MAX(0,MIN(Z176+AA176-AB176,MonthlyPayment-SUM(H176,M176,R176,W176,AB176,AG176,AL176,AQ176,AV176,BA176)-SUM(I176,N176,S176,X176)))</f>
        <v>0.0</v>
      </c>
      <c r="AD176" s="19">
        <f>ROUND(Z176+AA176-AB176-AC176,2)</f>
        <v>0.0</v>
      </c>
      <c r="AE176" s="19">
        <f>AI175</f>
        <v>0.0</v>
      </c>
      <c r="AF176" s="19">
        <f>ROUND(AE176*$AF$5/12,2)</f>
        <v>0.0</v>
      </c>
      <c r="AG176" s="19">
        <f>MIN($AG$5,AE176+AF176)</f>
        <v>0.0</v>
      </c>
      <c r="AH176" s="19">
        <f>MAX(0,MIN(AE176+AF176-AG176,MonthlyPayment-SUM(H176,M176,R176,W176,AB176,AG176,AL176,AQ176,AV176,BA176)-SUM(I176,N176,S176,X176,AC176)))</f>
        <v>0.0</v>
      </c>
      <c r="AI176" s="19">
        <f>ROUND(AE176+AF176-AG176-AH176,2)</f>
        <v>0.0</v>
      </c>
      <c r="AJ176" s="19">
        <f>AN175</f>
        <v>0.0</v>
      </c>
      <c r="AK176" s="19">
        <f>ROUND(AJ176*$AK$5/12,2)</f>
        <v>0.0</v>
      </c>
      <c r="AL176" s="19">
        <f>MIN($AL$5,AJ176+AK176)</f>
        <v>0.0</v>
      </c>
      <c r="AM176" s="19">
        <f>MAX(0,MIN(AJ176+AK176-AL176,MonthlyPayment-SUM(H176,M176,R176,W176,AB176,AG176,AL176,AQ176,AV176,BA176)-SUM(I176,N176,S176,X176,AC176,AH176)))</f>
        <v>0.0</v>
      </c>
      <c r="AN176" s="19">
        <f>ROUND(AJ176+AK176-AL176-AM176,2)</f>
        <v>0.0</v>
      </c>
      <c r="AO176" s="19">
        <f>AS175</f>
        <v>0.0</v>
      </c>
      <c r="AP176" s="19">
        <f>ROUND(AO176*$AP$5/12,2)</f>
        <v>0.0</v>
      </c>
      <c r="AQ176" s="19">
        <f>MIN($AQ$5,AO176+AP176)</f>
        <v>0.0</v>
      </c>
      <c r="AR176" s="19">
        <f>MAX(0,MIN(AO176+AP176-AQ176,MonthlyPayment-SUM(H176,M176,R176,W176,AB176,AG176,AL176,AQ176,AV176,BA176)-SUM(I176,N176,S176,X176,AC176,AH176,AM176)))</f>
        <v>0.0</v>
      </c>
      <c r="AS176" s="19">
        <f>ROUND(AO176+AP176-AQ176-AR176,2)</f>
        <v>0.0</v>
      </c>
      <c r="AT176" s="19">
        <f>AX175</f>
        <v>0.0</v>
      </c>
      <c r="AU176" s="19">
        <f>ROUND(AT176*$AU$5/12,2)</f>
        <v>0.0</v>
      </c>
      <c r="AV176" s="19">
        <f>MIN($AV$5,AT176+AU176)</f>
        <v>0.0</v>
      </c>
      <c r="AW176" s="19">
        <f>MAX(0,MIN(AT176+AU176-AV176,MonthlyPayment-SUM(H176,M176,R176,W176,AB176,AG176,AL176,AQ176,AV176,BA176)-SUM(I176,N176,S176,X176,AC176,AH176,AM176,AR176)))</f>
        <v>0.0</v>
      </c>
      <c r="AX176" s="19">
        <f>ROUND(AT176+AU176-AV176-AW176,2)</f>
        <v>0.0</v>
      </c>
      <c r="AY176" s="19">
        <f>BC175</f>
        <v>0.0</v>
      </c>
      <c r="AZ176" s="19">
        <f>ROUND(AY176*$AZ$5/12,2)</f>
        <v>0.0</v>
      </c>
      <c r="BA176" s="19">
        <f>MIN($BA$5,AY176+AZ176)</f>
        <v>0.0</v>
      </c>
      <c r="BB176" s="19">
        <f>MAX(0,MIN(AY176+AZ176-BA176,MonthlyPayment-SUM(H176,M176,R176,W176,AB176,AG176,AL176,AQ176,AV176,BA176)-SUM(I176,N176,S176,X176,AC176,AH176,AM176,AR176,AW176)))</f>
        <v>0.0</v>
      </c>
      <c r="BC176" s="19">
        <f>ROUND(AY176+AZ176-BA176-BB176,2)</f>
        <v>0.0</v>
      </c>
    </row>
    <row r="177" spans="1:55">
      <c r="A177" s="9">
        <v>171</v>
      </c>
      <c r="B177" s="15">
        <f>IF(FirstPayment="","",EDATE(FirstPayment,A177-1))</f>
        <v/>
      </c>
      <c r="C177" s="19">
        <f>SUM(H177,M177,R177,W177,AB177,AG177,AL177,AQ177,AV177,BA177,I177,N177,S177,X177,AC177,AH177,AM177,AR177,AW177,BB177)</f>
        <v>0.0</v>
      </c>
      <c r="D177" s="19">
        <f>SUM(J177,O177,T177,Y177,AD177,AI177,AN177,AS177,AX177,BC177)</f>
        <v>0.0</v>
      </c>
      <c r="E177" s="19">
        <f>SUM(G177,L177,Q177,V177,AA177,AF177,AK177,AP177,AU177,AZ177)</f>
        <v>0.0</v>
      </c>
      <c r="F177" s="19">
        <f>J176</f>
        <v>0.0</v>
      </c>
      <c r="G177" s="19">
        <f>ROUND(F177*$G$5/12,2)</f>
        <v>0.0</v>
      </c>
      <c r="H177" s="19">
        <f>MIN($H$5,F177+G177)</f>
        <v>0.0</v>
      </c>
      <c r="I177" s="19">
        <f>MAX(0,MIN(F177+G177-H177,MonthlyPayment-SUM(H177,M177,R177,W177,AB177,AG177,AL177,AQ177,AV177,BA177)))</f>
        <v>0.0</v>
      </c>
      <c r="J177" s="19">
        <f>ROUND(F177+G177-H177-I177,2)</f>
        <v>0.0</v>
      </c>
      <c r="K177" s="19">
        <f>O176</f>
        <v>0.0</v>
      </c>
      <c r="L177" s="19">
        <f>ROUND(K177*$L$5/12,2)</f>
        <v>0.0</v>
      </c>
      <c r="M177" s="19">
        <f>MIN($M$5,K177+L177)</f>
        <v>0.0</v>
      </c>
      <c r="N177" s="19">
        <f>MAX(0,MIN(K177+L177-M177,MonthlyPayment-SUM(H177,M177,R177,W177,AB177,AG177,AL177,AQ177,AV177,BA177)-SUM(I177)))</f>
        <v>0.0</v>
      </c>
      <c r="O177" s="19">
        <f>ROUND(K177+L177-M177-N177,2)</f>
        <v>0.0</v>
      </c>
      <c r="P177" s="19">
        <f>T176</f>
        <v>0.0</v>
      </c>
      <c r="Q177" s="19">
        <f>ROUND(P177*$Q$5/12,2)</f>
        <v>0.0</v>
      </c>
      <c r="R177" s="19">
        <f>MIN($R$5,P177+Q177)</f>
        <v>0.0</v>
      </c>
      <c r="S177" s="19">
        <f>MAX(0,MIN(P177+Q177-R177,MonthlyPayment-SUM(H177,M177,R177,W177,AB177,AG177,AL177,AQ177,AV177,BA177)-SUM(I177,N177)))</f>
        <v>0.0</v>
      </c>
      <c r="T177" s="19">
        <f>ROUND(P177+Q177-R177-S177,2)</f>
        <v>0.0</v>
      </c>
      <c r="U177" s="19">
        <f>Y176</f>
        <v>0.0</v>
      </c>
      <c r="V177" s="19">
        <f>ROUND(U177*$V$5/12,2)</f>
        <v>0.0</v>
      </c>
      <c r="W177" s="19">
        <f>MIN($W$5,U177+V177)</f>
        <v>0.0</v>
      </c>
      <c r="X177" s="19">
        <f>MAX(0,MIN(U177+V177-W177,MonthlyPayment-SUM(H177,M177,R177,W177,AB177,AG177,AL177,AQ177,AV177,BA177)-SUM(I177,N177,S177)))</f>
        <v>0.0</v>
      </c>
      <c r="Y177" s="19">
        <f>ROUND(U177+V177-W177-X177,2)</f>
        <v>0.0</v>
      </c>
      <c r="Z177" s="19">
        <f>AD176</f>
        <v>0.0</v>
      </c>
      <c r="AA177" s="19">
        <f>ROUND(Z177*$AA$5/12,2)</f>
        <v>0.0</v>
      </c>
      <c r="AB177" s="19">
        <f>MIN($AB$5,Z177+AA177)</f>
        <v>0.0</v>
      </c>
      <c r="AC177" s="19">
        <f>MAX(0,MIN(Z177+AA177-AB177,MonthlyPayment-SUM(H177,M177,R177,W177,AB177,AG177,AL177,AQ177,AV177,BA177)-SUM(I177,N177,S177,X177)))</f>
        <v>0.0</v>
      </c>
      <c r="AD177" s="19">
        <f>ROUND(Z177+AA177-AB177-AC177,2)</f>
        <v>0.0</v>
      </c>
      <c r="AE177" s="19">
        <f>AI176</f>
        <v>0.0</v>
      </c>
      <c r="AF177" s="19">
        <f>ROUND(AE177*$AF$5/12,2)</f>
        <v>0.0</v>
      </c>
      <c r="AG177" s="19">
        <f>MIN($AG$5,AE177+AF177)</f>
        <v>0.0</v>
      </c>
      <c r="AH177" s="19">
        <f>MAX(0,MIN(AE177+AF177-AG177,MonthlyPayment-SUM(H177,M177,R177,W177,AB177,AG177,AL177,AQ177,AV177,BA177)-SUM(I177,N177,S177,X177,AC177)))</f>
        <v>0.0</v>
      </c>
      <c r="AI177" s="19">
        <f>ROUND(AE177+AF177-AG177-AH177,2)</f>
        <v>0.0</v>
      </c>
      <c r="AJ177" s="19">
        <f>AN176</f>
        <v>0.0</v>
      </c>
      <c r="AK177" s="19">
        <f>ROUND(AJ177*$AK$5/12,2)</f>
        <v>0.0</v>
      </c>
      <c r="AL177" s="19">
        <f>MIN($AL$5,AJ177+AK177)</f>
        <v>0.0</v>
      </c>
      <c r="AM177" s="19">
        <f>MAX(0,MIN(AJ177+AK177-AL177,MonthlyPayment-SUM(H177,M177,R177,W177,AB177,AG177,AL177,AQ177,AV177,BA177)-SUM(I177,N177,S177,X177,AC177,AH177)))</f>
        <v>0.0</v>
      </c>
      <c r="AN177" s="19">
        <f>ROUND(AJ177+AK177-AL177-AM177,2)</f>
        <v>0.0</v>
      </c>
      <c r="AO177" s="19">
        <f>AS176</f>
        <v>0.0</v>
      </c>
      <c r="AP177" s="19">
        <f>ROUND(AO177*$AP$5/12,2)</f>
        <v>0.0</v>
      </c>
      <c r="AQ177" s="19">
        <f>MIN($AQ$5,AO177+AP177)</f>
        <v>0.0</v>
      </c>
      <c r="AR177" s="19">
        <f>MAX(0,MIN(AO177+AP177-AQ177,MonthlyPayment-SUM(H177,M177,R177,W177,AB177,AG177,AL177,AQ177,AV177,BA177)-SUM(I177,N177,S177,X177,AC177,AH177,AM177)))</f>
        <v>0.0</v>
      </c>
      <c r="AS177" s="19">
        <f>ROUND(AO177+AP177-AQ177-AR177,2)</f>
        <v>0.0</v>
      </c>
      <c r="AT177" s="19">
        <f>AX176</f>
        <v>0.0</v>
      </c>
      <c r="AU177" s="19">
        <f>ROUND(AT177*$AU$5/12,2)</f>
        <v>0.0</v>
      </c>
      <c r="AV177" s="19">
        <f>MIN($AV$5,AT177+AU177)</f>
        <v>0.0</v>
      </c>
      <c r="AW177" s="19">
        <f>MAX(0,MIN(AT177+AU177-AV177,MonthlyPayment-SUM(H177,M177,R177,W177,AB177,AG177,AL177,AQ177,AV177,BA177)-SUM(I177,N177,S177,X177,AC177,AH177,AM177,AR177)))</f>
        <v>0.0</v>
      </c>
      <c r="AX177" s="19">
        <f>ROUND(AT177+AU177-AV177-AW177,2)</f>
        <v>0.0</v>
      </c>
      <c r="AY177" s="19">
        <f>BC176</f>
        <v>0.0</v>
      </c>
      <c r="AZ177" s="19">
        <f>ROUND(AY177*$AZ$5/12,2)</f>
        <v>0.0</v>
      </c>
      <c r="BA177" s="19">
        <f>MIN($BA$5,AY177+AZ177)</f>
        <v>0.0</v>
      </c>
      <c r="BB177" s="19">
        <f>MAX(0,MIN(AY177+AZ177-BA177,MonthlyPayment-SUM(H177,M177,R177,W177,AB177,AG177,AL177,AQ177,AV177,BA177)-SUM(I177,N177,S177,X177,AC177,AH177,AM177,AR177,AW177)))</f>
        <v>0.0</v>
      </c>
      <c r="BC177" s="19">
        <f>ROUND(AY177+AZ177-BA177-BB177,2)</f>
        <v>0.0</v>
      </c>
    </row>
    <row r="178" spans="1:55">
      <c r="A178" s="9">
        <v>172</v>
      </c>
      <c r="B178" s="15">
        <f>IF(FirstPayment="","",EDATE(FirstPayment,A178-1))</f>
        <v/>
      </c>
      <c r="C178" s="19">
        <f>SUM(H178,M178,R178,W178,AB178,AG178,AL178,AQ178,AV178,BA178,I178,N178,S178,X178,AC178,AH178,AM178,AR178,AW178,BB178)</f>
        <v>0.0</v>
      </c>
      <c r="D178" s="19">
        <f>SUM(J178,O178,T178,Y178,AD178,AI178,AN178,AS178,AX178,BC178)</f>
        <v>0.0</v>
      </c>
      <c r="E178" s="19">
        <f>SUM(G178,L178,Q178,V178,AA178,AF178,AK178,AP178,AU178,AZ178)</f>
        <v>0.0</v>
      </c>
      <c r="F178" s="19">
        <f>J177</f>
        <v>0.0</v>
      </c>
      <c r="G178" s="19">
        <f>ROUND(F178*$G$5/12,2)</f>
        <v>0.0</v>
      </c>
      <c r="H178" s="19">
        <f>MIN($H$5,F178+G178)</f>
        <v>0.0</v>
      </c>
      <c r="I178" s="19">
        <f>MAX(0,MIN(F178+G178-H178,MonthlyPayment-SUM(H178,M178,R178,W178,AB178,AG178,AL178,AQ178,AV178,BA178)))</f>
        <v>0.0</v>
      </c>
      <c r="J178" s="19">
        <f>ROUND(F178+G178-H178-I178,2)</f>
        <v>0.0</v>
      </c>
      <c r="K178" s="19">
        <f>O177</f>
        <v>0.0</v>
      </c>
      <c r="L178" s="19">
        <f>ROUND(K178*$L$5/12,2)</f>
        <v>0.0</v>
      </c>
      <c r="M178" s="19">
        <f>MIN($M$5,K178+L178)</f>
        <v>0.0</v>
      </c>
      <c r="N178" s="19">
        <f>MAX(0,MIN(K178+L178-M178,MonthlyPayment-SUM(H178,M178,R178,W178,AB178,AG178,AL178,AQ178,AV178,BA178)-SUM(I178)))</f>
        <v>0.0</v>
      </c>
      <c r="O178" s="19">
        <f>ROUND(K178+L178-M178-N178,2)</f>
        <v>0.0</v>
      </c>
      <c r="P178" s="19">
        <f>T177</f>
        <v>0.0</v>
      </c>
      <c r="Q178" s="19">
        <f>ROUND(P178*$Q$5/12,2)</f>
        <v>0.0</v>
      </c>
      <c r="R178" s="19">
        <f>MIN($R$5,P178+Q178)</f>
        <v>0.0</v>
      </c>
      <c r="S178" s="19">
        <f>MAX(0,MIN(P178+Q178-R178,MonthlyPayment-SUM(H178,M178,R178,W178,AB178,AG178,AL178,AQ178,AV178,BA178)-SUM(I178,N178)))</f>
        <v>0.0</v>
      </c>
      <c r="T178" s="19">
        <f>ROUND(P178+Q178-R178-S178,2)</f>
        <v>0.0</v>
      </c>
      <c r="U178" s="19">
        <f>Y177</f>
        <v>0.0</v>
      </c>
      <c r="V178" s="19">
        <f>ROUND(U178*$V$5/12,2)</f>
        <v>0.0</v>
      </c>
      <c r="W178" s="19">
        <f>MIN($W$5,U178+V178)</f>
        <v>0.0</v>
      </c>
      <c r="X178" s="19">
        <f>MAX(0,MIN(U178+V178-W178,MonthlyPayment-SUM(H178,M178,R178,W178,AB178,AG178,AL178,AQ178,AV178,BA178)-SUM(I178,N178,S178)))</f>
        <v>0.0</v>
      </c>
      <c r="Y178" s="19">
        <f>ROUND(U178+V178-W178-X178,2)</f>
        <v>0.0</v>
      </c>
      <c r="Z178" s="19">
        <f>AD177</f>
        <v>0.0</v>
      </c>
      <c r="AA178" s="19">
        <f>ROUND(Z178*$AA$5/12,2)</f>
        <v>0.0</v>
      </c>
      <c r="AB178" s="19">
        <f>MIN($AB$5,Z178+AA178)</f>
        <v>0.0</v>
      </c>
      <c r="AC178" s="19">
        <f>MAX(0,MIN(Z178+AA178-AB178,MonthlyPayment-SUM(H178,M178,R178,W178,AB178,AG178,AL178,AQ178,AV178,BA178)-SUM(I178,N178,S178,X178)))</f>
        <v>0.0</v>
      </c>
      <c r="AD178" s="19">
        <f>ROUND(Z178+AA178-AB178-AC178,2)</f>
        <v>0.0</v>
      </c>
      <c r="AE178" s="19">
        <f>AI177</f>
        <v>0.0</v>
      </c>
      <c r="AF178" s="19">
        <f>ROUND(AE178*$AF$5/12,2)</f>
        <v>0.0</v>
      </c>
      <c r="AG178" s="19">
        <f>MIN($AG$5,AE178+AF178)</f>
        <v>0.0</v>
      </c>
      <c r="AH178" s="19">
        <f>MAX(0,MIN(AE178+AF178-AG178,MonthlyPayment-SUM(H178,M178,R178,W178,AB178,AG178,AL178,AQ178,AV178,BA178)-SUM(I178,N178,S178,X178,AC178)))</f>
        <v>0.0</v>
      </c>
      <c r="AI178" s="19">
        <f>ROUND(AE178+AF178-AG178-AH178,2)</f>
        <v>0.0</v>
      </c>
      <c r="AJ178" s="19">
        <f>AN177</f>
        <v>0.0</v>
      </c>
      <c r="AK178" s="19">
        <f>ROUND(AJ178*$AK$5/12,2)</f>
        <v>0.0</v>
      </c>
      <c r="AL178" s="19">
        <f>MIN($AL$5,AJ178+AK178)</f>
        <v>0.0</v>
      </c>
      <c r="AM178" s="19">
        <f>MAX(0,MIN(AJ178+AK178-AL178,MonthlyPayment-SUM(H178,M178,R178,W178,AB178,AG178,AL178,AQ178,AV178,BA178)-SUM(I178,N178,S178,X178,AC178,AH178)))</f>
        <v>0.0</v>
      </c>
      <c r="AN178" s="19">
        <f>ROUND(AJ178+AK178-AL178-AM178,2)</f>
        <v>0.0</v>
      </c>
      <c r="AO178" s="19">
        <f>AS177</f>
        <v>0.0</v>
      </c>
      <c r="AP178" s="19">
        <f>ROUND(AO178*$AP$5/12,2)</f>
        <v>0.0</v>
      </c>
      <c r="AQ178" s="19">
        <f>MIN($AQ$5,AO178+AP178)</f>
        <v>0.0</v>
      </c>
      <c r="AR178" s="19">
        <f>MAX(0,MIN(AO178+AP178-AQ178,MonthlyPayment-SUM(H178,M178,R178,W178,AB178,AG178,AL178,AQ178,AV178,BA178)-SUM(I178,N178,S178,X178,AC178,AH178,AM178)))</f>
        <v>0.0</v>
      </c>
      <c r="AS178" s="19">
        <f>ROUND(AO178+AP178-AQ178-AR178,2)</f>
        <v>0.0</v>
      </c>
      <c r="AT178" s="19">
        <f>AX177</f>
        <v>0.0</v>
      </c>
      <c r="AU178" s="19">
        <f>ROUND(AT178*$AU$5/12,2)</f>
        <v>0.0</v>
      </c>
      <c r="AV178" s="19">
        <f>MIN($AV$5,AT178+AU178)</f>
        <v>0.0</v>
      </c>
      <c r="AW178" s="19">
        <f>MAX(0,MIN(AT178+AU178-AV178,MonthlyPayment-SUM(H178,M178,R178,W178,AB178,AG178,AL178,AQ178,AV178,BA178)-SUM(I178,N178,S178,X178,AC178,AH178,AM178,AR178)))</f>
        <v>0.0</v>
      </c>
      <c r="AX178" s="19">
        <f>ROUND(AT178+AU178-AV178-AW178,2)</f>
        <v>0.0</v>
      </c>
      <c r="AY178" s="19">
        <f>BC177</f>
        <v>0.0</v>
      </c>
      <c r="AZ178" s="19">
        <f>ROUND(AY178*$AZ$5/12,2)</f>
        <v>0.0</v>
      </c>
      <c r="BA178" s="19">
        <f>MIN($BA$5,AY178+AZ178)</f>
        <v>0.0</v>
      </c>
      <c r="BB178" s="19">
        <f>MAX(0,MIN(AY178+AZ178-BA178,MonthlyPayment-SUM(H178,M178,R178,W178,AB178,AG178,AL178,AQ178,AV178,BA178)-SUM(I178,N178,S178,X178,AC178,AH178,AM178,AR178,AW178)))</f>
        <v>0.0</v>
      </c>
      <c r="BC178" s="19">
        <f>ROUND(AY178+AZ178-BA178-BB178,2)</f>
        <v>0.0</v>
      </c>
    </row>
    <row r="179" spans="1:55">
      <c r="A179" s="9">
        <v>173</v>
      </c>
      <c r="B179" s="15">
        <f>IF(FirstPayment="","",EDATE(FirstPayment,A179-1))</f>
        <v/>
      </c>
      <c r="C179" s="19">
        <f>SUM(H179,M179,R179,W179,AB179,AG179,AL179,AQ179,AV179,BA179,I179,N179,S179,X179,AC179,AH179,AM179,AR179,AW179,BB179)</f>
        <v>0.0</v>
      </c>
      <c r="D179" s="19">
        <f>SUM(J179,O179,T179,Y179,AD179,AI179,AN179,AS179,AX179,BC179)</f>
        <v>0.0</v>
      </c>
      <c r="E179" s="19">
        <f>SUM(G179,L179,Q179,V179,AA179,AF179,AK179,AP179,AU179,AZ179)</f>
        <v>0.0</v>
      </c>
      <c r="F179" s="19">
        <f>J178</f>
        <v>0.0</v>
      </c>
      <c r="G179" s="19">
        <f>ROUND(F179*$G$5/12,2)</f>
        <v>0.0</v>
      </c>
      <c r="H179" s="19">
        <f>MIN($H$5,F179+G179)</f>
        <v>0.0</v>
      </c>
      <c r="I179" s="19">
        <f>MAX(0,MIN(F179+G179-H179,MonthlyPayment-SUM(H179,M179,R179,W179,AB179,AG179,AL179,AQ179,AV179,BA179)))</f>
        <v>0.0</v>
      </c>
      <c r="J179" s="19">
        <f>ROUND(F179+G179-H179-I179,2)</f>
        <v>0.0</v>
      </c>
      <c r="K179" s="19">
        <f>O178</f>
        <v>0.0</v>
      </c>
      <c r="L179" s="19">
        <f>ROUND(K179*$L$5/12,2)</f>
        <v>0.0</v>
      </c>
      <c r="M179" s="19">
        <f>MIN($M$5,K179+L179)</f>
        <v>0.0</v>
      </c>
      <c r="N179" s="19">
        <f>MAX(0,MIN(K179+L179-M179,MonthlyPayment-SUM(H179,M179,R179,W179,AB179,AG179,AL179,AQ179,AV179,BA179)-SUM(I179)))</f>
        <v>0.0</v>
      </c>
      <c r="O179" s="19">
        <f>ROUND(K179+L179-M179-N179,2)</f>
        <v>0.0</v>
      </c>
      <c r="P179" s="19">
        <f>T178</f>
        <v>0.0</v>
      </c>
      <c r="Q179" s="19">
        <f>ROUND(P179*$Q$5/12,2)</f>
        <v>0.0</v>
      </c>
      <c r="R179" s="19">
        <f>MIN($R$5,P179+Q179)</f>
        <v>0.0</v>
      </c>
      <c r="S179" s="19">
        <f>MAX(0,MIN(P179+Q179-R179,MonthlyPayment-SUM(H179,M179,R179,W179,AB179,AG179,AL179,AQ179,AV179,BA179)-SUM(I179,N179)))</f>
        <v>0.0</v>
      </c>
      <c r="T179" s="19">
        <f>ROUND(P179+Q179-R179-S179,2)</f>
        <v>0.0</v>
      </c>
      <c r="U179" s="19">
        <f>Y178</f>
        <v>0.0</v>
      </c>
      <c r="V179" s="19">
        <f>ROUND(U179*$V$5/12,2)</f>
        <v>0.0</v>
      </c>
      <c r="W179" s="19">
        <f>MIN($W$5,U179+V179)</f>
        <v>0.0</v>
      </c>
      <c r="X179" s="19">
        <f>MAX(0,MIN(U179+V179-W179,MonthlyPayment-SUM(H179,M179,R179,W179,AB179,AG179,AL179,AQ179,AV179,BA179)-SUM(I179,N179,S179)))</f>
        <v>0.0</v>
      </c>
      <c r="Y179" s="19">
        <f>ROUND(U179+V179-W179-X179,2)</f>
        <v>0.0</v>
      </c>
      <c r="Z179" s="19">
        <f>AD178</f>
        <v>0.0</v>
      </c>
      <c r="AA179" s="19">
        <f>ROUND(Z179*$AA$5/12,2)</f>
        <v>0.0</v>
      </c>
      <c r="AB179" s="19">
        <f>MIN($AB$5,Z179+AA179)</f>
        <v>0.0</v>
      </c>
      <c r="AC179" s="19">
        <f>MAX(0,MIN(Z179+AA179-AB179,MonthlyPayment-SUM(H179,M179,R179,W179,AB179,AG179,AL179,AQ179,AV179,BA179)-SUM(I179,N179,S179,X179)))</f>
        <v>0.0</v>
      </c>
      <c r="AD179" s="19">
        <f>ROUND(Z179+AA179-AB179-AC179,2)</f>
        <v>0.0</v>
      </c>
      <c r="AE179" s="19">
        <f>AI178</f>
        <v>0.0</v>
      </c>
      <c r="AF179" s="19">
        <f>ROUND(AE179*$AF$5/12,2)</f>
        <v>0.0</v>
      </c>
      <c r="AG179" s="19">
        <f>MIN($AG$5,AE179+AF179)</f>
        <v>0.0</v>
      </c>
      <c r="AH179" s="19">
        <f>MAX(0,MIN(AE179+AF179-AG179,MonthlyPayment-SUM(H179,M179,R179,W179,AB179,AG179,AL179,AQ179,AV179,BA179)-SUM(I179,N179,S179,X179,AC179)))</f>
        <v>0.0</v>
      </c>
      <c r="AI179" s="19">
        <f>ROUND(AE179+AF179-AG179-AH179,2)</f>
        <v>0.0</v>
      </c>
      <c r="AJ179" s="19">
        <f>AN178</f>
        <v>0.0</v>
      </c>
      <c r="AK179" s="19">
        <f>ROUND(AJ179*$AK$5/12,2)</f>
        <v>0.0</v>
      </c>
      <c r="AL179" s="19">
        <f>MIN($AL$5,AJ179+AK179)</f>
        <v>0.0</v>
      </c>
      <c r="AM179" s="19">
        <f>MAX(0,MIN(AJ179+AK179-AL179,MonthlyPayment-SUM(H179,M179,R179,W179,AB179,AG179,AL179,AQ179,AV179,BA179)-SUM(I179,N179,S179,X179,AC179,AH179)))</f>
        <v>0.0</v>
      </c>
      <c r="AN179" s="19">
        <f>ROUND(AJ179+AK179-AL179-AM179,2)</f>
        <v>0.0</v>
      </c>
      <c r="AO179" s="19">
        <f>AS178</f>
        <v>0.0</v>
      </c>
      <c r="AP179" s="19">
        <f>ROUND(AO179*$AP$5/12,2)</f>
        <v>0.0</v>
      </c>
      <c r="AQ179" s="19">
        <f>MIN($AQ$5,AO179+AP179)</f>
        <v>0.0</v>
      </c>
      <c r="AR179" s="19">
        <f>MAX(0,MIN(AO179+AP179-AQ179,MonthlyPayment-SUM(H179,M179,R179,W179,AB179,AG179,AL179,AQ179,AV179,BA179)-SUM(I179,N179,S179,X179,AC179,AH179,AM179)))</f>
        <v>0.0</v>
      </c>
      <c r="AS179" s="19">
        <f>ROUND(AO179+AP179-AQ179-AR179,2)</f>
        <v>0.0</v>
      </c>
      <c r="AT179" s="19">
        <f>AX178</f>
        <v>0.0</v>
      </c>
      <c r="AU179" s="19">
        <f>ROUND(AT179*$AU$5/12,2)</f>
        <v>0.0</v>
      </c>
      <c r="AV179" s="19">
        <f>MIN($AV$5,AT179+AU179)</f>
        <v>0.0</v>
      </c>
      <c r="AW179" s="19">
        <f>MAX(0,MIN(AT179+AU179-AV179,MonthlyPayment-SUM(H179,M179,R179,W179,AB179,AG179,AL179,AQ179,AV179,BA179)-SUM(I179,N179,S179,X179,AC179,AH179,AM179,AR179)))</f>
        <v>0.0</v>
      </c>
      <c r="AX179" s="19">
        <f>ROUND(AT179+AU179-AV179-AW179,2)</f>
        <v>0.0</v>
      </c>
      <c r="AY179" s="19">
        <f>BC178</f>
        <v>0.0</v>
      </c>
      <c r="AZ179" s="19">
        <f>ROUND(AY179*$AZ$5/12,2)</f>
        <v>0.0</v>
      </c>
      <c r="BA179" s="19">
        <f>MIN($BA$5,AY179+AZ179)</f>
        <v>0.0</v>
      </c>
      <c r="BB179" s="19">
        <f>MAX(0,MIN(AY179+AZ179-BA179,MonthlyPayment-SUM(H179,M179,R179,W179,AB179,AG179,AL179,AQ179,AV179,BA179)-SUM(I179,N179,S179,X179,AC179,AH179,AM179,AR179,AW179)))</f>
        <v>0.0</v>
      </c>
      <c r="BC179" s="19">
        <f>ROUND(AY179+AZ179-BA179-BB179,2)</f>
        <v>0.0</v>
      </c>
    </row>
    <row r="180" spans="1:55">
      <c r="A180" s="9">
        <v>174</v>
      </c>
      <c r="B180" s="15">
        <f>IF(FirstPayment="","",EDATE(FirstPayment,A180-1))</f>
        <v/>
      </c>
      <c r="C180" s="19">
        <f>SUM(H180,M180,R180,W180,AB180,AG180,AL180,AQ180,AV180,BA180,I180,N180,S180,X180,AC180,AH180,AM180,AR180,AW180,BB180)</f>
        <v>0.0</v>
      </c>
      <c r="D180" s="19">
        <f>SUM(J180,O180,T180,Y180,AD180,AI180,AN180,AS180,AX180,BC180)</f>
        <v>0.0</v>
      </c>
      <c r="E180" s="19">
        <f>SUM(G180,L180,Q180,V180,AA180,AF180,AK180,AP180,AU180,AZ180)</f>
        <v>0.0</v>
      </c>
      <c r="F180" s="19">
        <f>J179</f>
        <v>0.0</v>
      </c>
      <c r="G180" s="19">
        <f>ROUND(F180*$G$5/12,2)</f>
        <v>0.0</v>
      </c>
      <c r="H180" s="19">
        <f>MIN($H$5,F180+G180)</f>
        <v>0.0</v>
      </c>
      <c r="I180" s="19">
        <f>MAX(0,MIN(F180+G180-H180,MonthlyPayment-SUM(H180,M180,R180,W180,AB180,AG180,AL180,AQ180,AV180,BA180)))</f>
        <v>0.0</v>
      </c>
      <c r="J180" s="19">
        <f>ROUND(F180+G180-H180-I180,2)</f>
        <v>0.0</v>
      </c>
      <c r="K180" s="19">
        <f>O179</f>
        <v>0.0</v>
      </c>
      <c r="L180" s="19">
        <f>ROUND(K180*$L$5/12,2)</f>
        <v>0.0</v>
      </c>
      <c r="M180" s="19">
        <f>MIN($M$5,K180+L180)</f>
        <v>0.0</v>
      </c>
      <c r="N180" s="19">
        <f>MAX(0,MIN(K180+L180-M180,MonthlyPayment-SUM(H180,M180,R180,W180,AB180,AG180,AL180,AQ180,AV180,BA180)-SUM(I180)))</f>
        <v>0.0</v>
      </c>
      <c r="O180" s="19">
        <f>ROUND(K180+L180-M180-N180,2)</f>
        <v>0.0</v>
      </c>
      <c r="P180" s="19">
        <f>T179</f>
        <v>0.0</v>
      </c>
      <c r="Q180" s="19">
        <f>ROUND(P180*$Q$5/12,2)</f>
        <v>0.0</v>
      </c>
      <c r="R180" s="19">
        <f>MIN($R$5,P180+Q180)</f>
        <v>0.0</v>
      </c>
      <c r="S180" s="19">
        <f>MAX(0,MIN(P180+Q180-R180,MonthlyPayment-SUM(H180,M180,R180,W180,AB180,AG180,AL180,AQ180,AV180,BA180)-SUM(I180,N180)))</f>
        <v>0.0</v>
      </c>
      <c r="T180" s="19">
        <f>ROUND(P180+Q180-R180-S180,2)</f>
        <v>0.0</v>
      </c>
      <c r="U180" s="19">
        <f>Y179</f>
        <v>0.0</v>
      </c>
      <c r="V180" s="19">
        <f>ROUND(U180*$V$5/12,2)</f>
        <v>0.0</v>
      </c>
      <c r="W180" s="19">
        <f>MIN($W$5,U180+V180)</f>
        <v>0.0</v>
      </c>
      <c r="X180" s="19">
        <f>MAX(0,MIN(U180+V180-W180,MonthlyPayment-SUM(H180,M180,R180,W180,AB180,AG180,AL180,AQ180,AV180,BA180)-SUM(I180,N180,S180)))</f>
        <v>0.0</v>
      </c>
      <c r="Y180" s="19">
        <f>ROUND(U180+V180-W180-X180,2)</f>
        <v>0.0</v>
      </c>
      <c r="Z180" s="19">
        <f>AD179</f>
        <v>0.0</v>
      </c>
      <c r="AA180" s="19">
        <f>ROUND(Z180*$AA$5/12,2)</f>
        <v>0.0</v>
      </c>
      <c r="AB180" s="19">
        <f>MIN($AB$5,Z180+AA180)</f>
        <v>0.0</v>
      </c>
      <c r="AC180" s="19">
        <f>MAX(0,MIN(Z180+AA180-AB180,MonthlyPayment-SUM(H180,M180,R180,W180,AB180,AG180,AL180,AQ180,AV180,BA180)-SUM(I180,N180,S180,X180)))</f>
        <v>0.0</v>
      </c>
      <c r="AD180" s="19">
        <f>ROUND(Z180+AA180-AB180-AC180,2)</f>
        <v>0.0</v>
      </c>
      <c r="AE180" s="19">
        <f>AI179</f>
        <v>0.0</v>
      </c>
      <c r="AF180" s="19">
        <f>ROUND(AE180*$AF$5/12,2)</f>
        <v>0.0</v>
      </c>
      <c r="AG180" s="19">
        <f>MIN($AG$5,AE180+AF180)</f>
        <v>0.0</v>
      </c>
      <c r="AH180" s="19">
        <f>MAX(0,MIN(AE180+AF180-AG180,MonthlyPayment-SUM(H180,M180,R180,W180,AB180,AG180,AL180,AQ180,AV180,BA180)-SUM(I180,N180,S180,X180,AC180)))</f>
        <v>0.0</v>
      </c>
      <c r="AI180" s="19">
        <f>ROUND(AE180+AF180-AG180-AH180,2)</f>
        <v>0.0</v>
      </c>
      <c r="AJ180" s="19">
        <f>AN179</f>
        <v>0.0</v>
      </c>
      <c r="AK180" s="19">
        <f>ROUND(AJ180*$AK$5/12,2)</f>
        <v>0.0</v>
      </c>
      <c r="AL180" s="19">
        <f>MIN($AL$5,AJ180+AK180)</f>
        <v>0.0</v>
      </c>
      <c r="AM180" s="19">
        <f>MAX(0,MIN(AJ180+AK180-AL180,MonthlyPayment-SUM(H180,M180,R180,W180,AB180,AG180,AL180,AQ180,AV180,BA180)-SUM(I180,N180,S180,X180,AC180,AH180)))</f>
        <v>0.0</v>
      </c>
      <c r="AN180" s="19">
        <f>ROUND(AJ180+AK180-AL180-AM180,2)</f>
        <v>0.0</v>
      </c>
      <c r="AO180" s="19">
        <f>AS179</f>
        <v>0.0</v>
      </c>
      <c r="AP180" s="19">
        <f>ROUND(AO180*$AP$5/12,2)</f>
        <v>0.0</v>
      </c>
      <c r="AQ180" s="19">
        <f>MIN($AQ$5,AO180+AP180)</f>
        <v>0.0</v>
      </c>
      <c r="AR180" s="19">
        <f>MAX(0,MIN(AO180+AP180-AQ180,MonthlyPayment-SUM(H180,M180,R180,W180,AB180,AG180,AL180,AQ180,AV180,BA180)-SUM(I180,N180,S180,X180,AC180,AH180,AM180)))</f>
        <v>0.0</v>
      </c>
      <c r="AS180" s="19">
        <f>ROUND(AO180+AP180-AQ180-AR180,2)</f>
        <v>0.0</v>
      </c>
      <c r="AT180" s="19">
        <f>AX179</f>
        <v>0.0</v>
      </c>
      <c r="AU180" s="19">
        <f>ROUND(AT180*$AU$5/12,2)</f>
        <v>0.0</v>
      </c>
      <c r="AV180" s="19">
        <f>MIN($AV$5,AT180+AU180)</f>
        <v>0.0</v>
      </c>
      <c r="AW180" s="19">
        <f>MAX(0,MIN(AT180+AU180-AV180,MonthlyPayment-SUM(H180,M180,R180,W180,AB180,AG180,AL180,AQ180,AV180,BA180)-SUM(I180,N180,S180,X180,AC180,AH180,AM180,AR180)))</f>
        <v>0.0</v>
      </c>
      <c r="AX180" s="19">
        <f>ROUND(AT180+AU180-AV180-AW180,2)</f>
        <v>0.0</v>
      </c>
      <c r="AY180" s="19">
        <f>BC179</f>
        <v>0.0</v>
      </c>
      <c r="AZ180" s="19">
        <f>ROUND(AY180*$AZ$5/12,2)</f>
        <v>0.0</v>
      </c>
      <c r="BA180" s="19">
        <f>MIN($BA$5,AY180+AZ180)</f>
        <v>0.0</v>
      </c>
      <c r="BB180" s="19">
        <f>MAX(0,MIN(AY180+AZ180-BA180,MonthlyPayment-SUM(H180,M180,R180,W180,AB180,AG180,AL180,AQ180,AV180,BA180)-SUM(I180,N180,S180,X180,AC180,AH180,AM180,AR180,AW180)))</f>
        <v>0.0</v>
      </c>
      <c r="BC180" s="19">
        <f>ROUND(AY180+AZ180-BA180-BB180,2)</f>
        <v>0.0</v>
      </c>
    </row>
    <row r="181" spans="1:55">
      <c r="A181" s="9">
        <v>175</v>
      </c>
      <c r="B181" s="15">
        <f>IF(FirstPayment="","",EDATE(FirstPayment,A181-1))</f>
        <v/>
      </c>
      <c r="C181" s="19">
        <f>SUM(H181,M181,R181,W181,AB181,AG181,AL181,AQ181,AV181,BA181,I181,N181,S181,X181,AC181,AH181,AM181,AR181,AW181,BB181)</f>
        <v>0.0</v>
      </c>
      <c r="D181" s="19">
        <f>SUM(J181,O181,T181,Y181,AD181,AI181,AN181,AS181,AX181,BC181)</f>
        <v>0.0</v>
      </c>
      <c r="E181" s="19">
        <f>SUM(G181,L181,Q181,V181,AA181,AF181,AK181,AP181,AU181,AZ181)</f>
        <v>0.0</v>
      </c>
      <c r="F181" s="19">
        <f>J180</f>
        <v>0.0</v>
      </c>
      <c r="G181" s="19">
        <f>ROUND(F181*$G$5/12,2)</f>
        <v>0.0</v>
      </c>
      <c r="H181" s="19">
        <f>MIN($H$5,F181+G181)</f>
        <v>0.0</v>
      </c>
      <c r="I181" s="19">
        <f>MAX(0,MIN(F181+G181-H181,MonthlyPayment-SUM(H181,M181,R181,W181,AB181,AG181,AL181,AQ181,AV181,BA181)))</f>
        <v>0.0</v>
      </c>
      <c r="J181" s="19">
        <f>ROUND(F181+G181-H181-I181,2)</f>
        <v>0.0</v>
      </c>
      <c r="K181" s="19">
        <f>O180</f>
        <v>0.0</v>
      </c>
      <c r="L181" s="19">
        <f>ROUND(K181*$L$5/12,2)</f>
        <v>0.0</v>
      </c>
      <c r="M181" s="19">
        <f>MIN($M$5,K181+L181)</f>
        <v>0.0</v>
      </c>
      <c r="N181" s="19">
        <f>MAX(0,MIN(K181+L181-M181,MonthlyPayment-SUM(H181,M181,R181,W181,AB181,AG181,AL181,AQ181,AV181,BA181)-SUM(I181)))</f>
        <v>0.0</v>
      </c>
      <c r="O181" s="19">
        <f>ROUND(K181+L181-M181-N181,2)</f>
        <v>0.0</v>
      </c>
      <c r="P181" s="19">
        <f>T180</f>
        <v>0.0</v>
      </c>
      <c r="Q181" s="19">
        <f>ROUND(P181*$Q$5/12,2)</f>
        <v>0.0</v>
      </c>
      <c r="R181" s="19">
        <f>MIN($R$5,P181+Q181)</f>
        <v>0.0</v>
      </c>
      <c r="S181" s="19">
        <f>MAX(0,MIN(P181+Q181-R181,MonthlyPayment-SUM(H181,M181,R181,W181,AB181,AG181,AL181,AQ181,AV181,BA181)-SUM(I181,N181)))</f>
        <v>0.0</v>
      </c>
      <c r="T181" s="19">
        <f>ROUND(P181+Q181-R181-S181,2)</f>
        <v>0.0</v>
      </c>
      <c r="U181" s="19">
        <f>Y180</f>
        <v>0.0</v>
      </c>
      <c r="V181" s="19">
        <f>ROUND(U181*$V$5/12,2)</f>
        <v>0.0</v>
      </c>
      <c r="W181" s="19">
        <f>MIN($W$5,U181+V181)</f>
        <v>0.0</v>
      </c>
      <c r="X181" s="19">
        <f>MAX(0,MIN(U181+V181-W181,MonthlyPayment-SUM(H181,M181,R181,W181,AB181,AG181,AL181,AQ181,AV181,BA181)-SUM(I181,N181,S181)))</f>
        <v>0.0</v>
      </c>
      <c r="Y181" s="19">
        <f>ROUND(U181+V181-W181-X181,2)</f>
        <v>0.0</v>
      </c>
      <c r="Z181" s="19">
        <f>AD180</f>
        <v>0.0</v>
      </c>
      <c r="AA181" s="19">
        <f>ROUND(Z181*$AA$5/12,2)</f>
        <v>0.0</v>
      </c>
      <c r="AB181" s="19">
        <f>MIN($AB$5,Z181+AA181)</f>
        <v>0.0</v>
      </c>
      <c r="AC181" s="19">
        <f>MAX(0,MIN(Z181+AA181-AB181,MonthlyPayment-SUM(H181,M181,R181,W181,AB181,AG181,AL181,AQ181,AV181,BA181)-SUM(I181,N181,S181,X181)))</f>
        <v>0.0</v>
      </c>
      <c r="AD181" s="19">
        <f>ROUND(Z181+AA181-AB181-AC181,2)</f>
        <v>0.0</v>
      </c>
      <c r="AE181" s="19">
        <f>AI180</f>
        <v>0.0</v>
      </c>
      <c r="AF181" s="19">
        <f>ROUND(AE181*$AF$5/12,2)</f>
        <v>0.0</v>
      </c>
      <c r="AG181" s="19">
        <f>MIN($AG$5,AE181+AF181)</f>
        <v>0.0</v>
      </c>
      <c r="AH181" s="19">
        <f>MAX(0,MIN(AE181+AF181-AG181,MonthlyPayment-SUM(H181,M181,R181,W181,AB181,AG181,AL181,AQ181,AV181,BA181)-SUM(I181,N181,S181,X181,AC181)))</f>
        <v>0.0</v>
      </c>
      <c r="AI181" s="19">
        <f>ROUND(AE181+AF181-AG181-AH181,2)</f>
        <v>0.0</v>
      </c>
      <c r="AJ181" s="19">
        <f>AN180</f>
        <v>0.0</v>
      </c>
      <c r="AK181" s="19">
        <f>ROUND(AJ181*$AK$5/12,2)</f>
        <v>0.0</v>
      </c>
      <c r="AL181" s="19">
        <f>MIN($AL$5,AJ181+AK181)</f>
        <v>0.0</v>
      </c>
      <c r="AM181" s="19">
        <f>MAX(0,MIN(AJ181+AK181-AL181,MonthlyPayment-SUM(H181,M181,R181,W181,AB181,AG181,AL181,AQ181,AV181,BA181)-SUM(I181,N181,S181,X181,AC181,AH181)))</f>
        <v>0.0</v>
      </c>
      <c r="AN181" s="19">
        <f>ROUND(AJ181+AK181-AL181-AM181,2)</f>
        <v>0.0</v>
      </c>
      <c r="AO181" s="19">
        <f>AS180</f>
        <v>0.0</v>
      </c>
      <c r="AP181" s="19">
        <f>ROUND(AO181*$AP$5/12,2)</f>
        <v>0.0</v>
      </c>
      <c r="AQ181" s="19">
        <f>MIN($AQ$5,AO181+AP181)</f>
        <v>0.0</v>
      </c>
      <c r="AR181" s="19">
        <f>MAX(0,MIN(AO181+AP181-AQ181,MonthlyPayment-SUM(H181,M181,R181,W181,AB181,AG181,AL181,AQ181,AV181,BA181)-SUM(I181,N181,S181,X181,AC181,AH181,AM181)))</f>
        <v>0.0</v>
      </c>
      <c r="AS181" s="19">
        <f>ROUND(AO181+AP181-AQ181-AR181,2)</f>
        <v>0.0</v>
      </c>
      <c r="AT181" s="19">
        <f>AX180</f>
        <v>0.0</v>
      </c>
      <c r="AU181" s="19">
        <f>ROUND(AT181*$AU$5/12,2)</f>
        <v>0.0</v>
      </c>
      <c r="AV181" s="19">
        <f>MIN($AV$5,AT181+AU181)</f>
        <v>0.0</v>
      </c>
      <c r="AW181" s="19">
        <f>MAX(0,MIN(AT181+AU181-AV181,MonthlyPayment-SUM(H181,M181,R181,W181,AB181,AG181,AL181,AQ181,AV181,BA181)-SUM(I181,N181,S181,X181,AC181,AH181,AM181,AR181)))</f>
        <v>0.0</v>
      </c>
      <c r="AX181" s="19">
        <f>ROUND(AT181+AU181-AV181-AW181,2)</f>
        <v>0.0</v>
      </c>
      <c r="AY181" s="19">
        <f>BC180</f>
        <v>0.0</v>
      </c>
      <c r="AZ181" s="19">
        <f>ROUND(AY181*$AZ$5/12,2)</f>
        <v>0.0</v>
      </c>
      <c r="BA181" s="19">
        <f>MIN($BA$5,AY181+AZ181)</f>
        <v>0.0</v>
      </c>
      <c r="BB181" s="19">
        <f>MAX(0,MIN(AY181+AZ181-BA181,MonthlyPayment-SUM(H181,M181,R181,W181,AB181,AG181,AL181,AQ181,AV181,BA181)-SUM(I181,N181,S181,X181,AC181,AH181,AM181,AR181,AW181)))</f>
        <v>0.0</v>
      </c>
      <c r="BC181" s="19">
        <f>ROUND(AY181+AZ181-BA181-BB181,2)</f>
        <v>0.0</v>
      </c>
    </row>
    <row r="182" spans="1:55">
      <c r="A182" s="9">
        <v>176</v>
      </c>
      <c r="B182" s="15">
        <f>IF(FirstPayment="","",EDATE(FirstPayment,A182-1))</f>
        <v/>
      </c>
      <c r="C182" s="19">
        <f>SUM(H182,M182,R182,W182,AB182,AG182,AL182,AQ182,AV182,BA182,I182,N182,S182,X182,AC182,AH182,AM182,AR182,AW182,BB182)</f>
        <v>0.0</v>
      </c>
      <c r="D182" s="19">
        <f>SUM(J182,O182,T182,Y182,AD182,AI182,AN182,AS182,AX182,BC182)</f>
        <v>0.0</v>
      </c>
      <c r="E182" s="19">
        <f>SUM(G182,L182,Q182,V182,AA182,AF182,AK182,AP182,AU182,AZ182)</f>
        <v>0.0</v>
      </c>
      <c r="F182" s="19">
        <f>J181</f>
        <v>0.0</v>
      </c>
      <c r="G182" s="19">
        <f>ROUND(F182*$G$5/12,2)</f>
        <v>0.0</v>
      </c>
      <c r="H182" s="19">
        <f>MIN($H$5,F182+G182)</f>
        <v>0.0</v>
      </c>
      <c r="I182" s="19">
        <f>MAX(0,MIN(F182+G182-H182,MonthlyPayment-SUM(H182,M182,R182,W182,AB182,AG182,AL182,AQ182,AV182,BA182)))</f>
        <v>0.0</v>
      </c>
      <c r="J182" s="19">
        <f>ROUND(F182+G182-H182-I182,2)</f>
        <v>0.0</v>
      </c>
      <c r="K182" s="19">
        <f>O181</f>
        <v>0.0</v>
      </c>
      <c r="L182" s="19">
        <f>ROUND(K182*$L$5/12,2)</f>
        <v>0.0</v>
      </c>
      <c r="M182" s="19">
        <f>MIN($M$5,K182+L182)</f>
        <v>0.0</v>
      </c>
      <c r="N182" s="19">
        <f>MAX(0,MIN(K182+L182-M182,MonthlyPayment-SUM(H182,M182,R182,W182,AB182,AG182,AL182,AQ182,AV182,BA182)-SUM(I182)))</f>
        <v>0.0</v>
      </c>
      <c r="O182" s="19">
        <f>ROUND(K182+L182-M182-N182,2)</f>
        <v>0.0</v>
      </c>
      <c r="P182" s="19">
        <f>T181</f>
        <v>0.0</v>
      </c>
      <c r="Q182" s="19">
        <f>ROUND(P182*$Q$5/12,2)</f>
        <v>0.0</v>
      </c>
      <c r="R182" s="19">
        <f>MIN($R$5,P182+Q182)</f>
        <v>0.0</v>
      </c>
      <c r="S182" s="19">
        <f>MAX(0,MIN(P182+Q182-R182,MonthlyPayment-SUM(H182,M182,R182,W182,AB182,AG182,AL182,AQ182,AV182,BA182)-SUM(I182,N182)))</f>
        <v>0.0</v>
      </c>
      <c r="T182" s="19">
        <f>ROUND(P182+Q182-R182-S182,2)</f>
        <v>0.0</v>
      </c>
      <c r="U182" s="19">
        <f>Y181</f>
        <v>0.0</v>
      </c>
      <c r="V182" s="19">
        <f>ROUND(U182*$V$5/12,2)</f>
        <v>0.0</v>
      </c>
      <c r="W182" s="19">
        <f>MIN($W$5,U182+V182)</f>
        <v>0.0</v>
      </c>
      <c r="X182" s="19">
        <f>MAX(0,MIN(U182+V182-W182,MonthlyPayment-SUM(H182,M182,R182,W182,AB182,AG182,AL182,AQ182,AV182,BA182)-SUM(I182,N182,S182)))</f>
        <v>0.0</v>
      </c>
      <c r="Y182" s="19">
        <f>ROUND(U182+V182-W182-X182,2)</f>
        <v>0.0</v>
      </c>
      <c r="Z182" s="19">
        <f>AD181</f>
        <v>0.0</v>
      </c>
      <c r="AA182" s="19">
        <f>ROUND(Z182*$AA$5/12,2)</f>
        <v>0.0</v>
      </c>
      <c r="AB182" s="19">
        <f>MIN($AB$5,Z182+AA182)</f>
        <v>0.0</v>
      </c>
      <c r="AC182" s="19">
        <f>MAX(0,MIN(Z182+AA182-AB182,MonthlyPayment-SUM(H182,M182,R182,W182,AB182,AG182,AL182,AQ182,AV182,BA182)-SUM(I182,N182,S182,X182)))</f>
        <v>0.0</v>
      </c>
      <c r="AD182" s="19">
        <f>ROUND(Z182+AA182-AB182-AC182,2)</f>
        <v>0.0</v>
      </c>
      <c r="AE182" s="19">
        <f>AI181</f>
        <v>0.0</v>
      </c>
      <c r="AF182" s="19">
        <f>ROUND(AE182*$AF$5/12,2)</f>
        <v>0.0</v>
      </c>
      <c r="AG182" s="19">
        <f>MIN($AG$5,AE182+AF182)</f>
        <v>0.0</v>
      </c>
      <c r="AH182" s="19">
        <f>MAX(0,MIN(AE182+AF182-AG182,MonthlyPayment-SUM(H182,M182,R182,W182,AB182,AG182,AL182,AQ182,AV182,BA182)-SUM(I182,N182,S182,X182,AC182)))</f>
        <v>0.0</v>
      </c>
      <c r="AI182" s="19">
        <f>ROUND(AE182+AF182-AG182-AH182,2)</f>
        <v>0.0</v>
      </c>
      <c r="AJ182" s="19">
        <f>AN181</f>
        <v>0.0</v>
      </c>
      <c r="AK182" s="19">
        <f>ROUND(AJ182*$AK$5/12,2)</f>
        <v>0.0</v>
      </c>
      <c r="AL182" s="19">
        <f>MIN($AL$5,AJ182+AK182)</f>
        <v>0.0</v>
      </c>
      <c r="AM182" s="19">
        <f>MAX(0,MIN(AJ182+AK182-AL182,MonthlyPayment-SUM(H182,M182,R182,W182,AB182,AG182,AL182,AQ182,AV182,BA182)-SUM(I182,N182,S182,X182,AC182,AH182)))</f>
        <v>0.0</v>
      </c>
      <c r="AN182" s="19">
        <f>ROUND(AJ182+AK182-AL182-AM182,2)</f>
        <v>0.0</v>
      </c>
      <c r="AO182" s="19">
        <f>AS181</f>
        <v>0.0</v>
      </c>
      <c r="AP182" s="19">
        <f>ROUND(AO182*$AP$5/12,2)</f>
        <v>0.0</v>
      </c>
      <c r="AQ182" s="19">
        <f>MIN($AQ$5,AO182+AP182)</f>
        <v>0.0</v>
      </c>
      <c r="AR182" s="19">
        <f>MAX(0,MIN(AO182+AP182-AQ182,MonthlyPayment-SUM(H182,M182,R182,W182,AB182,AG182,AL182,AQ182,AV182,BA182)-SUM(I182,N182,S182,X182,AC182,AH182,AM182)))</f>
        <v>0.0</v>
      </c>
      <c r="AS182" s="19">
        <f>ROUND(AO182+AP182-AQ182-AR182,2)</f>
        <v>0.0</v>
      </c>
      <c r="AT182" s="19">
        <f>AX181</f>
        <v>0.0</v>
      </c>
      <c r="AU182" s="19">
        <f>ROUND(AT182*$AU$5/12,2)</f>
        <v>0.0</v>
      </c>
      <c r="AV182" s="19">
        <f>MIN($AV$5,AT182+AU182)</f>
        <v>0.0</v>
      </c>
      <c r="AW182" s="19">
        <f>MAX(0,MIN(AT182+AU182-AV182,MonthlyPayment-SUM(H182,M182,R182,W182,AB182,AG182,AL182,AQ182,AV182,BA182)-SUM(I182,N182,S182,X182,AC182,AH182,AM182,AR182)))</f>
        <v>0.0</v>
      </c>
      <c r="AX182" s="19">
        <f>ROUND(AT182+AU182-AV182-AW182,2)</f>
        <v>0.0</v>
      </c>
      <c r="AY182" s="19">
        <f>BC181</f>
        <v>0.0</v>
      </c>
      <c r="AZ182" s="19">
        <f>ROUND(AY182*$AZ$5/12,2)</f>
        <v>0.0</v>
      </c>
      <c r="BA182" s="19">
        <f>MIN($BA$5,AY182+AZ182)</f>
        <v>0.0</v>
      </c>
      <c r="BB182" s="19">
        <f>MAX(0,MIN(AY182+AZ182-BA182,MonthlyPayment-SUM(H182,M182,R182,W182,AB182,AG182,AL182,AQ182,AV182,BA182)-SUM(I182,N182,S182,X182,AC182,AH182,AM182,AR182,AW182)))</f>
        <v>0.0</v>
      </c>
      <c r="BC182" s="19">
        <f>ROUND(AY182+AZ182-BA182-BB182,2)</f>
        <v>0.0</v>
      </c>
    </row>
    <row r="183" spans="1:55">
      <c r="A183" s="9">
        <v>177</v>
      </c>
      <c r="B183" s="15">
        <f>IF(FirstPayment="","",EDATE(FirstPayment,A183-1))</f>
        <v/>
      </c>
      <c r="C183" s="19">
        <f>SUM(H183,M183,R183,W183,AB183,AG183,AL183,AQ183,AV183,BA183,I183,N183,S183,X183,AC183,AH183,AM183,AR183,AW183,BB183)</f>
        <v>0.0</v>
      </c>
      <c r="D183" s="19">
        <f>SUM(J183,O183,T183,Y183,AD183,AI183,AN183,AS183,AX183,BC183)</f>
        <v>0.0</v>
      </c>
      <c r="E183" s="19">
        <f>SUM(G183,L183,Q183,V183,AA183,AF183,AK183,AP183,AU183,AZ183)</f>
        <v>0.0</v>
      </c>
      <c r="F183" s="19">
        <f>J182</f>
        <v>0.0</v>
      </c>
      <c r="G183" s="19">
        <f>ROUND(F183*$G$5/12,2)</f>
        <v>0.0</v>
      </c>
      <c r="H183" s="19">
        <f>MIN($H$5,F183+G183)</f>
        <v>0.0</v>
      </c>
      <c r="I183" s="19">
        <f>MAX(0,MIN(F183+G183-H183,MonthlyPayment-SUM(H183,M183,R183,W183,AB183,AG183,AL183,AQ183,AV183,BA183)))</f>
        <v>0.0</v>
      </c>
      <c r="J183" s="19">
        <f>ROUND(F183+G183-H183-I183,2)</f>
        <v>0.0</v>
      </c>
      <c r="K183" s="19">
        <f>O182</f>
        <v>0.0</v>
      </c>
      <c r="L183" s="19">
        <f>ROUND(K183*$L$5/12,2)</f>
        <v>0.0</v>
      </c>
      <c r="M183" s="19">
        <f>MIN($M$5,K183+L183)</f>
        <v>0.0</v>
      </c>
      <c r="N183" s="19">
        <f>MAX(0,MIN(K183+L183-M183,MonthlyPayment-SUM(H183,M183,R183,W183,AB183,AG183,AL183,AQ183,AV183,BA183)-SUM(I183)))</f>
        <v>0.0</v>
      </c>
      <c r="O183" s="19">
        <f>ROUND(K183+L183-M183-N183,2)</f>
        <v>0.0</v>
      </c>
      <c r="P183" s="19">
        <f>T182</f>
        <v>0.0</v>
      </c>
      <c r="Q183" s="19">
        <f>ROUND(P183*$Q$5/12,2)</f>
        <v>0.0</v>
      </c>
      <c r="R183" s="19">
        <f>MIN($R$5,P183+Q183)</f>
        <v>0.0</v>
      </c>
      <c r="S183" s="19">
        <f>MAX(0,MIN(P183+Q183-R183,MonthlyPayment-SUM(H183,M183,R183,W183,AB183,AG183,AL183,AQ183,AV183,BA183)-SUM(I183,N183)))</f>
        <v>0.0</v>
      </c>
      <c r="T183" s="19">
        <f>ROUND(P183+Q183-R183-S183,2)</f>
        <v>0.0</v>
      </c>
      <c r="U183" s="19">
        <f>Y182</f>
        <v>0.0</v>
      </c>
      <c r="V183" s="19">
        <f>ROUND(U183*$V$5/12,2)</f>
        <v>0.0</v>
      </c>
      <c r="W183" s="19">
        <f>MIN($W$5,U183+V183)</f>
        <v>0.0</v>
      </c>
      <c r="X183" s="19">
        <f>MAX(0,MIN(U183+V183-W183,MonthlyPayment-SUM(H183,M183,R183,W183,AB183,AG183,AL183,AQ183,AV183,BA183)-SUM(I183,N183,S183)))</f>
        <v>0.0</v>
      </c>
      <c r="Y183" s="19">
        <f>ROUND(U183+V183-W183-X183,2)</f>
        <v>0.0</v>
      </c>
      <c r="Z183" s="19">
        <f>AD182</f>
        <v>0.0</v>
      </c>
      <c r="AA183" s="19">
        <f>ROUND(Z183*$AA$5/12,2)</f>
        <v>0.0</v>
      </c>
      <c r="AB183" s="19">
        <f>MIN($AB$5,Z183+AA183)</f>
        <v>0.0</v>
      </c>
      <c r="AC183" s="19">
        <f>MAX(0,MIN(Z183+AA183-AB183,MonthlyPayment-SUM(H183,M183,R183,W183,AB183,AG183,AL183,AQ183,AV183,BA183)-SUM(I183,N183,S183,X183)))</f>
        <v>0.0</v>
      </c>
      <c r="AD183" s="19">
        <f>ROUND(Z183+AA183-AB183-AC183,2)</f>
        <v>0.0</v>
      </c>
      <c r="AE183" s="19">
        <f>AI182</f>
        <v>0.0</v>
      </c>
      <c r="AF183" s="19">
        <f>ROUND(AE183*$AF$5/12,2)</f>
        <v>0.0</v>
      </c>
      <c r="AG183" s="19">
        <f>MIN($AG$5,AE183+AF183)</f>
        <v>0.0</v>
      </c>
      <c r="AH183" s="19">
        <f>MAX(0,MIN(AE183+AF183-AG183,MonthlyPayment-SUM(H183,M183,R183,W183,AB183,AG183,AL183,AQ183,AV183,BA183)-SUM(I183,N183,S183,X183,AC183)))</f>
        <v>0.0</v>
      </c>
      <c r="AI183" s="19">
        <f>ROUND(AE183+AF183-AG183-AH183,2)</f>
        <v>0.0</v>
      </c>
      <c r="AJ183" s="19">
        <f>AN182</f>
        <v>0.0</v>
      </c>
      <c r="AK183" s="19">
        <f>ROUND(AJ183*$AK$5/12,2)</f>
        <v>0.0</v>
      </c>
      <c r="AL183" s="19">
        <f>MIN($AL$5,AJ183+AK183)</f>
        <v>0.0</v>
      </c>
      <c r="AM183" s="19">
        <f>MAX(0,MIN(AJ183+AK183-AL183,MonthlyPayment-SUM(H183,M183,R183,W183,AB183,AG183,AL183,AQ183,AV183,BA183)-SUM(I183,N183,S183,X183,AC183,AH183)))</f>
        <v>0.0</v>
      </c>
      <c r="AN183" s="19">
        <f>ROUND(AJ183+AK183-AL183-AM183,2)</f>
        <v>0.0</v>
      </c>
      <c r="AO183" s="19">
        <f>AS182</f>
        <v>0.0</v>
      </c>
      <c r="AP183" s="19">
        <f>ROUND(AO183*$AP$5/12,2)</f>
        <v>0.0</v>
      </c>
      <c r="AQ183" s="19">
        <f>MIN($AQ$5,AO183+AP183)</f>
        <v>0.0</v>
      </c>
      <c r="AR183" s="19">
        <f>MAX(0,MIN(AO183+AP183-AQ183,MonthlyPayment-SUM(H183,M183,R183,W183,AB183,AG183,AL183,AQ183,AV183,BA183)-SUM(I183,N183,S183,X183,AC183,AH183,AM183)))</f>
        <v>0.0</v>
      </c>
      <c r="AS183" s="19">
        <f>ROUND(AO183+AP183-AQ183-AR183,2)</f>
        <v>0.0</v>
      </c>
      <c r="AT183" s="19">
        <f>AX182</f>
        <v>0.0</v>
      </c>
      <c r="AU183" s="19">
        <f>ROUND(AT183*$AU$5/12,2)</f>
        <v>0.0</v>
      </c>
      <c r="AV183" s="19">
        <f>MIN($AV$5,AT183+AU183)</f>
        <v>0.0</v>
      </c>
      <c r="AW183" s="19">
        <f>MAX(0,MIN(AT183+AU183-AV183,MonthlyPayment-SUM(H183,M183,R183,W183,AB183,AG183,AL183,AQ183,AV183,BA183)-SUM(I183,N183,S183,X183,AC183,AH183,AM183,AR183)))</f>
        <v>0.0</v>
      </c>
      <c r="AX183" s="19">
        <f>ROUND(AT183+AU183-AV183-AW183,2)</f>
        <v>0.0</v>
      </c>
      <c r="AY183" s="19">
        <f>BC182</f>
        <v>0.0</v>
      </c>
      <c r="AZ183" s="19">
        <f>ROUND(AY183*$AZ$5/12,2)</f>
        <v>0.0</v>
      </c>
      <c r="BA183" s="19">
        <f>MIN($BA$5,AY183+AZ183)</f>
        <v>0.0</v>
      </c>
      <c r="BB183" s="19">
        <f>MAX(0,MIN(AY183+AZ183-BA183,MonthlyPayment-SUM(H183,M183,R183,W183,AB183,AG183,AL183,AQ183,AV183,BA183)-SUM(I183,N183,S183,X183,AC183,AH183,AM183,AR183,AW183)))</f>
        <v>0.0</v>
      </c>
      <c r="BC183" s="19">
        <f>ROUND(AY183+AZ183-BA183-BB183,2)</f>
        <v>0.0</v>
      </c>
    </row>
    <row r="184" spans="1:55">
      <c r="A184" s="9">
        <v>178</v>
      </c>
      <c r="B184" s="15">
        <f>IF(FirstPayment="","",EDATE(FirstPayment,A184-1))</f>
        <v/>
      </c>
      <c r="C184" s="19">
        <f>SUM(H184,M184,R184,W184,AB184,AG184,AL184,AQ184,AV184,BA184,I184,N184,S184,X184,AC184,AH184,AM184,AR184,AW184,BB184)</f>
        <v>0.0</v>
      </c>
      <c r="D184" s="19">
        <f>SUM(J184,O184,T184,Y184,AD184,AI184,AN184,AS184,AX184,BC184)</f>
        <v>0.0</v>
      </c>
      <c r="E184" s="19">
        <f>SUM(G184,L184,Q184,V184,AA184,AF184,AK184,AP184,AU184,AZ184)</f>
        <v>0.0</v>
      </c>
      <c r="F184" s="19">
        <f>J183</f>
        <v>0.0</v>
      </c>
      <c r="G184" s="19">
        <f>ROUND(F184*$G$5/12,2)</f>
        <v>0.0</v>
      </c>
      <c r="H184" s="19">
        <f>MIN($H$5,F184+G184)</f>
        <v>0.0</v>
      </c>
      <c r="I184" s="19">
        <f>MAX(0,MIN(F184+G184-H184,MonthlyPayment-SUM(H184,M184,R184,W184,AB184,AG184,AL184,AQ184,AV184,BA184)))</f>
        <v>0.0</v>
      </c>
      <c r="J184" s="19">
        <f>ROUND(F184+G184-H184-I184,2)</f>
        <v>0.0</v>
      </c>
      <c r="K184" s="19">
        <f>O183</f>
        <v>0.0</v>
      </c>
      <c r="L184" s="19">
        <f>ROUND(K184*$L$5/12,2)</f>
        <v>0.0</v>
      </c>
      <c r="M184" s="19">
        <f>MIN($M$5,K184+L184)</f>
        <v>0.0</v>
      </c>
      <c r="N184" s="19">
        <f>MAX(0,MIN(K184+L184-M184,MonthlyPayment-SUM(H184,M184,R184,W184,AB184,AG184,AL184,AQ184,AV184,BA184)-SUM(I184)))</f>
        <v>0.0</v>
      </c>
      <c r="O184" s="19">
        <f>ROUND(K184+L184-M184-N184,2)</f>
        <v>0.0</v>
      </c>
      <c r="P184" s="19">
        <f>T183</f>
        <v>0.0</v>
      </c>
      <c r="Q184" s="19">
        <f>ROUND(P184*$Q$5/12,2)</f>
        <v>0.0</v>
      </c>
      <c r="R184" s="19">
        <f>MIN($R$5,P184+Q184)</f>
        <v>0.0</v>
      </c>
      <c r="S184" s="19">
        <f>MAX(0,MIN(P184+Q184-R184,MonthlyPayment-SUM(H184,M184,R184,W184,AB184,AG184,AL184,AQ184,AV184,BA184)-SUM(I184,N184)))</f>
        <v>0.0</v>
      </c>
      <c r="T184" s="19">
        <f>ROUND(P184+Q184-R184-S184,2)</f>
        <v>0.0</v>
      </c>
      <c r="U184" s="19">
        <f>Y183</f>
        <v>0.0</v>
      </c>
      <c r="V184" s="19">
        <f>ROUND(U184*$V$5/12,2)</f>
        <v>0.0</v>
      </c>
      <c r="W184" s="19">
        <f>MIN($W$5,U184+V184)</f>
        <v>0.0</v>
      </c>
      <c r="X184" s="19">
        <f>MAX(0,MIN(U184+V184-W184,MonthlyPayment-SUM(H184,M184,R184,W184,AB184,AG184,AL184,AQ184,AV184,BA184)-SUM(I184,N184,S184)))</f>
        <v>0.0</v>
      </c>
      <c r="Y184" s="19">
        <f>ROUND(U184+V184-W184-X184,2)</f>
        <v>0.0</v>
      </c>
      <c r="Z184" s="19">
        <f>AD183</f>
        <v>0.0</v>
      </c>
      <c r="AA184" s="19">
        <f>ROUND(Z184*$AA$5/12,2)</f>
        <v>0.0</v>
      </c>
      <c r="AB184" s="19">
        <f>MIN($AB$5,Z184+AA184)</f>
        <v>0.0</v>
      </c>
      <c r="AC184" s="19">
        <f>MAX(0,MIN(Z184+AA184-AB184,MonthlyPayment-SUM(H184,M184,R184,W184,AB184,AG184,AL184,AQ184,AV184,BA184)-SUM(I184,N184,S184,X184)))</f>
        <v>0.0</v>
      </c>
      <c r="AD184" s="19">
        <f>ROUND(Z184+AA184-AB184-AC184,2)</f>
        <v>0.0</v>
      </c>
      <c r="AE184" s="19">
        <f>AI183</f>
        <v>0.0</v>
      </c>
      <c r="AF184" s="19">
        <f>ROUND(AE184*$AF$5/12,2)</f>
        <v>0.0</v>
      </c>
      <c r="AG184" s="19">
        <f>MIN($AG$5,AE184+AF184)</f>
        <v>0.0</v>
      </c>
      <c r="AH184" s="19">
        <f>MAX(0,MIN(AE184+AF184-AG184,MonthlyPayment-SUM(H184,M184,R184,W184,AB184,AG184,AL184,AQ184,AV184,BA184)-SUM(I184,N184,S184,X184,AC184)))</f>
        <v>0.0</v>
      </c>
      <c r="AI184" s="19">
        <f>ROUND(AE184+AF184-AG184-AH184,2)</f>
        <v>0.0</v>
      </c>
      <c r="AJ184" s="19">
        <f>AN183</f>
        <v>0.0</v>
      </c>
      <c r="AK184" s="19">
        <f>ROUND(AJ184*$AK$5/12,2)</f>
        <v>0.0</v>
      </c>
      <c r="AL184" s="19">
        <f>MIN($AL$5,AJ184+AK184)</f>
        <v>0.0</v>
      </c>
      <c r="AM184" s="19">
        <f>MAX(0,MIN(AJ184+AK184-AL184,MonthlyPayment-SUM(H184,M184,R184,W184,AB184,AG184,AL184,AQ184,AV184,BA184)-SUM(I184,N184,S184,X184,AC184,AH184)))</f>
        <v>0.0</v>
      </c>
      <c r="AN184" s="19">
        <f>ROUND(AJ184+AK184-AL184-AM184,2)</f>
        <v>0.0</v>
      </c>
      <c r="AO184" s="19">
        <f>AS183</f>
        <v>0.0</v>
      </c>
      <c r="AP184" s="19">
        <f>ROUND(AO184*$AP$5/12,2)</f>
        <v>0.0</v>
      </c>
      <c r="AQ184" s="19">
        <f>MIN($AQ$5,AO184+AP184)</f>
        <v>0.0</v>
      </c>
      <c r="AR184" s="19">
        <f>MAX(0,MIN(AO184+AP184-AQ184,MonthlyPayment-SUM(H184,M184,R184,W184,AB184,AG184,AL184,AQ184,AV184,BA184)-SUM(I184,N184,S184,X184,AC184,AH184,AM184)))</f>
        <v>0.0</v>
      </c>
      <c r="AS184" s="19">
        <f>ROUND(AO184+AP184-AQ184-AR184,2)</f>
        <v>0.0</v>
      </c>
      <c r="AT184" s="19">
        <f>AX183</f>
        <v>0.0</v>
      </c>
      <c r="AU184" s="19">
        <f>ROUND(AT184*$AU$5/12,2)</f>
        <v>0.0</v>
      </c>
      <c r="AV184" s="19">
        <f>MIN($AV$5,AT184+AU184)</f>
        <v>0.0</v>
      </c>
      <c r="AW184" s="19">
        <f>MAX(0,MIN(AT184+AU184-AV184,MonthlyPayment-SUM(H184,M184,R184,W184,AB184,AG184,AL184,AQ184,AV184,BA184)-SUM(I184,N184,S184,X184,AC184,AH184,AM184,AR184)))</f>
        <v>0.0</v>
      </c>
      <c r="AX184" s="19">
        <f>ROUND(AT184+AU184-AV184-AW184,2)</f>
        <v>0.0</v>
      </c>
      <c r="AY184" s="19">
        <f>BC183</f>
        <v>0.0</v>
      </c>
      <c r="AZ184" s="19">
        <f>ROUND(AY184*$AZ$5/12,2)</f>
        <v>0.0</v>
      </c>
      <c r="BA184" s="19">
        <f>MIN($BA$5,AY184+AZ184)</f>
        <v>0.0</v>
      </c>
      <c r="BB184" s="19">
        <f>MAX(0,MIN(AY184+AZ184-BA184,MonthlyPayment-SUM(H184,M184,R184,W184,AB184,AG184,AL184,AQ184,AV184,BA184)-SUM(I184,N184,S184,X184,AC184,AH184,AM184,AR184,AW184)))</f>
        <v>0.0</v>
      </c>
      <c r="BC184" s="19">
        <f>ROUND(AY184+AZ184-BA184-BB184,2)</f>
        <v>0.0</v>
      </c>
    </row>
    <row r="185" spans="1:55">
      <c r="A185" s="9">
        <v>179</v>
      </c>
      <c r="B185" s="15">
        <f>IF(FirstPayment="","",EDATE(FirstPayment,A185-1))</f>
        <v/>
      </c>
      <c r="C185" s="19">
        <f>SUM(H185,M185,R185,W185,AB185,AG185,AL185,AQ185,AV185,BA185,I185,N185,S185,X185,AC185,AH185,AM185,AR185,AW185,BB185)</f>
        <v>0.0</v>
      </c>
      <c r="D185" s="19">
        <f>SUM(J185,O185,T185,Y185,AD185,AI185,AN185,AS185,AX185,BC185)</f>
        <v>0.0</v>
      </c>
      <c r="E185" s="19">
        <f>SUM(G185,L185,Q185,V185,AA185,AF185,AK185,AP185,AU185,AZ185)</f>
        <v>0.0</v>
      </c>
      <c r="F185" s="19">
        <f>J184</f>
        <v>0.0</v>
      </c>
      <c r="G185" s="19">
        <f>ROUND(F185*$G$5/12,2)</f>
        <v>0.0</v>
      </c>
      <c r="H185" s="19">
        <f>MIN($H$5,F185+G185)</f>
        <v>0.0</v>
      </c>
      <c r="I185" s="19">
        <f>MAX(0,MIN(F185+G185-H185,MonthlyPayment-SUM(H185,M185,R185,W185,AB185,AG185,AL185,AQ185,AV185,BA185)))</f>
        <v>0.0</v>
      </c>
      <c r="J185" s="19">
        <f>ROUND(F185+G185-H185-I185,2)</f>
        <v>0.0</v>
      </c>
      <c r="K185" s="19">
        <f>O184</f>
        <v>0.0</v>
      </c>
      <c r="L185" s="19">
        <f>ROUND(K185*$L$5/12,2)</f>
        <v>0.0</v>
      </c>
      <c r="M185" s="19">
        <f>MIN($M$5,K185+L185)</f>
        <v>0.0</v>
      </c>
      <c r="N185" s="19">
        <f>MAX(0,MIN(K185+L185-M185,MonthlyPayment-SUM(H185,M185,R185,W185,AB185,AG185,AL185,AQ185,AV185,BA185)-SUM(I185)))</f>
        <v>0.0</v>
      </c>
      <c r="O185" s="19">
        <f>ROUND(K185+L185-M185-N185,2)</f>
        <v>0.0</v>
      </c>
      <c r="P185" s="19">
        <f>T184</f>
        <v>0.0</v>
      </c>
      <c r="Q185" s="19">
        <f>ROUND(P185*$Q$5/12,2)</f>
        <v>0.0</v>
      </c>
      <c r="R185" s="19">
        <f>MIN($R$5,P185+Q185)</f>
        <v>0.0</v>
      </c>
      <c r="S185" s="19">
        <f>MAX(0,MIN(P185+Q185-R185,MonthlyPayment-SUM(H185,M185,R185,W185,AB185,AG185,AL185,AQ185,AV185,BA185)-SUM(I185,N185)))</f>
        <v>0.0</v>
      </c>
      <c r="T185" s="19">
        <f>ROUND(P185+Q185-R185-S185,2)</f>
        <v>0.0</v>
      </c>
      <c r="U185" s="19">
        <f>Y184</f>
        <v>0.0</v>
      </c>
      <c r="V185" s="19">
        <f>ROUND(U185*$V$5/12,2)</f>
        <v>0.0</v>
      </c>
      <c r="W185" s="19">
        <f>MIN($W$5,U185+V185)</f>
        <v>0.0</v>
      </c>
      <c r="X185" s="19">
        <f>MAX(0,MIN(U185+V185-W185,MonthlyPayment-SUM(H185,M185,R185,W185,AB185,AG185,AL185,AQ185,AV185,BA185)-SUM(I185,N185,S185)))</f>
        <v>0.0</v>
      </c>
      <c r="Y185" s="19">
        <f>ROUND(U185+V185-W185-X185,2)</f>
        <v>0.0</v>
      </c>
      <c r="Z185" s="19">
        <f>AD184</f>
        <v>0.0</v>
      </c>
      <c r="AA185" s="19">
        <f>ROUND(Z185*$AA$5/12,2)</f>
        <v>0.0</v>
      </c>
      <c r="AB185" s="19">
        <f>MIN($AB$5,Z185+AA185)</f>
        <v>0.0</v>
      </c>
      <c r="AC185" s="19">
        <f>MAX(0,MIN(Z185+AA185-AB185,MonthlyPayment-SUM(H185,M185,R185,W185,AB185,AG185,AL185,AQ185,AV185,BA185)-SUM(I185,N185,S185,X185)))</f>
        <v>0.0</v>
      </c>
      <c r="AD185" s="19">
        <f>ROUND(Z185+AA185-AB185-AC185,2)</f>
        <v>0.0</v>
      </c>
      <c r="AE185" s="19">
        <f>AI184</f>
        <v>0.0</v>
      </c>
      <c r="AF185" s="19">
        <f>ROUND(AE185*$AF$5/12,2)</f>
        <v>0.0</v>
      </c>
      <c r="AG185" s="19">
        <f>MIN($AG$5,AE185+AF185)</f>
        <v>0.0</v>
      </c>
      <c r="AH185" s="19">
        <f>MAX(0,MIN(AE185+AF185-AG185,MonthlyPayment-SUM(H185,M185,R185,W185,AB185,AG185,AL185,AQ185,AV185,BA185)-SUM(I185,N185,S185,X185,AC185)))</f>
        <v>0.0</v>
      </c>
      <c r="AI185" s="19">
        <f>ROUND(AE185+AF185-AG185-AH185,2)</f>
        <v>0.0</v>
      </c>
      <c r="AJ185" s="19">
        <f>AN184</f>
        <v>0.0</v>
      </c>
      <c r="AK185" s="19">
        <f>ROUND(AJ185*$AK$5/12,2)</f>
        <v>0.0</v>
      </c>
      <c r="AL185" s="19">
        <f>MIN($AL$5,AJ185+AK185)</f>
        <v>0.0</v>
      </c>
      <c r="AM185" s="19">
        <f>MAX(0,MIN(AJ185+AK185-AL185,MonthlyPayment-SUM(H185,M185,R185,W185,AB185,AG185,AL185,AQ185,AV185,BA185)-SUM(I185,N185,S185,X185,AC185,AH185)))</f>
        <v>0.0</v>
      </c>
      <c r="AN185" s="19">
        <f>ROUND(AJ185+AK185-AL185-AM185,2)</f>
        <v>0.0</v>
      </c>
      <c r="AO185" s="19">
        <f>AS184</f>
        <v>0.0</v>
      </c>
      <c r="AP185" s="19">
        <f>ROUND(AO185*$AP$5/12,2)</f>
        <v>0.0</v>
      </c>
      <c r="AQ185" s="19">
        <f>MIN($AQ$5,AO185+AP185)</f>
        <v>0.0</v>
      </c>
      <c r="AR185" s="19">
        <f>MAX(0,MIN(AO185+AP185-AQ185,MonthlyPayment-SUM(H185,M185,R185,W185,AB185,AG185,AL185,AQ185,AV185,BA185)-SUM(I185,N185,S185,X185,AC185,AH185,AM185)))</f>
        <v>0.0</v>
      </c>
      <c r="AS185" s="19">
        <f>ROUND(AO185+AP185-AQ185-AR185,2)</f>
        <v>0.0</v>
      </c>
      <c r="AT185" s="19">
        <f>AX184</f>
        <v>0.0</v>
      </c>
      <c r="AU185" s="19">
        <f>ROUND(AT185*$AU$5/12,2)</f>
        <v>0.0</v>
      </c>
      <c r="AV185" s="19">
        <f>MIN($AV$5,AT185+AU185)</f>
        <v>0.0</v>
      </c>
      <c r="AW185" s="19">
        <f>MAX(0,MIN(AT185+AU185-AV185,MonthlyPayment-SUM(H185,M185,R185,W185,AB185,AG185,AL185,AQ185,AV185,BA185)-SUM(I185,N185,S185,X185,AC185,AH185,AM185,AR185)))</f>
        <v>0.0</v>
      </c>
      <c r="AX185" s="19">
        <f>ROUND(AT185+AU185-AV185-AW185,2)</f>
        <v>0.0</v>
      </c>
      <c r="AY185" s="19">
        <f>BC184</f>
        <v>0.0</v>
      </c>
      <c r="AZ185" s="19">
        <f>ROUND(AY185*$AZ$5/12,2)</f>
        <v>0.0</v>
      </c>
      <c r="BA185" s="19">
        <f>MIN($BA$5,AY185+AZ185)</f>
        <v>0.0</v>
      </c>
      <c r="BB185" s="19">
        <f>MAX(0,MIN(AY185+AZ185-BA185,MonthlyPayment-SUM(H185,M185,R185,W185,AB185,AG185,AL185,AQ185,AV185,BA185)-SUM(I185,N185,S185,X185,AC185,AH185,AM185,AR185,AW185)))</f>
        <v>0.0</v>
      </c>
      <c r="BC185" s="19">
        <f>ROUND(AY185+AZ185-BA185-BB185,2)</f>
        <v>0.0</v>
      </c>
    </row>
    <row r="186" spans="1:55">
      <c r="A186" s="9">
        <v>180</v>
      </c>
      <c r="B186" s="15">
        <f>IF(FirstPayment="","",EDATE(FirstPayment,A186-1))</f>
        <v/>
      </c>
      <c r="C186" s="19">
        <f>SUM(H186,M186,R186,W186,AB186,AG186,AL186,AQ186,AV186,BA186,I186,N186,S186,X186,AC186,AH186,AM186,AR186,AW186,BB186)</f>
        <v>0.0</v>
      </c>
      <c r="D186" s="19">
        <f>SUM(J186,O186,T186,Y186,AD186,AI186,AN186,AS186,AX186,BC186)</f>
        <v>0.0</v>
      </c>
      <c r="E186" s="19">
        <f>SUM(G186,L186,Q186,V186,AA186,AF186,AK186,AP186,AU186,AZ186)</f>
        <v>0.0</v>
      </c>
      <c r="F186" s="19">
        <f>J185</f>
        <v>0.0</v>
      </c>
      <c r="G186" s="19">
        <f>ROUND(F186*$G$5/12,2)</f>
        <v>0.0</v>
      </c>
      <c r="H186" s="19">
        <f>MIN($H$5,F186+G186)</f>
        <v>0.0</v>
      </c>
      <c r="I186" s="19">
        <f>MAX(0,MIN(F186+G186-H186,MonthlyPayment-SUM(H186,M186,R186,W186,AB186,AG186,AL186,AQ186,AV186,BA186)))</f>
        <v>0.0</v>
      </c>
      <c r="J186" s="19">
        <f>ROUND(F186+G186-H186-I186,2)</f>
        <v>0.0</v>
      </c>
      <c r="K186" s="19">
        <f>O185</f>
        <v>0.0</v>
      </c>
      <c r="L186" s="19">
        <f>ROUND(K186*$L$5/12,2)</f>
        <v>0.0</v>
      </c>
      <c r="M186" s="19">
        <f>MIN($M$5,K186+L186)</f>
        <v>0.0</v>
      </c>
      <c r="N186" s="19">
        <f>MAX(0,MIN(K186+L186-M186,MonthlyPayment-SUM(H186,M186,R186,W186,AB186,AG186,AL186,AQ186,AV186,BA186)-SUM(I186)))</f>
        <v>0.0</v>
      </c>
      <c r="O186" s="19">
        <f>ROUND(K186+L186-M186-N186,2)</f>
        <v>0.0</v>
      </c>
      <c r="P186" s="19">
        <f>T185</f>
        <v>0.0</v>
      </c>
      <c r="Q186" s="19">
        <f>ROUND(P186*$Q$5/12,2)</f>
        <v>0.0</v>
      </c>
      <c r="R186" s="19">
        <f>MIN($R$5,P186+Q186)</f>
        <v>0.0</v>
      </c>
      <c r="S186" s="19">
        <f>MAX(0,MIN(P186+Q186-R186,MonthlyPayment-SUM(H186,M186,R186,W186,AB186,AG186,AL186,AQ186,AV186,BA186)-SUM(I186,N186)))</f>
        <v>0.0</v>
      </c>
      <c r="T186" s="19">
        <f>ROUND(P186+Q186-R186-S186,2)</f>
        <v>0.0</v>
      </c>
      <c r="U186" s="19">
        <f>Y185</f>
        <v>0.0</v>
      </c>
      <c r="V186" s="19">
        <f>ROUND(U186*$V$5/12,2)</f>
        <v>0.0</v>
      </c>
      <c r="W186" s="19">
        <f>MIN($W$5,U186+V186)</f>
        <v>0.0</v>
      </c>
      <c r="X186" s="19">
        <f>MAX(0,MIN(U186+V186-W186,MonthlyPayment-SUM(H186,M186,R186,W186,AB186,AG186,AL186,AQ186,AV186,BA186)-SUM(I186,N186,S186)))</f>
        <v>0.0</v>
      </c>
      <c r="Y186" s="19">
        <f>ROUND(U186+V186-W186-X186,2)</f>
        <v>0.0</v>
      </c>
      <c r="Z186" s="19">
        <f>AD185</f>
        <v>0.0</v>
      </c>
      <c r="AA186" s="19">
        <f>ROUND(Z186*$AA$5/12,2)</f>
        <v>0.0</v>
      </c>
      <c r="AB186" s="19">
        <f>MIN($AB$5,Z186+AA186)</f>
        <v>0.0</v>
      </c>
      <c r="AC186" s="19">
        <f>MAX(0,MIN(Z186+AA186-AB186,MonthlyPayment-SUM(H186,M186,R186,W186,AB186,AG186,AL186,AQ186,AV186,BA186)-SUM(I186,N186,S186,X186)))</f>
        <v>0.0</v>
      </c>
      <c r="AD186" s="19">
        <f>ROUND(Z186+AA186-AB186-AC186,2)</f>
        <v>0.0</v>
      </c>
      <c r="AE186" s="19">
        <f>AI185</f>
        <v>0.0</v>
      </c>
      <c r="AF186" s="19">
        <f>ROUND(AE186*$AF$5/12,2)</f>
        <v>0.0</v>
      </c>
      <c r="AG186" s="19">
        <f>MIN($AG$5,AE186+AF186)</f>
        <v>0.0</v>
      </c>
      <c r="AH186" s="19">
        <f>MAX(0,MIN(AE186+AF186-AG186,MonthlyPayment-SUM(H186,M186,R186,W186,AB186,AG186,AL186,AQ186,AV186,BA186)-SUM(I186,N186,S186,X186,AC186)))</f>
        <v>0.0</v>
      </c>
      <c r="AI186" s="19">
        <f>ROUND(AE186+AF186-AG186-AH186,2)</f>
        <v>0.0</v>
      </c>
      <c r="AJ186" s="19">
        <f>AN185</f>
        <v>0.0</v>
      </c>
      <c r="AK186" s="19">
        <f>ROUND(AJ186*$AK$5/12,2)</f>
        <v>0.0</v>
      </c>
      <c r="AL186" s="19">
        <f>MIN($AL$5,AJ186+AK186)</f>
        <v>0.0</v>
      </c>
      <c r="AM186" s="19">
        <f>MAX(0,MIN(AJ186+AK186-AL186,MonthlyPayment-SUM(H186,M186,R186,W186,AB186,AG186,AL186,AQ186,AV186,BA186)-SUM(I186,N186,S186,X186,AC186,AH186)))</f>
        <v>0.0</v>
      </c>
      <c r="AN186" s="19">
        <f>ROUND(AJ186+AK186-AL186-AM186,2)</f>
        <v>0.0</v>
      </c>
      <c r="AO186" s="19">
        <f>AS185</f>
        <v>0.0</v>
      </c>
      <c r="AP186" s="19">
        <f>ROUND(AO186*$AP$5/12,2)</f>
        <v>0.0</v>
      </c>
      <c r="AQ186" s="19">
        <f>MIN($AQ$5,AO186+AP186)</f>
        <v>0.0</v>
      </c>
      <c r="AR186" s="19">
        <f>MAX(0,MIN(AO186+AP186-AQ186,MonthlyPayment-SUM(H186,M186,R186,W186,AB186,AG186,AL186,AQ186,AV186,BA186)-SUM(I186,N186,S186,X186,AC186,AH186,AM186)))</f>
        <v>0.0</v>
      </c>
      <c r="AS186" s="19">
        <f>ROUND(AO186+AP186-AQ186-AR186,2)</f>
        <v>0.0</v>
      </c>
      <c r="AT186" s="19">
        <f>AX185</f>
        <v>0.0</v>
      </c>
      <c r="AU186" s="19">
        <f>ROUND(AT186*$AU$5/12,2)</f>
        <v>0.0</v>
      </c>
      <c r="AV186" s="19">
        <f>MIN($AV$5,AT186+AU186)</f>
        <v>0.0</v>
      </c>
      <c r="AW186" s="19">
        <f>MAX(0,MIN(AT186+AU186-AV186,MonthlyPayment-SUM(H186,M186,R186,W186,AB186,AG186,AL186,AQ186,AV186,BA186)-SUM(I186,N186,S186,X186,AC186,AH186,AM186,AR186)))</f>
        <v>0.0</v>
      </c>
      <c r="AX186" s="19">
        <f>ROUND(AT186+AU186-AV186-AW186,2)</f>
        <v>0.0</v>
      </c>
      <c r="AY186" s="19">
        <f>BC185</f>
        <v>0.0</v>
      </c>
      <c r="AZ186" s="19">
        <f>ROUND(AY186*$AZ$5/12,2)</f>
        <v>0.0</v>
      </c>
      <c r="BA186" s="19">
        <f>MIN($BA$5,AY186+AZ186)</f>
        <v>0.0</v>
      </c>
      <c r="BB186" s="19">
        <f>MAX(0,MIN(AY186+AZ186-BA186,MonthlyPayment-SUM(H186,M186,R186,W186,AB186,AG186,AL186,AQ186,AV186,BA186)-SUM(I186,N186,S186,X186,AC186,AH186,AM186,AR186,AW186)))</f>
        <v>0.0</v>
      </c>
      <c r="BC186" s="19">
        <f>ROUND(AY186+AZ186-BA186-BB186,2)</f>
        <v>0.0</v>
      </c>
    </row>
    <row r="187" spans="1:55">
      <c r="A187" s="9">
        <v>181</v>
      </c>
      <c r="B187" s="15">
        <f>IF(FirstPayment="","",EDATE(FirstPayment,A187-1))</f>
        <v/>
      </c>
      <c r="C187" s="19">
        <f>SUM(H187,M187,R187,W187,AB187,AG187,AL187,AQ187,AV187,BA187,I187,N187,S187,X187,AC187,AH187,AM187,AR187,AW187,BB187)</f>
        <v>0.0</v>
      </c>
      <c r="D187" s="19">
        <f>SUM(J187,O187,T187,Y187,AD187,AI187,AN187,AS187,AX187,BC187)</f>
        <v>0.0</v>
      </c>
      <c r="E187" s="19">
        <f>SUM(G187,L187,Q187,V187,AA187,AF187,AK187,AP187,AU187,AZ187)</f>
        <v>0.0</v>
      </c>
      <c r="F187" s="19">
        <f>J186</f>
        <v>0.0</v>
      </c>
      <c r="G187" s="19">
        <f>ROUND(F187*$G$5/12,2)</f>
        <v>0.0</v>
      </c>
      <c r="H187" s="19">
        <f>MIN($H$5,F187+G187)</f>
        <v>0.0</v>
      </c>
      <c r="I187" s="19">
        <f>MAX(0,MIN(F187+G187-H187,MonthlyPayment-SUM(H187,M187,R187,W187,AB187,AG187,AL187,AQ187,AV187,BA187)))</f>
        <v>0.0</v>
      </c>
      <c r="J187" s="19">
        <f>ROUND(F187+G187-H187-I187,2)</f>
        <v>0.0</v>
      </c>
      <c r="K187" s="19">
        <f>O186</f>
        <v>0.0</v>
      </c>
      <c r="L187" s="19">
        <f>ROUND(K187*$L$5/12,2)</f>
        <v>0.0</v>
      </c>
      <c r="M187" s="19">
        <f>MIN($M$5,K187+L187)</f>
        <v>0.0</v>
      </c>
      <c r="N187" s="19">
        <f>MAX(0,MIN(K187+L187-M187,MonthlyPayment-SUM(H187,M187,R187,W187,AB187,AG187,AL187,AQ187,AV187,BA187)-SUM(I187)))</f>
        <v>0.0</v>
      </c>
      <c r="O187" s="19">
        <f>ROUND(K187+L187-M187-N187,2)</f>
        <v>0.0</v>
      </c>
      <c r="P187" s="19">
        <f>T186</f>
        <v>0.0</v>
      </c>
      <c r="Q187" s="19">
        <f>ROUND(P187*$Q$5/12,2)</f>
        <v>0.0</v>
      </c>
      <c r="R187" s="19">
        <f>MIN($R$5,P187+Q187)</f>
        <v>0.0</v>
      </c>
      <c r="S187" s="19">
        <f>MAX(0,MIN(P187+Q187-R187,MonthlyPayment-SUM(H187,M187,R187,W187,AB187,AG187,AL187,AQ187,AV187,BA187)-SUM(I187,N187)))</f>
        <v>0.0</v>
      </c>
      <c r="T187" s="19">
        <f>ROUND(P187+Q187-R187-S187,2)</f>
        <v>0.0</v>
      </c>
      <c r="U187" s="19">
        <f>Y186</f>
        <v>0.0</v>
      </c>
      <c r="V187" s="19">
        <f>ROUND(U187*$V$5/12,2)</f>
        <v>0.0</v>
      </c>
      <c r="W187" s="19">
        <f>MIN($W$5,U187+V187)</f>
        <v>0.0</v>
      </c>
      <c r="X187" s="19">
        <f>MAX(0,MIN(U187+V187-W187,MonthlyPayment-SUM(H187,M187,R187,W187,AB187,AG187,AL187,AQ187,AV187,BA187)-SUM(I187,N187,S187)))</f>
        <v>0.0</v>
      </c>
      <c r="Y187" s="19">
        <f>ROUND(U187+V187-W187-X187,2)</f>
        <v>0.0</v>
      </c>
      <c r="Z187" s="19">
        <f>AD186</f>
        <v>0.0</v>
      </c>
      <c r="AA187" s="19">
        <f>ROUND(Z187*$AA$5/12,2)</f>
        <v>0.0</v>
      </c>
      <c r="AB187" s="19">
        <f>MIN($AB$5,Z187+AA187)</f>
        <v>0.0</v>
      </c>
      <c r="AC187" s="19">
        <f>MAX(0,MIN(Z187+AA187-AB187,MonthlyPayment-SUM(H187,M187,R187,W187,AB187,AG187,AL187,AQ187,AV187,BA187)-SUM(I187,N187,S187,X187)))</f>
        <v>0.0</v>
      </c>
      <c r="AD187" s="19">
        <f>ROUND(Z187+AA187-AB187-AC187,2)</f>
        <v>0.0</v>
      </c>
      <c r="AE187" s="19">
        <f>AI186</f>
        <v>0.0</v>
      </c>
      <c r="AF187" s="19">
        <f>ROUND(AE187*$AF$5/12,2)</f>
        <v>0.0</v>
      </c>
      <c r="AG187" s="19">
        <f>MIN($AG$5,AE187+AF187)</f>
        <v>0.0</v>
      </c>
      <c r="AH187" s="19">
        <f>MAX(0,MIN(AE187+AF187-AG187,MonthlyPayment-SUM(H187,M187,R187,W187,AB187,AG187,AL187,AQ187,AV187,BA187)-SUM(I187,N187,S187,X187,AC187)))</f>
        <v>0.0</v>
      </c>
      <c r="AI187" s="19">
        <f>ROUND(AE187+AF187-AG187-AH187,2)</f>
        <v>0.0</v>
      </c>
      <c r="AJ187" s="19">
        <f>AN186</f>
        <v>0.0</v>
      </c>
      <c r="AK187" s="19">
        <f>ROUND(AJ187*$AK$5/12,2)</f>
        <v>0.0</v>
      </c>
      <c r="AL187" s="19">
        <f>MIN($AL$5,AJ187+AK187)</f>
        <v>0.0</v>
      </c>
      <c r="AM187" s="19">
        <f>MAX(0,MIN(AJ187+AK187-AL187,MonthlyPayment-SUM(H187,M187,R187,W187,AB187,AG187,AL187,AQ187,AV187,BA187)-SUM(I187,N187,S187,X187,AC187,AH187)))</f>
        <v>0.0</v>
      </c>
      <c r="AN187" s="19">
        <f>ROUND(AJ187+AK187-AL187-AM187,2)</f>
        <v>0.0</v>
      </c>
      <c r="AO187" s="19">
        <f>AS186</f>
        <v>0.0</v>
      </c>
      <c r="AP187" s="19">
        <f>ROUND(AO187*$AP$5/12,2)</f>
        <v>0.0</v>
      </c>
      <c r="AQ187" s="19">
        <f>MIN($AQ$5,AO187+AP187)</f>
        <v>0.0</v>
      </c>
      <c r="AR187" s="19">
        <f>MAX(0,MIN(AO187+AP187-AQ187,MonthlyPayment-SUM(H187,M187,R187,W187,AB187,AG187,AL187,AQ187,AV187,BA187)-SUM(I187,N187,S187,X187,AC187,AH187,AM187)))</f>
        <v>0.0</v>
      </c>
      <c r="AS187" s="19">
        <f>ROUND(AO187+AP187-AQ187-AR187,2)</f>
        <v>0.0</v>
      </c>
      <c r="AT187" s="19">
        <f>AX186</f>
        <v>0.0</v>
      </c>
      <c r="AU187" s="19">
        <f>ROUND(AT187*$AU$5/12,2)</f>
        <v>0.0</v>
      </c>
      <c r="AV187" s="19">
        <f>MIN($AV$5,AT187+AU187)</f>
        <v>0.0</v>
      </c>
      <c r="AW187" s="19">
        <f>MAX(0,MIN(AT187+AU187-AV187,MonthlyPayment-SUM(H187,M187,R187,W187,AB187,AG187,AL187,AQ187,AV187,BA187)-SUM(I187,N187,S187,X187,AC187,AH187,AM187,AR187)))</f>
        <v>0.0</v>
      </c>
      <c r="AX187" s="19">
        <f>ROUND(AT187+AU187-AV187-AW187,2)</f>
        <v>0.0</v>
      </c>
      <c r="AY187" s="19">
        <f>BC186</f>
        <v>0.0</v>
      </c>
      <c r="AZ187" s="19">
        <f>ROUND(AY187*$AZ$5/12,2)</f>
        <v>0.0</v>
      </c>
      <c r="BA187" s="19">
        <f>MIN($BA$5,AY187+AZ187)</f>
        <v>0.0</v>
      </c>
      <c r="BB187" s="19">
        <f>MAX(0,MIN(AY187+AZ187-BA187,MonthlyPayment-SUM(H187,M187,R187,W187,AB187,AG187,AL187,AQ187,AV187,BA187)-SUM(I187,N187,S187,X187,AC187,AH187,AM187,AR187,AW187)))</f>
        <v>0.0</v>
      </c>
      <c r="BC187" s="19">
        <f>ROUND(AY187+AZ187-BA187-BB187,2)</f>
        <v>0.0</v>
      </c>
    </row>
    <row r="188" spans="1:55">
      <c r="A188" s="9">
        <v>182</v>
      </c>
      <c r="B188" s="15">
        <f>IF(FirstPayment="","",EDATE(FirstPayment,A188-1))</f>
        <v/>
      </c>
      <c r="C188" s="19">
        <f>SUM(H188,M188,R188,W188,AB188,AG188,AL188,AQ188,AV188,BA188,I188,N188,S188,X188,AC188,AH188,AM188,AR188,AW188,BB188)</f>
        <v>0.0</v>
      </c>
      <c r="D188" s="19">
        <f>SUM(J188,O188,T188,Y188,AD188,AI188,AN188,AS188,AX188,BC188)</f>
        <v>0.0</v>
      </c>
      <c r="E188" s="19">
        <f>SUM(G188,L188,Q188,V188,AA188,AF188,AK188,AP188,AU188,AZ188)</f>
        <v>0.0</v>
      </c>
      <c r="F188" s="19">
        <f>J187</f>
        <v>0.0</v>
      </c>
      <c r="G188" s="19">
        <f>ROUND(F188*$G$5/12,2)</f>
        <v>0.0</v>
      </c>
      <c r="H188" s="19">
        <f>MIN($H$5,F188+G188)</f>
        <v>0.0</v>
      </c>
      <c r="I188" s="19">
        <f>MAX(0,MIN(F188+G188-H188,MonthlyPayment-SUM(H188,M188,R188,W188,AB188,AG188,AL188,AQ188,AV188,BA188)))</f>
        <v>0.0</v>
      </c>
      <c r="J188" s="19">
        <f>ROUND(F188+G188-H188-I188,2)</f>
        <v>0.0</v>
      </c>
      <c r="K188" s="19">
        <f>O187</f>
        <v>0.0</v>
      </c>
      <c r="L188" s="19">
        <f>ROUND(K188*$L$5/12,2)</f>
        <v>0.0</v>
      </c>
      <c r="M188" s="19">
        <f>MIN($M$5,K188+L188)</f>
        <v>0.0</v>
      </c>
      <c r="N188" s="19">
        <f>MAX(0,MIN(K188+L188-M188,MonthlyPayment-SUM(H188,M188,R188,W188,AB188,AG188,AL188,AQ188,AV188,BA188)-SUM(I188)))</f>
        <v>0.0</v>
      </c>
      <c r="O188" s="19">
        <f>ROUND(K188+L188-M188-N188,2)</f>
        <v>0.0</v>
      </c>
      <c r="P188" s="19">
        <f>T187</f>
        <v>0.0</v>
      </c>
      <c r="Q188" s="19">
        <f>ROUND(P188*$Q$5/12,2)</f>
        <v>0.0</v>
      </c>
      <c r="R188" s="19">
        <f>MIN($R$5,P188+Q188)</f>
        <v>0.0</v>
      </c>
      <c r="S188" s="19">
        <f>MAX(0,MIN(P188+Q188-R188,MonthlyPayment-SUM(H188,M188,R188,W188,AB188,AG188,AL188,AQ188,AV188,BA188)-SUM(I188,N188)))</f>
        <v>0.0</v>
      </c>
      <c r="T188" s="19">
        <f>ROUND(P188+Q188-R188-S188,2)</f>
        <v>0.0</v>
      </c>
      <c r="U188" s="19">
        <f>Y187</f>
        <v>0.0</v>
      </c>
      <c r="V188" s="19">
        <f>ROUND(U188*$V$5/12,2)</f>
        <v>0.0</v>
      </c>
      <c r="W188" s="19">
        <f>MIN($W$5,U188+V188)</f>
        <v>0.0</v>
      </c>
      <c r="X188" s="19">
        <f>MAX(0,MIN(U188+V188-W188,MonthlyPayment-SUM(H188,M188,R188,W188,AB188,AG188,AL188,AQ188,AV188,BA188)-SUM(I188,N188,S188)))</f>
        <v>0.0</v>
      </c>
      <c r="Y188" s="19">
        <f>ROUND(U188+V188-W188-X188,2)</f>
        <v>0.0</v>
      </c>
      <c r="Z188" s="19">
        <f>AD187</f>
        <v>0.0</v>
      </c>
      <c r="AA188" s="19">
        <f>ROUND(Z188*$AA$5/12,2)</f>
        <v>0.0</v>
      </c>
      <c r="AB188" s="19">
        <f>MIN($AB$5,Z188+AA188)</f>
        <v>0.0</v>
      </c>
      <c r="AC188" s="19">
        <f>MAX(0,MIN(Z188+AA188-AB188,MonthlyPayment-SUM(H188,M188,R188,W188,AB188,AG188,AL188,AQ188,AV188,BA188)-SUM(I188,N188,S188,X188)))</f>
        <v>0.0</v>
      </c>
      <c r="AD188" s="19">
        <f>ROUND(Z188+AA188-AB188-AC188,2)</f>
        <v>0.0</v>
      </c>
      <c r="AE188" s="19">
        <f>AI187</f>
        <v>0.0</v>
      </c>
      <c r="AF188" s="19">
        <f>ROUND(AE188*$AF$5/12,2)</f>
        <v>0.0</v>
      </c>
      <c r="AG188" s="19">
        <f>MIN($AG$5,AE188+AF188)</f>
        <v>0.0</v>
      </c>
      <c r="AH188" s="19">
        <f>MAX(0,MIN(AE188+AF188-AG188,MonthlyPayment-SUM(H188,M188,R188,W188,AB188,AG188,AL188,AQ188,AV188,BA188)-SUM(I188,N188,S188,X188,AC188)))</f>
        <v>0.0</v>
      </c>
      <c r="AI188" s="19">
        <f>ROUND(AE188+AF188-AG188-AH188,2)</f>
        <v>0.0</v>
      </c>
      <c r="AJ188" s="19">
        <f>AN187</f>
        <v>0.0</v>
      </c>
      <c r="AK188" s="19">
        <f>ROUND(AJ188*$AK$5/12,2)</f>
        <v>0.0</v>
      </c>
      <c r="AL188" s="19">
        <f>MIN($AL$5,AJ188+AK188)</f>
        <v>0.0</v>
      </c>
      <c r="AM188" s="19">
        <f>MAX(0,MIN(AJ188+AK188-AL188,MonthlyPayment-SUM(H188,M188,R188,W188,AB188,AG188,AL188,AQ188,AV188,BA188)-SUM(I188,N188,S188,X188,AC188,AH188)))</f>
        <v>0.0</v>
      </c>
      <c r="AN188" s="19">
        <f>ROUND(AJ188+AK188-AL188-AM188,2)</f>
        <v>0.0</v>
      </c>
      <c r="AO188" s="19">
        <f>AS187</f>
        <v>0.0</v>
      </c>
      <c r="AP188" s="19">
        <f>ROUND(AO188*$AP$5/12,2)</f>
        <v>0.0</v>
      </c>
      <c r="AQ188" s="19">
        <f>MIN($AQ$5,AO188+AP188)</f>
        <v>0.0</v>
      </c>
      <c r="AR188" s="19">
        <f>MAX(0,MIN(AO188+AP188-AQ188,MonthlyPayment-SUM(H188,M188,R188,W188,AB188,AG188,AL188,AQ188,AV188,BA188)-SUM(I188,N188,S188,X188,AC188,AH188,AM188)))</f>
        <v>0.0</v>
      </c>
      <c r="AS188" s="19">
        <f>ROUND(AO188+AP188-AQ188-AR188,2)</f>
        <v>0.0</v>
      </c>
      <c r="AT188" s="19">
        <f>AX187</f>
        <v>0.0</v>
      </c>
      <c r="AU188" s="19">
        <f>ROUND(AT188*$AU$5/12,2)</f>
        <v>0.0</v>
      </c>
      <c r="AV188" s="19">
        <f>MIN($AV$5,AT188+AU188)</f>
        <v>0.0</v>
      </c>
      <c r="AW188" s="19">
        <f>MAX(0,MIN(AT188+AU188-AV188,MonthlyPayment-SUM(H188,M188,R188,W188,AB188,AG188,AL188,AQ188,AV188,BA188)-SUM(I188,N188,S188,X188,AC188,AH188,AM188,AR188)))</f>
        <v>0.0</v>
      </c>
      <c r="AX188" s="19">
        <f>ROUND(AT188+AU188-AV188-AW188,2)</f>
        <v>0.0</v>
      </c>
      <c r="AY188" s="19">
        <f>BC187</f>
        <v>0.0</v>
      </c>
      <c r="AZ188" s="19">
        <f>ROUND(AY188*$AZ$5/12,2)</f>
        <v>0.0</v>
      </c>
      <c r="BA188" s="19">
        <f>MIN($BA$5,AY188+AZ188)</f>
        <v>0.0</v>
      </c>
      <c r="BB188" s="19">
        <f>MAX(0,MIN(AY188+AZ188-BA188,MonthlyPayment-SUM(H188,M188,R188,W188,AB188,AG188,AL188,AQ188,AV188,BA188)-SUM(I188,N188,S188,X188,AC188,AH188,AM188,AR188,AW188)))</f>
        <v>0.0</v>
      </c>
      <c r="BC188" s="19">
        <f>ROUND(AY188+AZ188-BA188-BB188,2)</f>
        <v>0.0</v>
      </c>
    </row>
    <row r="189" spans="1:55">
      <c r="A189" s="9">
        <v>183</v>
      </c>
      <c r="B189" s="15">
        <f>IF(FirstPayment="","",EDATE(FirstPayment,A189-1))</f>
        <v/>
      </c>
      <c r="C189" s="19">
        <f>SUM(H189,M189,R189,W189,AB189,AG189,AL189,AQ189,AV189,BA189,I189,N189,S189,X189,AC189,AH189,AM189,AR189,AW189,BB189)</f>
        <v>0.0</v>
      </c>
      <c r="D189" s="19">
        <f>SUM(J189,O189,T189,Y189,AD189,AI189,AN189,AS189,AX189,BC189)</f>
        <v>0.0</v>
      </c>
      <c r="E189" s="19">
        <f>SUM(G189,L189,Q189,V189,AA189,AF189,AK189,AP189,AU189,AZ189)</f>
        <v>0.0</v>
      </c>
      <c r="F189" s="19">
        <f>J188</f>
        <v>0.0</v>
      </c>
      <c r="G189" s="19">
        <f>ROUND(F189*$G$5/12,2)</f>
        <v>0.0</v>
      </c>
      <c r="H189" s="19">
        <f>MIN($H$5,F189+G189)</f>
        <v>0.0</v>
      </c>
      <c r="I189" s="19">
        <f>MAX(0,MIN(F189+G189-H189,MonthlyPayment-SUM(H189,M189,R189,W189,AB189,AG189,AL189,AQ189,AV189,BA189)))</f>
        <v>0.0</v>
      </c>
      <c r="J189" s="19">
        <f>ROUND(F189+G189-H189-I189,2)</f>
        <v>0.0</v>
      </c>
      <c r="K189" s="19">
        <f>O188</f>
        <v>0.0</v>
      </c>
      <c r="L189" s="19">
        <f>ROUND(K189*$L$5/12,2)</f>
        <v>0.0</v>
      </c>
      <c r="M189" s="19">
        <f>MIN($M$5,K189+L189)</f>
        <v>0.0</v>
      </c>
      <c r="N189" s="19">
        <f>MAX(0,MIN(K189+L189-M189,MonthlyPayment-SUM(H189,M189,R189,W189,AB189,AG189,AL189,AQ189,AV189,BA189)-SUM(I189)))</f>
        <v>0.0</v>
      </c>
      <c r="O189" s="19">
        <f>ROUND(K189+L189-M189-N189,2)</f>
        <v>0.0</v>
      </c>
      <c r="P189" s="19">
        <f>T188</f>
        <v>0.0</v>
      </c>
      <c r="Q189" s="19">
        <f>ROUND(P189*$Q$5/12,2)</f>
        <v>0.0</v>
      </c>
      <c r="R189" s="19">
        <f>MIN($R$5,P189+Q189)</f>
        <v>0.0</v>
      </c>
      <c r="S189" s="19">
        <f>MAX(0,MIN(P189+Q189-R189,MonthlyPayment-SUM(H189,M189,R189,W189,AB189,AG189,AL189,AQ189,AV189,BA189)-SUM(I189,N189)))</f>
        <v>0.0</v>
      </c>
      <c r="T189" s="19">
        <f>ROUND(P189+Q189-R189-S189,2)</f>
        <v>0.0</v>
      </c>
      <c r="U189" s="19">
        <f>Y188</f>
        <v>0.0</v>
      </c>
      <c r="V189" s="19">
        <f>ROUND(U189*$V$5/12,2)</f>
        <v>0.0</v>
      </c>
      <c r="W189" s="19">
        <f>MIN($W$5,U189+V189)</f>
        <v>0.0</v>
      </c>
      <c r="X189" s="19">
        <f>MAX(0,MIN(U189+V189-W189,MonthlyPayment-SUM(H189,M189,R189,W189,AB189,AG189,AL189,AQ189,AV189,BA189)-SUM(I189,N189,S189)))</f>
        <v>0.0</v>
      </c>
      <c r="Y189" s="19">
        <f>ROUND(U189+V189-W189-X189,2)</f>
        <v>0.0</v>
      </c>
      <c r="Z189" s="19">
        <f>AD188</f>
        <v>0.0</v>
      </c>
      <c r="AA189" s="19">
        <f>ROUND(Z189*$AA$5/12,2)</f>
        <v>0.0</v>
      </c>
      <c r="AB189" s="19">
        <f>MIN($AB$5,Z189+AA189)</f>
        <v>0.0</v>
      </c>
      <c r="AC189" s="19">
        <f>MAX(0,MIN(Z189+AA189-AB189,MonthlyPayment-SUM(H189,M189,R189,W189,AB189,AG189,AL189,AQ189,AV189,BA189)-SUM(I189,N189,S189,X189)))</f>
        <v>0.0</v>
      </c>
      <c r="AD189" s="19">
        <f>ROUND(Z189+AA189-AB189-AC189,2)</f>
        <v>0.0</v>
      </c>
      <c r="AE189" s="19">
        <f>AI188</f>
        <v>0.0</v>
      </c>
      <c r="AF189" s="19">
        <f>ROUND(AE189*$AF$5/12,2)</f>
        <v>0.0</v>
      </c>
      <c r="AG189" s="19">
        <f>MIN($AG$5,AE189+AF189)</f>
        <v>0.0</v>
      </c>
      <c r="AH189" s="19">
        <f>MAX(0,MIN(AE189+AF189-AG189,MonthlyPayment-SUM(H189,M189,R189,W189,AB189,AG189,AL189,AQ189,AV189,BA189)-SUM(I189,N189,S189,X189,AC189)))</f>
        <v>0.0</v>
      </c>
      <c r="AI189" s="19">
        <f>ROUND(AE189+AF189-AG189-AH189,2)</f>
        <v>0.0</v>
      </c>
      <c r="AJ189" s="19">
        <f>AN188</f>
        <v>0.0</v>
      </c>
      <c r="AK189" s="19">
        <f>ROUND(AJ189*$AK$5/12,2)</f>
        <v>0.0</v>
      </c>
      <c r="AL189" s="19">
        <f>MIN($AL$5,AJ189+AK189)</f>
        <v>0.0</v>
      </c>
      <c r="AM189" s="19">
        <f>MAX(0,MIN(AJ189+AK189-AL189,MonthlyPayment-SUM(H189,M189,R189,W189,AB189,AG189,AL189,AQ189,AV189,BA189)-SUM(I189,N189,S189,X189,AC189,AH189)))</f>
        <v>0.0</v>
      </c>
      <c r="AN189" s="19">
        <f>ROUND(AJ189+AK189-AL189-AM189,2)</f>
        <v>0.0</v>
      </c>
      <c r="AO189" s="19">
        <f>AS188</f>
        <v>0.0</v>
      </c>
      <c r="AP189" s="19">
        <f>ROUND(AO189*$AP$5/12,2)</f>
        <v>0.0</v>
      </c>
      <c r="AQ189" s="19">
        <f>MIN($AQ$5,AO189+AP189)</f>
        <v>0.0</v>
      </c>
      <c r="AR189" s="19">
        <f>MAX(0,MIN(AO189+AP189-AQ189,MonthlyPayment-SUM(H189,M189,R189,W189,AB189,AG189,AL189,AQ189,AV189,BA189)-SUM(I189,N189,S189,X189,AC189,AH189,AM189)))</f>
        <v>0.0</v>
      </c>
      <c r="AS189" s="19">
        <f>ROUND(AO189+AP189-AQ189-AR189,2)</f>
        <v>0.0</v>
      </c>
      <c r="AT189" s="19">
        <f>AX188</f>
        <v>0.0</v>
      </c>
      <c r="AU189" s="19">
        <f>ROUND(AT189*$AU$5/12,2)</f>
        <v>0.0</v>
      </c>
      <c r="AV189" s="19">
        <f>MIN($AV$5,AT189+AU189)</f>
        <v>0.0</v>
      </c>
      <c r="AW189" s="19">
        <f>MAX(0,MIN(AT189+AU189-AV189,MonthlyPayment-SUM(H189,M189,R189,W189,AB189,AG189,AL189,AQ189,AV189,BA189)-SUM(I189,N189,S189,X189,AC189,AH189,AM189,AR189)))</f>
        <v>0.0</v>
      </c>
      <c r="AX189" s="19">
        <f>ROUND(AT189+AU189-AV189-AW189,2)</f>
        <v>0.0</v>
      </c>
      <c r="AY189" s="19">
        <f>BC188</f>
        <v>0.0</v>
      </c>
      <c r="AZ189" s="19">
        <f>ROUND(AY189*$AZ$5/12,2)</f>
        <v>0.0</v>
      </c>
      <c r="BA189" s="19">
        <f>MIN($BA$5,AY189+AZ189)</f>
        <v>0.0</v>
      </c>
      <c r="BB189" s="19">
        <f>MAX(0,MIN(AY189+AZ189-BA189,MonthlyPayment-SUM(H189,M189,R189,W189,AB189,AG189,AL189,AQ189,AV189,BA189)-SUM(I189,N189,S189,X189,AC189,AH189,AM189,AR189,AW189)))</f>
        <v>0.0</v>
      </c>
      <c r="BC189" s="19">
        <f>ROUND(AY189+AZ189-BA189-BB189,2)</f>
        <v>0.0</v>
      </c>
    </row>
    <row r="190" spans="1:55">
      <c r="A190" s="9">
        <v>184</v>
      </c>
      <c r="B190" s="15">
        <f>IF(FirstPayment="","",EDATE(FirstPayment,A190-1))</f>
        <v/>
      </c>
      <c r="C190" s="19">
        <f>SUM(H190,M190,R190,W190,AB190,AG190,AL190,AQ190,AV190,BA190,I190,N190,S190,X190,AC190,AH190,AM190,AR190,AW190,BB190)</f>
        <v>0.0</v>
      </c>
      <c r="D190" s="19">
        <f>SUM(J190,O190,T190,Y190,AD190,AI190,AN190,AS190,AX190,BC190)</f>
        <v>0.0</v>
      </c>
      <c r="E190" s="19">
        <f>SUM(G190,L190,Q190,V190,AA190,AF190,AK190,AP190,AU190,AZ190)</f>
        <v>0.0</v>
      </c>
      <c r="F190" s="19">
        <f>J189</f>
        <v>0.0</v>
      </c>
      <c r="G190" s="19">
        <f>ROUND(F190*$G$5/12,2)</f>
        <v>0.0</v>
      </c>
      <c r="H190" s="19">
        <f>MIN($H$5,F190+G190)</f>
        <v>0.0</v>
      </c>
      <c r="I190" s="19">
        <f>MAX(0,MIN(F190+G190-H190,MonthlyPayment-SUM(H190,M190,R190,W190,AB190,AG190,AL190,AQ190,AV190,BA190)))</f>
        <v>0.0</v>
      </c>
      <c r="J190" s="19">
        <f>ROUND(F190+G190-H190-I190,2)</f>
        <v>0.0</v>
      </c>
      <c r="K190" s="19">
        <f>O189</f>
        <v>0.0</v>
      </c>
      <c r="L190" s="19">
        <f>ROUND(K190*$L$5/12,2)</f>
        <v>0.0</v>
      </c>
      <c r="M190" s="19">
        <f>MIN($M$5,K190+L190)</f>
        <v>0.0</v>
      </c>
      <c r="N190" s="19">
        <f>MAX(0,MIN(K190+L190-M190,MonthlyPayment-SUM(H190,M190,R190,W190,AB190,AG190,AL190,AQ190,AV190,BA190)-SUM(I190)))</f>
        <v>0.0</v>
      </c>
      <c r="O190" s="19">
        <f>ROUND(K190+L190-M190-N190,2)</f>
        <v>0.0</v>
      </c>
      <c r="P190" s="19">
        <f>T189</f>
        <v>0.0</v>
      </c>
      <c r="Q190" s="19">
        <f>ROUND(P190*$Q$5/12,2)</f>
        <v>0.0</v>
      </c>
      <c r="R190" s="19">
        <f>MIN($R$5,P190+Q190)</f>
        <v>0.0</v>
      </c>
      <c r="S190" s="19">
        <f>MAX(0,MIN(P190+Q190-R190,MonthlyPayment-SUM(H190,M190,R190,W190,AB190,AG190,AL190,AQ190,AV190,BA190)-SUM(I190,N190)))</f>
        <v>0.0</v>
      </c>
      <c r="T190" s="19">
        <f>ROUND(P190+Q190-R190-S190,2)</f>
        <v>0.0</v>
      </c>
      <c r="U190" s="19">
        <f>Y189</f>
        <v>0.0</v>
      </c>
      <c r="V190" s="19">
        <f>ROUND(U190*$V$5/12,2)</f>
        <v>0.0</v>
      </c>
      <c r="W190" s="19">
        <f>MIN($W$5,U190+V190)</f>
        <v>0.0</v>
      </c>
      <c r="X190" s="19">
        <f>MAX(0,MIN(U190+V190-W190,MonthlyPayment-SUM(H190,M190,R190,W190,AB190,AG190,AL190,AQ190,AV190,BA190)-SUM(I190,N190,S190)))</f>
        <v>0.0</v>
      </c>
      <c r="Y190" s="19">
        <f>ROUND(U190+V190-W190-X190,2)</f>
        <v>0.0</v>
      </c>
      <c r="Z190" s="19">
        <f>AD189</f>
        <v>0.0</v>
      </c>
      <c r="AA190" s="19">
        <f>ROUND(Z190*$AA$5/12,2)</f>
        <v>0.0</v>
      </c>
      <c r="AB190" s="19">
        <f>MIN($AB$5,Z190+AA190)</f>
        <v>0.0</v>
      </c>
      <c r="AC190" s="19">
        <f>MAX(0,MIN(Z190+AA190-AB190,MonthlyPayment-SUM(H190,M190,R190,W190,AB190,AG190,AL190,AQ190,AV190,BA190)-SUM(I190,N190,S190,X190)))</f>
        <v>0.0</v>
      </c>
      <c r="AD190" s="19">
        <f>ROUND(Z190+AA190-AB190-AC190,2)</f>
        <v>0.0</v>
      </c>
      <c r="AE190" s="19">
        <f>AI189</f>
        <v>0.0</v>
      </c>
      <c r="AF190" s="19">
        <f>ROUND(AE190*$AF$5/12,2)</f>
        <v>0.0</v>
      </c>
      <c r="AG190" s="19">
        <f>MIN($AG$5,AE190+AF190)</f>
        <v>0.0</v>
      </c>
      <c r="AH190" s="19">
        <f>MAX(0,MIN(AE190+AF190-AG190,MonthlyPayment-SUM(H190,M190,R190,W190,AB190,AG190,AL190,AQ190,AV190,BA190)-SUM(I190,N190,S190,X190,AC190)))</f>
        <v>0.0</v>
      </c>
      <c r="AI190" s="19">
        <f>ROUND(AE190+AF190-AG190-AH190,2)</f>
        <v>0.0</v>
      </c>
      <c r="AJ190" s="19">
        <f>AN189</f>
        <v>0.0</v>
      </c>
      <c r="AK190" s="19">
        <f>ROUND(AJ190*$AK$5/12,2)</f>
        <v>0.0</v>
      </c>
      <c r="AL190" s="19">
        <f>MIN($AL$5,AJ190+AK190)</f>
        <v>0.0</v>
      </c>
      <c r="AM190" s="19">
        <f>MAX(0,MIN(AJ190+AK190-AL190,MonthlyPayment-SUM(H190,M190,R190,W190,AB190,AG190,AL190,AQ190,AV190,BA190)-SUM(I190,N190,S190,X190,AC190,AH190)))</f>
        <v>0.0</v>
      </c>
      <c r="AN190" s="19">
        <f>ROUND(AJ190+AK190-AL190-AM190,2)</f>
        <v>0.0</v>
      </c>
      <c r="AO190" s="19">
        <f>AS189</f>
        <v>0.0</v>
      </c>
      <c r="AP190" s="19">
        <f>ROUND(AO190*$AP$5/12,2)</f>
        <v>0.0</v>
      </c>
      <c r="AQ190" s="19">
        <f>MIN($AQ$5,AO190+AP190)</f>
        <v>0.0</v>
      </c>
      <c r="AR190" s="19">
        <f>MAX(0,MIN(AO190+AP190-AQ190,MonthlyPayment-SUM(H190,M190,R190,W190,AB190,AG190,AL190,AQ190,AV190,BA190)-SUM(I190,N190,S190,X190,AC190,AH190,AM190)))</f>
        <v>0.0</v>
      </c>
      <c r="AS190" s="19">
        <f>ROUND(AO190+AP190-AQ190-AR190,2)</f>
        <v>0.0</v>
      </c>
      <c r="AT190" s="19">
        <f>AX189</f>
        <v>0.0</v>
      </c>
      <c r="AU190" s="19">
        <f>ROUND(AT190*$AU$5/12,2)</f>
        <v>0.0</v>
      </c>
      <c r="AV190" s="19">
        <f>MIN($AV$5,AT190+AU190)</f>
        <v>0.0</v>
      </c>
      <c r="AW190" s="19">
        <f>MAX(0,MIN(AT190+AU190-AV190,MonthlyPayment-SUM(H190,M190,R190,W190,AB190,AG190,AL190,AQ190,AV190,BA190)-SUM(I190,N190,S190,X190,AC190,AH190,AM190,AR190)))</f>
        <v>0.0</v>
      </c>
      <c r="AX190" s="19">
        <f>ROUND(AT190+AU190-AV190-AW190,2)</f>
        <v>0.0</v>
      </c>
      <c r="AY190" s="19">
        <f>BC189</f>
        <v>0.0</v>
      </c>
      <c r="AZ190" s="19">
        <f>ROUND(AY190*$AZ$5/12,2)</f>
        <v>0.0</v>
      </c>
      <c r="BA190" s="19">
        <f>MIN($BA$5,AY190+AZ190)</f>
        <v>0.0</v>
      </c>
      <c r="BB190" s="19">
        <f>MAX(0,MIN(AY190+AZ190-BA190,MonthlyPayment-SUM(H190,M190,R190,W190,AB190,AG190,AL190,AQ190,AV190,BA190)-SUM(I190,N190,S190,X190,AC190,AH190,AM190,AR190,AW190)))</f>
        <v>0.0</v>
      </c>
      <c r="BC190" s="19">
        <f>ROUND(AY190+AZ190-BA190-BB190,2)</f>
        <v>0.0</v>
      </c>
    </row>
    <row r="191" spans="1:55">
      <c r="A191" s="9">
        <v>185</v>
      </c>
      <c r="B191" s="15">
        <f>IF(FirstPayment="","",EDATE(FirstPayment,A191-1))</f>
        <v/>
      </c>
      <c r="C191" s="19">
        <f>SUM(H191,M191,R191,W191,AB191,AG191,AL191,AQ191,AV191,BA191,I191,N191,S191,X191,AC191,AH191,AM191,AR191,AW191,BB191)</f>
        <v>0.0</v>
      </c>
      <c r="D191" s="19">
        <f>SUM(J191,O191,T191,Y191,AD191,AI191,AN191,AS191,AX191,BC191)</f>
        <v>0.0</v>
      </c>
      <c r="E191" s="19">
        <f>SUM(G191,L191,Q191,V191,AA191,AF191,AK191,AP191,AU191,AZ191)</f>
        <v>0.0</v>
      </c>
      <c r="F191" s="19">
        <f>J190</f>
        <v>0.0</v>
      </c>
      <c r="G191" s="19">
        <f>ROUND(F191*$G$5/12,2)</f>
        <v>0.0</v>
      </c>
      <c r="H191" s="19">
        <f>MIN($H$5,F191+G191)</f>
        <v>0.0</v>
      </c>
      <c r="I191" s="19">
        <f>MAX(0,MIN(F191+G191-H191,MonthlyPayment-SUM(H191,M191,R191,W191,AB191,AG191,AL191,AQ191,AV191,BA191)))</f>
        <v>0.0</v>
      </c>
      <c r="J191" s="19">
        <f>ROUND(F191+G191-H191-I191,2)</f>
        <v>0.0</v>
      </c>
      <c r="K191" s="19">
        <f>O190</f>
        <v>0.0</v>
      </c>
      <c r="L191" s="19">
        <f>ROUND(K191*$L$5/12,2)</f>
        <v>0.0</v>
      </c>
      <c r="M191" s="19">
        <f>MIN($M$5,K191+L191)</f>
        <v>0.0</v>
      </c>
      <c r="N191" s="19">
        <f>MAX(0,MIN(K191+L191-M191,MonthlyPayment-SUM(H191,M191,R191,W191,AB191,AG191,AL191,AQ191,AV191,BA191)-SUM(I191)))</f>
        <v>0.0</v>
      </c>
      <c r="O191" s="19">
        <f>ROUND(K191+L191-M191-N191,2)</f>
        <v>0.0</v>
      </c>
      <c r="P191" s="19">
        <f>T190</f>
        <v>0.0</v>
      </c>
      <c r="Q191" s="19">
        <f>ROUND(P191*$Q$5/12,2)</f>
        <v>0.0</v>
      </c>
      <c r="R191" s="19">
        <f>MIN($R$5,P191+Q191)</f>
        <v>0.0</v>
      </c>
      <c r="S191" s="19">
        <f>MAX(0,MIN(P191+Q191-R191,MonthlyPayment-SUM(H191,M191,R191,W191,AB191,AG191,AL191,AQ191,AV191,BA191)-SUM(I191,N191)))</f>
        <v>0.0</v>
      </c>
      <c r="T191" s="19">
        <f>ROUND(P191+Q191-R191-S191,2)</f>
        <v>0.0</v>
      </c>
      <c r="U191" s="19">
        <f>Y190</f>
        <v>0.0</v>
      </c>
      <c r="V191" s="19">
        <f>ROUND(U191*$V$5/12,2)</f>
        <v>0.0</v>
      </c>
      <c r="W191" s="19">
        <f>MIN($W$5,U191+V191)</f>
        <v>0.0</v>
      </c>
      <c r="X191" s="19">
        <f>MAX(0,MIN(U191+V191-W191,MonthlyPayment-SUM(H191,M191,R191,W191,AB191,AG191,AL191,AQ191,AV191,BA191)-SUM(I191,N191,S191)))</f>
        <v>0.0</v>
      </c>
      <c r="Y191" s="19">
        <f>ROUND(U191+V191-W191-X191,2)</f>
        <v>0.0</v>
      </c>
      <c r="Z191" s="19">
        <f>AD190</f>
        <v>0.0</v>
      </c>
      <c r="AA191" s="19">
        <f>ROUND(Z191*$AA$5/12,2)</f>
        <v>0.0</v>
      </c>
      <c r="AB191" s="19">
        <f>MIN($AB$5,Z191+AA191)</f>
        <v>0.0</v>
      </c>
      <c r="AC191" s="19">
        <f>MAX(0,MIN(Z191+AA191-AB191,MonthlyPayment-SUM(H191,M191,R191,W191,AB191,AG191,AL191,AQ191,AV191,BA191)-SUM(I191,N191,S191,X191)))</f>
        <v>0.0</v>
      </c>
      <c r="AD191" s="19">
        <f>ROUND(Z191+AA191-AB191-AC191,2)</f>
        <v>0.0</v>
      </c>
      <c r="AE191" s="19">
        <f>AI190</f>
        <v>0.0</v>
      </c>
      <c r="AF191" s="19">
        <f>ROUND(AE191*$AF$5/12,2)</f>
        <v>0.0</v>
      </c>
      <c r="AG191" s="19">
        <f>MIN($AG$5,AE191+AF191)</f>
        <v>0.0</v>
      </c>
      <c r="AH191" s="19">
        <f>MAX(0,MIN(AE191+AF191-AG191,MonthlyPayment-SUM(H191,M191,R191,W191,AB191,AG191,AL191,AQ191,AV191,BA191)-SUM(I191,N191,S191,X191,AC191)))</f>
        <v>0.0</v>
      </c>
      <c r="AI191" s="19">
        <f>ROUND(AE191+AF191-AG191-AH191,2)</f>
        <v>0.0</v>
      </c>
      <c r="AJ191" s="19">
        <f>AN190</f>
        <v>0.0</v>
      </c>
      <c r="AK191" s="19">
        <f>ROUND(AJ191*$AK$5/12,2)</f>
        <v>0.0</v>
      </c>
      <c r="AL191" s="19">
        <f>MIN($AL$5,AJ191+AK191)</f>
        <v>0.0</v>
      </c>
      <c r="AM191" s="19">
        <f>MAX(0,MIN(AJ191+AK191-AL191,MonthlyPayment-SUM(H191,M191,R191,W191,AB191,AG191,AL191,AQ191,AV191,BA191)-SUM(I191,N191,S191,X191,AC191,AH191)))</f>
        <v>0.0</v>
      </c>
      <c r="AN191" s="19">
        <f>ROUND(AJ191+AK191-AL191-AM191,2)</f>
        <v>0.0</v>
      </c>
      <c r="AO191" s="19">
        <f>AS190</f>
        <v>0.0</v>
      </c>
      <c r="AP191" s="19">
        <f>ROUND(AO191*$AP$5/12,2)</f>
        <v>0.0</v>
      </c>
      <c r="AQ191" s="19">
        <f>MIN($AQ$5,AO191+AP191)</f>
        <v>0.0</v>
      </c>
      <c r="AR191" s="19">
        <f>MAX(0,MIN(AO191+AP191-AQ191,MonthlyPayment-SUM(H191,M191,R191,W191,AB191,AG191,AL191,AQ191,AV191,BA191)-SUM(I191,N191,S191,X191,AC191,AH191,AM191)))</f>
        <v>0.0</v>
      </c>
      <c r="AS191" s="19">
        <f>ROUND(AO191+AP191-AQ191-AR191,2)</f>
        <v>0.0</v>
      </c>
      <c r="AT191" s="19">
        <f>AX190</f>
        <v>0.0</v>
      </c>
      <c r="AU191" s="19">
        <f>ROUND(AT191*$AU$5/12,2)</f>
        <v>0.0</v>
      </c>
      <c r="AV191" s="19">
        <f>MIN($AV$5,AT191+AU191)</f>
        <v>0.0</v>
      </c>
      <c r="AW191" s="19">
        <f>MAX(0,MIN(AT191+AU191-AV191,MonthlyPayment-SUM(H191,M191,R191,W191,AB191,AG191,AL191,AQ191,AV191,BA191)-SUM(I191,N191,S191,X191,AC191,AH191,AM191,AR191)))</f>
        <v>0.0</v>
      </c>
      <c r="AX191" s="19">
        <f>ROUND(AT191+AU191-AV191-AW191,2)</f>
        <v>0.0</v>
      </c>
      <c r="AY191" s="19">
        <f>BC190</f>
        <v>0.0</v>
      </c>
      <c r="AZ191" s="19">
        <f>ROUND(AY191*$AZ$5/12,2)</f>
        <v>0.0</v>
      </c>
      <c r="BA191" s="19">
        <f>MIN($BA$5,AY191+AZ191)</f>
        <v>0.0</v>
      </c>
      <c r="BB191" s="19">
        <f>MAX(0,MIN(AY191+AZ191-BA191,MonthlyPayment-SUM(H191,M191,R191,W191,AB191,AG191,AL191,AQ191,AV191,BA191)-SUM(I191,N191,S191,X191,AC191,AH191,AM191,AR191,AW191)))</f>
        <v>0.0</v>
      </c>
      <c r="BC191" s="19">
        <f>ROUND(AY191+AZ191-BA191-BB191,2)</f>
        <v>0.0</v>
      </c>
    </row>
    <row r="192" spans="1:55">
      <c r="A192" s="9">
        <v>186</v>
      </c>
      <c r="B192" s="15">
        <f>IF(FirstPayment="","",EDATE(FirstPayment,A192-1))</f>
        <v/>
      </c>
      <c r="C192" s="19">
        <f>SUM(H192,M192,R192,W192,AB192,AG192,AL192,AQ192,AV192,BA192,I192,N192,S192,X192,AC192,AH192,AM192,AR192,AW192,BB192)</f>
        <v>0.0</v>
      </c>
      <c r="D192" s="19">
        <f>SUM(J192,O192,T192,Y192,AD192,AI192,AN192,AS192,AX192,BC192)</f>
        <v>0.0</v>
      </c>
      <c r="E192" s="19">
        <f>SUM(G192,L192,Q192,V192,AA192,AF192,AK192,AP192,AU192,AZ192)</f>
        <v>0.0</v>
      </c>
      <c r="F192" s="19">
        <f>J191</f>
        <v>0.0</v>
      </c>
      <c r="G192" s="19">
        <f>ROUND(F192*$G$5/12,2)</f>
        <v>0.0</v>
      </c>
      <c r="H192" s="19">
        <f>MIN($H$5,F192+G192)</f>
        <v>0.0</v>
      </c>
      <c r="I192" s="19">
        <f>MAX(0,MIN(F192+G192-H192,MonthlyPayment-SUM(H192,M192,R192,W192,AB192,AG192,AL192,AQ192,AV192,BA192)))</f>
        <v>0.0</v>
      </c>
      <c r="J192" s="19">
        <f>ROUND(F192+G192-H192-I192,2)</f>
        <v>0.0</v>
      </c>
      <c r="K192" s="19">
        <f>O191</f>
        <v>0.0</v>
      </c>
      <c r="L192" s="19">
        <f>ROUND(K192*$L$5/12,2)</f>
        <v>0.0</v>
      </c>
      <c r="M192" s="19">
        <f>MIN($M$5,K192+L192)</f>
        <v>0.0</v>
      </c>
      <c r="N192" s="19">
        <f>MAX(0,MIN(K192+L192-M192,MonthlyPayment-SUM(H192,M192,R192,W192,AB192,AG192,AL192,AQ192,AV192,BA192)-SUM(I192)))</f>
        <v>0.0</v>
      </c>
      <c r="O192" s="19">
        <f>ROUND(K192+L192-M192-N192,2)</f>
        <v>0.0</v>
      </c>
      <c r="P192" s="19">
        <f>T191</f>
        <v>0.0</v>
      </c>
      <c r="Q192" s="19">
        <f>ROUND(P192*$Q$5/12,2)</f>
        <v>0.0</v>
      </c>
      <c r="R192" s="19">
        <f>MIN($R$5,P192+Q192)</f>
        <v>0.0</v>
      </c>
      <c r="S192" s="19">
        <f>MAX(0,MIN(P192+Q192-R192,MonthlyPayment-SUM(H192,M192,R192,W192,AB192,AG192,AL192,AQ192,AV192,BA192)-SUM(I192,N192)))</f>
        <v>0.0</v>
      </c>
      <c r="T192" s="19">
        <f>ROUND(P192+Q192-R192-S192,2)</f>
        <v>0.0</v>
      </c>
      <c r="U192" s="19">
        <f>Y191</f>
        <v>0.0</v>
      </c>
      <c r="V192" s="19">
        <f>ROUND(U192*$V$5/12,2)</f>
        <v>0.0</v>
      </c>
      <c r="W192" s="19">
        <f>MIN($W$5,U192+V192)</f>
        <v>0.0</v>
      </c>
      <c r="X192" s="19">
        <f>MAX(0,MIN(U192+V192-W192,MonthlyPayment-SUM(H192,M192,R192,W192,AB192,AG192,AL192,AQ192,AV192,BA192)-SUM(I192,N192,S192)))</f>
        <v>0.0</v>
      </c>
      <c r="Y192" s="19">
        <f>ROUND(U192+V192-W192-X192,2)</f>
        <v>0.0</v>
      </c>
      <c r="Z192" s="19">
        <f>AD191</f>
        <v>0.0</v>
      </c>
      <c r="AA192" s="19">
        <f>ROUND(Z192*$AA$5/12,2)</f>
        <v>0.0</v>
      </c>
      <c r="AB192" s="19">
        <f>MIN($AB$5,Z192+AA192)</f>
        <v>0.0</v>
      </c>
      <c r="AC192" s="19">
        <f>MAX(0,MIN(Z192+AA192-AB192,MonthlyPayment-SUM(H192,M192,R192,W192,AB192,AG192,AL192,AQ192,AV192,BA192)-SUM(I192,N192,S192,X192)))</f>
        <v>0.0</v>
      </c>
      <c r="AD192" s="19">
        <f>ROUND(Z192+AA192-AB192-AC192,2)</f>
        <v>0.0</v>
      </c>
      <c r="AE192" s="19">
        <f>AI191</f>
        <v>0.0</v>
      </c>
      <c r="AF192" s="19">
        <f>ROUND(AE192*$AF$5/12,2)</f>
        <v>0.0</v>
      </c>
      <c r="AG192" s="19">
        <f>MIN($AG$5,AE192+AF192)</f>
        <v>0.0</v>
      </c>
      <c r="AH192" s="19">
        <f>MAX(0,MIN(AE192+AF192-AG192,MonthlyPayment-SUM(H192,M192,R192,W192,AB192,AG192,AL192,AQ192,AV192,BA192)-SUM(I192,N192,S192,X192,AC192)))</f>
        <v>0.0</v>
      </c>
      <c r="AI192" s="19">
        <f>ROUND(AE192+AF192-AG192-AH192,2)</f>
        <v>0.0</v>
      </c>
      <c r="AJ192" s="19">
        <f>AN191</f>
        <v>0.0</v>
      </c>
      <c r="AK192" s="19">
        <f>ROUND(AJ192*$AK$5/12,2)</f>
        <v>0.0</v>
      </c>
      <c r="AL192" s="19">
        <f>MIN($AL$5,AJ192+AK192)</f>
        <v>0.0</v>
      </c>
      <c r="AM192" s="19">
        <f>MAX(0,MIN(AJ192+AK192-AL192,MonthlyPayment-SUM(H192,M192,R192,W192,AB192,AG192,AL192,AQ192,AV192,BA192)-SUM(I192,N192,S192,X192,AC192,AH192)))</f>
        <v>0.0</v>
      </c>
      <c r="AN192" s="19">
        <f>ROUND(AJ192+AK192-AL192-AM192,2)</f>
        <v>0.0</v>
      </c>
      <c r="AO192" s="19">
        <f>AS191</f>
        <v>0.0</v>
      </c>
      <c r="AP192" s="19">
        <f>ROUND(AO192*$AP$5/12,2)</f>
        <v>0.0</v>
      </c>
      <c r="AQ192" s="19">
        <f>MIN($AQ$5,AO192+AP192)</f>
        <v>0.0</v>
      </c>
      <c r="AR192" s="19">
        <f>MAX(0,MIN(AO192+AP192-AQ192,MonthlyPayment-SUM(H192,M192,R192,W192,AB192,AG192,AL192,AQ192,AV192,BA192)-SUM(I192,N192,S192,X192,AC192,AH192,AM192)))</f>
        <v>0.0</v>
      </c>
      <c r="AS192" s="19">
        <f>ROUND(AO192+AP192-AQ192-AR192,2)</f>
        <v>0.0</v>
      </c>
      <c r="AT192" s="19">
        <f>AX191</f>
        <v>0.0</v>
      </c>
      <c r="AU192" s="19">
        <f>ROUND(AT192*$AU$5/12,2)</f>
        <v>0.0</v>
      </c>
      <c r="AV192" s="19">
        <f>MIN($AV$5,AT192+AU192)</f>
        <v>0.0</v>
      </c>
      <c r="AW192" s="19">
        <f>MAX(0,MIN(AT192+AU192-AV192,MonthlyPayment-SUM(H192,M192,R192,W192,AB192,AG192,AL192,AQ192,AV192,BA192)-SUM(I192,N192,S192,X192,AC192,AH192,AM192,AR192)))</f>
        <v>0.0</v>
      </c>
      <c r="AX192" s="19">
        <f>ROUND(AT192+AU192-AV192-AW192,2)</f>
        <v>0.0</v>
      </c>
      <c r="AY192" s="19">
        <f>BC191</f>
        <v>0.0</v>
      </c>
      <c r="AZ192" s="19">
        <f>ROUND(AY192*$AZ$5/12,2)</f>
        <v>0.0</v>
      </c>
      <c r="BA192" s="19">
        <f>MIN($BA$5,AY192+AZ192)</f>
        <v>0.0</v>
      </c>
      <c r="BB192" s="19">
        <f>MAX(0,MIN(AY192+AZ192-BA192,MonthlyPayment-SUM(H192,M192,R192,W192,AB192,AG192,AL192,AQ192,AV192,BA192)-SUM(I192,N192,S192,X192,AC192,AH192,AM192,AR192,AW192)))</f>
        <v>0.0</v>
      </c>
      <c r="BC192" s="19">
        <f>ROUND(AY192+AZ192-BA192-BB192,2)</f>
        <v>0.0</v>
      </c>
    </row>
    <row r="193" spans="1:55">
      <c r="A193" s="9">
        <v>187</v>
      </c>
      <c r="B193" s="15">
        <f>IF(FirstPayment="","",EDATE(FirstPayment,A193-1))</f>
        <v/>
      </c>
      <c r="C193" s="19">
        <f>SUM(H193,M193,R193,W193,AB193,AG193,AL193,AQ193,AV193,BA193,I193,N193,S193,X193,AC193,AH193,AM193,AR193,AW193,BB193)</f>
        <v>0.0</v>
      </c>
      <c r="D193" s="19">
        <f>SUM(J193,O193,T193,Y193,AD193,AI193,AN193,AS193,AX193,BC193)</f>
        <v>0.0</v>
      </c>
      <c r="E193" s="19">
        <f>SUM(G193,L193,Q193,V193,AA193,AF193,AK193,AP193,AU193,AZ193)</f>
        <v>0.0</v>
      </c>
      <c r="F193" s="19">
        <f>J192</f>
        <v>0.0</v>
      </c>
      <c r="G193" s="19">
        <f>ROUND(F193*$G$5/12,2)</f>
        <v>0.0</v>
      </c>
      <c r="H193" s="19">
        <f>MIN($H$5,F193+G193)</f>
        <v>0.0</v>
      </c>
      <c r="I193" s="19">
        <f>MAX(0,MIN(F193+G193-H193,MonthlyPayment-SUM(H193,M193,R193,W193,AB193,AG193,AL193,AQ193,AV193,BA193)))</f>
        <v>0.0</v>
      </c>
      <c r="J193" s="19">
        <f>ROUND(F193+G193-H193-I193,2)</f>
        <v>0.0</v>
      </c>
      <c r="K193" s="19">
        <f>O192</f>
        <v>0.0</v>
      </c>
      <c r="L193" s="19">
        <f>ROUND(K193*$L$5/12,2)</f>
        <v>0.0</v>
      </c>
      <c r="M193" s="19">
        <f>MIN($M$5,K193+L193)</f>
        <v>0.0</v>
      </c>
      <c r="N193" s="19">
        <f>MAX(0,MIN(K193+L193-M193,MonthlyPayment-SUM(H193,M193,R193,W193,AB193,AG193,AL193,AQ193,AV193,BA193)-SUM(I193)))</f>
        <v>0.0</v>
      </c>
      <c r="O193" s="19">
        <f>ROUND(K193+L193-M193-N193,2)</f>
        <v>0.0</v>
      </c>
      <c r="P193" s="19">
        <f>T192</f>
        <v>0.0</v>
      </c>
      <c r="Q193" s="19">
        <f>ROUND(P193*$Q$5/12,2)</f>
        <v>0.0</v>
      </c>
      <c r="R193" s="19">
        <f>MIN($R$5,P193+Q193)</f>
        <v>0.0</v>
      </c>
      <c r="S193" s="19">
        <f>MAX(0,MIN(P193+Q193-R193,MonthlyPayment-SUM(H193,M193,R193,W193,AB193,AG193,AL193,AQ193,AV193,BA193)-SUM(I193,N193)))</f>
        <v>0.0</v>
      </c>
      <c r="T193" s="19">
        <f>ROUND(P193+Q193-R193-S193,2)</f>
        <v>0.0</v>
      </c>
      <c r="U193" s="19">
        <f>Y192</f>
        <v>0.0</v>
      </c>
      <c r="V193" s="19">
        <f>ROUND(U193*$V$5/12,2)</f>
        <v>0.0</v>
      </c>
      <c r="W193" s="19">
        <f>MIN($W$5,U193+V193)</f>
        <v>0.0</v>
      </c>
      <c r="X193" s="19">
        <f>MAX(0,MIN(U193+V193-W193,MonthlyPayment-SUM(H193,M193,R193,W193,AB193,AG193,AL193,AQ193,AV193,BA193)-SUM(I193,N193,S193)))</f>
        <v>0.0</v>
      </c>
      <c r="Y193" s="19">
        <f>ROUND(U193+V193-W193-X193,2)</f>
        <v>0.0</v>
      </c>
      <c r="Z193" s="19">
        <f>AD192</f>
        <v>0.0</v>
      </c>
      <c r="AA193" s="19">
        <f>ROUND(Z193*$AA$5/12,2)</f>
        <v>0.0</v>
      </c>
      <c r="AB193" s="19">
        <f>MIN($AB$5,Z193+AA193)</f>
        <v>0.0</v>
      </c>
      <c r="AC193" s="19">
        <f>MAX(0,MIN(Z193+AA193-AB193,MonthlyPayment-SUM(H193,M193,R193,W193,AB193,AG193,AL193,AQ193,AV193,BA193)-SUM(I193,N193,S193,X193)))</f>
        <v>0.0</v>
      </c>
      <c r="AD193" s="19">
        <f>ROUND(Z193+AA193-AB193-AC193,2)</f>
        <v>0.0</v>
      </c>
      <c r="AE193" s="19">
        <f>AI192</f>
        <v>0.0</v>
      </c>
      <c r="AF193" s="19">
        <f>ROUND(AE193*$AF$5/12,2)</f>
        <v>0.0</v>
      </c>
      <c r="AG193" s="19">
        <f>MIN($AG$5,AE193+AF193)</f>
        <v>0.0</v>
      </c>
      <c r="AH193" s="19">
        <f>MAX(0,MIN(AE193+AF193-AG193,MonthlyPayment-SUM(H193,M193,R193,W193,AB193,AG193,AL193,AQ193,AV193,BA193)-SUM(I193,N193,S193,X193,AC193)))</f>
        <v>0.0</v>
      </c>
      <c r="AI193" s="19">
        <f>ROUND(AE193+AF193-AG193-AH193,2)</f>
        <v>0.0</v>
      </c>
      <c r="AJ193" s="19">
        <f>AN192</f>
        <v>0.0</v>
      </c>
      <c r="AK193" s="19">
        <f>ROUND(AJ193*$AK$5/12,2)</f>
        <v>0.0</v>
      </c>
      <c r="AL193" s="19">
        <f>MIN($AL$5,AJ193+AK193)</f>
        <v>0.0</v>
      </c>
      <c r="AM193" s="19">
        <f>MAX(0,MIN(AJ193+AK193-AL193,MonthlyPayment-SUM(H193,M193,R193,W193,AB193,AG193,AL193,AQ193,AV193,BA193)-SUM(I193,N193,S193,X193,AC193,AH193)))</f>
        <v>0.0</v>
      </c>
      <c r="AN193" s="19">
        <f>ROUND(AJ193+AK193-AL193-AM193,2)</f>
        <v>0.0</v>
      </c>
      <c r="AO193" s="19">
        <f>AS192</f>
        <v>0.0</v>
      </c>
      <c r="AP193" s="19">
        <f>ROUND(AO193*$AP$5/12,2)</f>
        <v>0.0</v>
      </c>
      <c r="AQ193" s="19">
        <f>MIN($AQ$5,AO193+AP193)</f>
        <v>0.0</v>
      </c>
      <c r="AR193" s="19">
        <f>MAX(0,MIN(AO193+AP193-AQ193,MonthlyPayment-SUM(H193,M193,R193,W193,AB193,AG193,AL193,AQ193,AV193,BA193)-SUM(I193,N193,S193,X193,AC193,AH193,AM193)))</f>
        <v>0.0</v>
      </c>
      <c r="AS193" s="19">
        <f>ROUND(AO193+AP193-AQ193-AR193,2)</f>
        <v>0.0</v>
      </c>
      <c r="AT193" s="19">
        <f>AX192</f>
        <v>0.0</v>
      </c>
      <c r="AU193" s="19">
        <f>ROUND(AT193*$AU$5/12,2)</f>
        <v>0.0</v>
      </c>
      <c r="AV193" s="19">
        <f>MIN($AV$5,AT193+AU193)</f>
        <v>0.0</v>
      </c>
      <c r="AW193" s="19">
        <f>MAX(0,MIN(AT193+AU193-AV193,MonthlyPayment-SUM(H193,M193,R193,W193,AB193,AG193,AL193,AQ193,AV193,BA193)-SUM(I193,N193,S193,X193,AC193,AH193,AM193,AR193)))</f>
        <v>0.0</v>
      </c>
      <c r="AX193" s="19">
        <f>ROUND(AT193+AU193-AV193-AW193,2)</f>
        <v>0.0</v>
      </c>
      <c r="AY193" s="19">
        <f>BC192</f>
        <v>0.0</v>
      </c>
      <c r="AZ193" s="19">
        <f>ROUND(AY193*$AZ$5/12,2)</f>
        <v>0.0</v>
      </c>
      <c r="BA193" s="19">
        <f>MIN($BA$5,AY193+AZ193)</f>
        <v>0.0</v>
      </c>
      <c r="BB193" s="19">
        <f>MAX(0,MIN(AY193+AZ193-BA193,MonthlyPayment-SUM(H193,M193,R193,W193,AB193,AG193,AL193,AQ193,AV193,BA193)-SUM(I193,N193,S193,X193,AC193,AH193,AM193,AR193,AW193)))</f>
        <v>0.0</v>
      </c>
      <c r="BC193" s="19">
        <f>ROUND(AY193+AZ193-BA193-BB193,2)</f>
        <v>0.0</v>
      </c>
    </row>
    <row r="194" spans="1:55">
      <c r="A194" s="9">
        <v>188</v>
      </c>
      <c r="B194" s="15">
        <f>IF(FirstPayment="","",EDATE(FirstPayment,A194-1))</f>
        <v/>
      </c>
      <c r="C194" s="19">
        <f>SUM(H194,M194,R194,W194,AB194,AG194,AL194,AQ194,AV194,BA194,I194,N194,S194,X194,AC194,AH194,AM194,AR194,AW194,BB194)</f>
        <v>0.0</v>
      </c>
      <c r="D194" s="19">
        <f>SUM(J194,O194,T194,Y194,AD194,AI194,AN194,AS194,AX194,BC194)</f>
        <v>0.0</v>
      </c>
      <c r="E194" s="19">
        <f>SUM(G194,L194,Q194,V194,AA194,AF194,AK194,AP194,AU194,AZ194)</f>
        <v>0.0</v>
      </c>
      <c r="F194" s="19">
        <f>J193</f>
        <v>0.0</v>
      </c>
      <c r="G194" s="19">
        <f>ROUND(F194*$G$5/12,2)</f>
        <v>0.0</v>
      </c>
      <c r="H194" s="19">
        <f>MIN($H$5,F194+G194)</f>
        <v>0.0</v>
      </c>
      <c r="I194" s="19">
        <f>MAX(0,MIN(F194+G194-H194,MonthlyPayment-SUM(H194,M194,R194,W194,AB194,AG194,AL194,AQ194,AV194,BA194)))</f>
        <v>0.0</v>
      </c>
      <c r="J194" s="19">
        <f>ROUND(F194+G194-H194-I194,2)</f>
        <v>0.0</v>
      </c>
      <c r="K194" s="19">
        <f>O193</f>
        <v>0.0</v>
      </c>
      <c r="L194" s="19">
        <f>ROUND(K194*$L$5/12,2)</f>
        <v>0.0</v>
      </c>
      <c r="M194" s="19">
        <f>MIN($M$5,K194+L194)</f>
        <v>0.0</v>
      </c>
      <c r="N194" s="19">
        <f>MAX(0,MIN(K194+L194-M194,MonthlyPayment-SUM(H194,M194,R194,W194,AB194,AG194,AL194,AQ194,AV194,BA194)-SUM(I194)))</f>
        <v>0.0</v>
      </c>
      <c r="O194" s="19">
        <f>ROUND(K194+L194-M194-N194,2)</f>
        <v>0.0</v>
      </c>
      <c r="P194" s="19">
        <f>T193</f>
        <v>0.0</v>
      </c>
      <c r="Q194" s="19">
        <f>ROUND(P194*$Q$5/12,2)</f>
        <v>0.0</v>
      </c>
      <c r="R194" s="19">
        <f>MIN($R$5,P194+Q194)</f>
        <v>0.0</v>
      </c>
      <c r="S194" s="19">
        <f>MAX(0,MIN(P194+Q194-R194,MonthlyPayment-SUM(H194,M194,R194,W194,AB194,AG194,AL194,AQ194,AV194,BA194)-SUM(I194,N194)))</f>
        <v>0.0</v>
      </c>
      <c r="T194" s="19">
        <f>ROUND(P194+Q194-R194-S194,2)</f>
        <v>0.0</v>
      </c>
      <c r="U194" s="19">
        <f>Y193</f>
        <v>0.0</v>
      </c>
      <c r="V194" s="19">
        <f>ROUND(U194*$V$5/12,2)</f>
        <v>0.0</v>
      </c>
      <c r="W194" s="19">
        <f>MIN($W$5,U194+V194)</f>
        <v>0.0</v>
      </c>
      <c r="X194" s="19">
        <f>MAX(0,MIN(U194+V194-W194,MonthlyPayment-SUM(H194,M194,R194,W194,AB194,AG194,AL194,AQ194,AV194,BA194)-SUM(I194,N194,S194)))</f>
        <v>0.0</v>
      </c>
      <c r="Y194" s="19">
        <f>ROUND(U194+V194-W194-X194,2)</f>
        <v>0.0</v>
      </c>
      <c r="Z194" s="19">
        <f>AD193</f>
        <v>0.0</v>
      </c>
      <c r="AA194" s="19">
        <f>ROUND(Z194*$AA$5/12,2)</f>
        <v>0.0</v>
      </c>
      <c r="AB194" s="19">
        <f>MIN($AB$5,Z194+AA194)</f>
        <v>0.0</v>
      </c>
      <c r="AC194" s="19">
        <f>MAX(0,MIN(Z194+AA194-AB194,MonthlyPayment-SUM(H194,M194,R194,W194,AB194,AG194,AL194,AQ194,AV194,BA194)-SUM(I194,N194,S194,X194)))</f>
        <v>0.0</v>
      </c>
      <c r="AD194" s="19">
        <f>ROUND(Z194+AA194-AB194-AC194,2)</f>
        <v>0.0</v>
      </c>
      <c r="AE194" s="19">
        <f>AI193</f>
        <v>0.0</v>
      </c>
      <c r="AF194" s="19">
        <f>ROUND(AE194*$AF$5/12,2)</f>
        <v>0.0</v>
      </c>
      <c r="AG194" s="19">
        <f>MIN($AG$5,AE194+AF194)</f>
        <v>0.0</v>
      </c>
      <c r="AH194" s="19">
        <f>MAX(0,MIN(AE194+AF194-AG194,MonthlyPayment-SUM(H194,M194,R194,W194,AB194,AG194,AL194,AQ194,AV194,BA194)-SUM(I194,N194,S194,X194,AC194)))</f>
        <v>0.0</v>
      </c>
      <c r="AI194" s="19">
        <f>ROUND(AE194+AF194-AG194-AH194,2)</f>
        <v>0.0</v>
      </c>
      <c r="AJ194" s="19">
        <f>AN193</f>
        <v>0.0</v>
      </c>
      <c r="AK194" s="19">
        <f>ROUND(AJ194*$AK$5/12,2)</f>
        <v>0.0</v>
      </c>
      <c r="AL194" s="19">
        <f>MIN($AL$5,AJ194+AK194)</f>
        <v>0.0</v>
      </c>
      <c r="AM194" s="19">
        <f>MAX(0,MIN(AJ194+AK194-AL194,MonthlyPayment-SUM(H194,M194,R194,W194,AB194,AG194,AL194,AQ194,AV194,BA194)-SUM(I194,N194,S194,X194,AC194,AH194)))</f>
        <v>0.0</v>
      </c>
      <c r="AN194" s="19">
        <f>ROUND(AJ194+AK194-AL194-AM194,2)</f>
        <v>0.0</v>
      </c>
      <c r="AO194" s="19">
        <f>AS193</f>
        <v>0.0</v>
      </c>
      <c r="AP194" s="19">
        <f>ROUND(AO194*$AP$5/12,2)</f>
        <v>0.0</v>
      </c>
      <c r="AQ194" s="19">
        <f>MIN($AQ$5,AO194+AP194)</f>
        <v>0.0</v>
      </c>
      <c r="AR194" s="19">
        <f>MAX(0,MIN(AO194+AP194-AQ194,MonthlyPayment-SUM(H194,M194,R194,W194,AB194,AG194,AL194,AQ194,AV194,BA194)-SUM(I194,N194,S194,X194,AC194,AH194,AM194)))</f>
        <v>0.0</v>
      </c>
      <c r="AS194" s="19">
        <f>ROUND(AO194+AP194-AQ194-AR194,2)</f>
        <v>0.0</v>
      </c>
      <c r="AT194" s="19">
        <f>AX193</f>
        <v>0.0</v>
      </c>
      <c r="AU194" s="19">
        <f>ROUND(AT194*$AU$5/12,2)</f>
        <v>0.0</v>
      </c>
      <c r="AV194" s="19">
        <f>MIN($AV$5,AT194+AU194)</f>
        <v>0.0</v>
      </c>
      <c r="AW194" s="19">
        <f>MAX(0,MIN(AT194+AU194-AV194,MonthlyPayment-SUM(H194,M194,R194,W194,AB194,AG194,AL194,AQ194,AV194,BA194)-SUM(I194,N194,S194,X194,AC194,AH194,AM194,AR194)))</f>
        <v>0.0</v>
      </c>
      <c r="AX194" s="19">
        <f>ROUND(AT194+AU194-AV194-AW194,2)</f>
        <v>0.0</v>
      </c>
      <c r="AY194" s="19">
        <f>BC193</f>
        <v>0.0</v>
      </c>
      <c r="AZ194" s="19">
        <f>ROUND(AY194*$AZ$5/12,2)</f>
        <v>0.0</v>
      </c>
      <c r="BA194" s="19">
        <f>MIN($BA$5,AY194+AZ194)</f>
        <v>0.0</v>
      </c>
      <c r="BB194" s="19">
        <f>MAX(0,MIN(AY194+AZ194-BA194,MonthlyPayment-SUM(H194,M194,R194,W194,AB194,AG194,AL194,AQ194,AV194,BA194)-SUM(I194,N194,S194,X194,AC194,AH194,AM194,AR194,AW194)))</f>
        <v>0.0</v>
      </c>
      <c r="BC194" s="19">
        <f>ROUND(AY194+AZ194-BA194-BB194,2)</f>
        <v>0.0</v>
      </c>
    </row>
    <row r="195" spans="1:55">
      <c r="A195" s="9">
        <v>189</v>
      </c>
      <c r="B195" s="15">
        <f>IF(FirstPayment="","",EDATE(FirstPayment,A195-1))</f>
        <v/>
      </c>
      <c r="C195" s="19">
        <f>SUM(H195,M195,R195,W195,AB195,AG195,AL195,AQ195,AV195,BA195,I195,N195,S195,X195,AC195,AH195,AM195,AR195,AW195,BB195)</f>
        <v>0.0</v>
      </c>
      <c r="D195" s="19">
        <f>SUM(J195,O195,T195,Y195,AD195,AI195,AN195,AS195,AX195,BC195)</f>
        <v>0.0</v>
      </c>
      <c r="E195" s="19">
        <f>SUM(G195,L195,Q195,V195,AA195,AF195,AK195,AP195,AU195,AZ195)</f>
        <v>0.0</v>
      </c>
      <c r="F195" s="19">
        <f>J194</f>
        <v>0.0</v>
      </c>
      <c r="G195" s="19">
        <f>ROUND(F195*$G$5/12,2)</f>
        <v>0.0</v>
      </c>
      <c r="H195" s="19">
        <f>MIN($H$5,F195+G195)</f>
        <v>0.0</v>
      </c>
      <c r="I195" s="19">
        <f>MAX(0,MIN(F195+G195-H195,MonthlyPayment-SUM(H195,M195,R195,W195,AB195,AG195,AL195,AQ195,AV195,BA195)))</f>
        <v>0.0</v>
      </c>
      <c r="J195" s="19">
        <f>ROUND(F195+G195-H195-I195,2)</f>
        <v>0.0</v>
      </c>
      <c r="K195" s="19">
        <f>O194</f>
        <v>0.0</v>
      </c>
      <c r="L195" s="19">
        <f>ROUND(K195*$L$5/12,2)</f>
        <v>0.0</v>
      </c>
      <c r="M195" s="19">
        <f>MIN($M$5,K195+L195)</f>
        <v>0.0</v>
      </c>
      <c r="N195" s="19">
        <f>MAX(0,MIN(K195+L195-M195,MonthlyPayment-SUM(H195,M195,R195,W195,AB195,AG195,AL195,AQ195,AV195,BA195)-SUM(I195)))</f>
        <v>0.0</v>
      </c>
      <c r="O195" s="19">
        <f>ROUND(K195+L195-M195-N195,2)</f>
        <v>0.0</v>
      </c>
      <c r="P195" s="19">
        <f>T194</f>
        <v>0.0</v>
      </c>
      <c r="Q195" s="19">
        <f>ROUND(P195*$Q$5/12,2)</f>
        <v>0.0</v>
      </c>
      <c r="R195" s="19">
        <f>MIN($R$5,P195+Q195)</f>
        <v>0.0</v>
      </c>
      <c r="S195" s="19">
        <f>MAX(0,MIN(P195+Q195-R195,MonthlyPayment-SUM(H195,M195,R195,W195,AB195,AG195,AL195,AQ195,AV195,BA195)-SUM(I195,N195)))</f>
        <v>0.0</v>
      </c>
      <c r="T195" s="19">
        <f>ROUND(P195+Q195-R195-S195,2)</f>
        <v>0.0</v>
      </c>
      <c r="U195" s="19">
        <f>Y194</f>
        <v>0.0</v>
      </c>
      <c r="V195" s="19">
        <f>ROUND(U195*$V$5/12,2)</f>
        <v>0.0</v>
      </c>
      <c r="W195" s="19">
        <f>MIN($W$5,U195+V195)</f>
        <v>0.0</v>
      </c>
      <c r="X195" s="19">
        <f>MAX(0,MIN(U195+V195-W195,MonthlyPayment-SUM(H195,M195,R195,W195,AB195,AG195,AL195,AQ195,AV195,BA195)-SUM(I195,N195,S195)))</f>
        <v>0.0</v>
      </c>
      <c r="Y195" s="19">
        <f>ROUND(U195+V195-W195-X195,2)</f>
        <v>0.0</v>
      </c>
      <c r="Z195" s="19">
        <f>AD194</f>
        <v>0.0</v>
      </c>
      <c r="AA195" s="19">
        <f>ROUND(Z195*$AA$5/12,2)</f>
        <v>0.0</v>
      </c>
      <c r="AB195" s="19">
        <f>MIN($AB$5,Z195+AA195)</f>
        <v>0.0</v>
      </c>
      <c r="AC195" s="19">
        <f>MAX(0,MIN(Z195+AA195-AB195,MonthlyPayment-SUM(H195,M195,R195,W195,AB195,AG195,AL195,AQ195,AV195,BA195)-SUM(I195,N195,S195,X195)))</f>
        <v>0.0</v>
      </c>
      <c r="AD195" s="19">
        <f>ROUND(Z195+AA195-AB195-AC195,2)</f>
        <v>0.0</v>
      </c>
      <c r="AE195" s="19">
        <f>AI194</f>
        <v>0.0</v>
      </c>
      <c r="AF195" s="19">
        <f>ROUND(AE195*$AF$5/12,2)</f>
        <v>0.0</v>
      </c>
      <c r="AG195" s="19">
        <f>MIN($AG$5,AE195+AF195)</f>
        <v>0.0</v>
      </c>
      <c r="AH195" s="19">
        <f>MAX(0,MIN(AE195+AF195-AG195,MonthlyPayment-SUM(H195,M195,R195,W195,AB195,AG195,AL195,AQ195,AV195,BA195)-SUM(I195,N195,S195,X195,AC195)))</f>
        <v>0.0</v>
      </c>
      <c r="AI195" s="19">
        <f>ROUND(AE195+AF195-AG195-AH195,2)</f>
        <v>0.0</v>
      </c>
      <c r="AJ195" s="19">
        <f>AN194</f>
        <v>0.0</v>
      </c>
      <c r="AK195" s="19">
        <f>ROUND(AJ195*$AK$5/12,2)</f>
        <v>0.0</v>
      </c>
      <c r="AL195" s="19">
        <f>MIN($AL$5,AJ195+AK195)</f>
        <v>0.0</v>
      </c>
      <c r="AM195" s="19">
        <f>MAX(0,MIN(AJ195+AK195-AL195,MonthlyPayment-SUM(H195,M195,R195,W195,AB195,AG195,AL195,AQ195,AV195,BA195)-SUM(I195,N195,S195,X195,AC195,AH195)))</f>
        <v>0.0</v>
      </c>
      <c r="AN195" s="19">
        <f>ROUND(AJ195+AK195-AL195-AM195,2)</f>
        <v>0.0</v>
      </c>
      <c r="AO195" s="19">
        <f>AS194</f>
        <v>0.0</v>
      </c>
      <c r="AP195" s="19">
        <f>ROUND(AO195*$AP$5/12,2)</f>
        <v>0.0</v>
      </c>
      <c r="AQ195" s="19">
        <f>MIN($AQ$5,AO195+AP195)</f>
        <v>0.0</v>
      </c>
      <c r="AR195" s="19">
        <f>MAX(0,MIN(AO195+AP195-AQ195,MonthlyPayment-SUM(H195,M195,R195,W195,AB195,AG195,AL195,AQ195,AV195,BA195)-SUM(I195,N195,S195,X195,AC195,AH195,AM195)))</f>
        <v>0.0</v>
      </c>
      <c r="AS195" s="19">
        <f>ROUND(AO195+AP195-AQ195-AR195,2)</f>
        <v>0.0</v>
      </c>
      <c r="AT195" s="19">
        <f>AX194</f>
        <v>0.0</v>
      </c>
      <c r="AU195" s="19">
        <f>ROUND(AT195*$AU$5/12,2)</f>
        <v>0.0</v>
      </c>
      <c r="AV195" s="19">
        <f>MIN($AV$5,AT195+AU195)</f>
        <v>0.0</v>
      </c>
      <c r="AW195" s="19">
        <f>MAX(0,MIN(AT195+AU195-AV195,MonthlyPayment-SUM(H195,M195,R195,W195,AB195,AG195,AL195,AQ195,AV195,BA195)-SUM(I195,N195,S195,X195,AC195,AH195,AM195,AR195)))</f>
        <v>0.0</v>
      </c>
      <c r="AX195" s="19">
        <f>ROUND(AT195+AU195-AV195-AW195,2)</f>
        <v>0.0</v>
      </c>
      <c r="AY195" s="19">
        <f>BC194</f>
        <v>0.0</v>
      </c>
      <c r="AZ195" s="19">
        <f>ROUND(AY195*$AZ$5/12,2)</f>
        <v>0.0</v>
      </c>
      <c r="BA195" s="19">
        <f>MIN($BA$5,AY195+AZ195)</f>
        <v>0.0</v>
      </c>
      <c r="BB195" s="19">
        <f>MAX(0,MIN(AY195+AZ195-BA195,MonthlyPayment-SUM(H195,M195,R195,W195,AB195,AG195,AL195,AQ195,AV195,BA195)-SUM(I195,N195,S195,X195,AC195,AH195,AM195,AR195,AW195)))</f>
        <v>0.0</v>
      </c>
      <c r="BC195" s="19">
        <f>ROUND(AY195+AZ195-BA195-BB195,2)</f>
        <v>0.0</v>
      </c>
    </row>
    <row r="196" spans="1:55">
      <c r="A196" s="9">
        <v>190</v>
      </c>
      <c r="B196" s="15">
        <f>IF(FirstPayment="","",EDATE(FirstPayment,A196-1))</f>
        <v/>
      </c>
      <c r="C196" s="19">
        <f>SUM(H196,M196,R196,W196,AB196,AG196,AL196,AQ196,AV196,BA196,I196,N196,S196,X196,AC196,AH196,AM196,AR196,AW196,BB196)</f>
        <v>0.0</v>
      </c>
      <c r="D196" s="19">
        <f>SUM(J196,O196,T196,Y196,AD196,AI196,AN196,AS196,AX196,BC196)</f>
        <v>0.0</v>
      </c>
      <c r="E196" s="19">
        <f>SUM(G196,L196,Q196,V196,AA196,AF196,AK196,AP196,AU196,AZ196)</f>
        <v>0.0</v>
      </c>
      <c r="F196" s="19">
        <f>J195</f>
        <v>0.0</v>
      </c>
      <c r="G196" s="19">
        <f>ROUND(F196*$G$5/12,2)</f>
        <v>0.0</v>
      </c>
      <c r="H196" s="19">
        <f>MIN($H$5,F196+G196)</f>
        <v>0.0</v>
      </c>
      <c r="I196" s="19">
        <f>MAX(0,MIN(F196+G196-H196,MonthlyPayment-SUM(H196,M196,R196,W196,AB196,AG196,AL196,AQ196,AV196,BA196)))</f>
        <v>0.0</v>
      </c>
      <c r="J196" s="19">
        <f>ROUND(F196+G196-H196-I196,2)</f>
        <v>0.0</v>
      </c>
      <c r="K196" s="19">
        <f>O195</f>
        <v>0.0</v>
      </c>
      <c r="L196" s="19">
        <f>ROUND(K196*$L$5/12,2)</f>
        <v>0.0</v>
      </c>
      <c r="M196" s="19">
        <f>MIN($M$5,K196+L196)</f>
        <v>0.0</v>
      </c>
      <c r="N196" s="19">
        <f>MAX(0,MIN(K196+L196-M196,MonthlyPayment-SUM(H196,M196,R196,W196,AB196,AG196,AL196,AQ196,AV196,BA196)-SUM(I196)))</f>
        <v>0.0</v>
      </c>
      <c r="O196" s="19">
        <f>ROUND(K196+L196-M196-N196,2)</f>
        <v>0.0</v>
      </c>
      <c r="P196" s="19">
        <f>T195</f>
        <v>0.0</v>
      </c>
      <c r="Q196" s="19">
        <f>ROUND(P196*$Q$5/12,2)</f>
        <v>0.0</v>
      </c>
      <c r="R196" s="19">
        <f>MIN($R$5,P196+Q196)</f>
        <v>0.0</v>
      </c>
      <c r="S196" s="19">
        <f>MAX(0,MIN(P196+Q196-R196,MonthlyPayment-SUM(H196,M196,R196,W196,AB196,AG196,AL196,AQ196,AV196,BA196)-SUM(I196,N196)))</f>
        <v>0.0</v>
      </c>
      <c r="T196" s="19">
        <f>ROUND(P196+Q196-R196-S196,2)</f>
        <v>0.0</v>
      </c>
      <c r="U196" s="19">
        <f>Y195</f>
        <v>0.0</v>
      </c>
      <c r="V196" s="19">
        <f>ROUND(U196*$V$5/12,2)</f>
        <v>0.0</v>
      </c>
      <c r="W196" s="19">
        <f>MIN($W$5,U196+V196)</f>
        <v>0.0</v>
      </c>
      <c r="X196" s="19">
        <f>MAX(0,MIN(U196+V196-W196,MonthlyPayment-SUM(H196,M196,R196,W196,AB196,AG196,AL196,AQ196,AV196,BA196)-SUM(I196,N196,S196)))</f>
        <v>0.0</v>
      </c>
      <c r="Y196" s="19">
        <f>ROUND(U196+V196-W196-X196,2)</f>
        <v>0.0</v>
      </c>
      <c r="Z196" s="19">
        <f>AD195</f>
        <v>0.0</v>
      </c>
      <c r="AA196" s="19">
        <f>ROUND(Z196*$AA$5/12,2)</f>
        <v>0.0</v>
      </c>
      <c r="AB196" s="19">
        <f>MIN($AB$5,Z196+AA196)</f>
        <v>0.0</v>
      </c>
      <c r="AC196" s="19">
        <f>MAX(0,MIN(Z196+AA196-AB196,MonthlyPayment-SUM(H196,M196,R196,W196,AB196,AG196,AL196,AQ196,AV196,BA196)-SUM(I196,N196,S196,X196)))</f>
        <v>0.0</v>
      </c>
      <c r="AD196" s="19">
        <f>ROUND(Z196+AA196-AB196-AC196,2)</f>
        <v>0.0</v>
      </c>
      <c r="AE196" s="19">
        <f>AI195</f>
        <v>0.0</v>
      </c>
      <c r="AF196" s="19">
        <f>ROUND(AE196*$AF$5/12,2)</f>
        <v>0.0</v>
      </c>
      <c r="AG196" s="19">
        <f>MIN($AG$5,AE196+AF196)</f>
        <v>0.0</v>
      </c>
      <c r="AH196" s="19">
        <f>MAX(0,MIN(AE196+AF196-AG196,MonthlyPayment-SUM(H196,M196,R196,W196,AB196,AG196,AL196,AQ196,AV196,BA196)-SUM(I196,N196,S196,X196,AC196)))</f>
        <v>0.0</v>
      </c>
      <c r="AI196" s="19">
        <f>ROUND(AE196+AF196-AG196-AH196,2)</f>
        <v>0.0</v>
      </c>
      <c r="AJ196" s="19">
        <f>AN195</f>
        <v>0.0</v>
      </c>
      <c r="AK196" s="19">
        <f>ROUND(AJ196*$AK$5/12,2)</f>
        <v>0.0</v>
      </c>
      <c r="AL196" s="19">
        <f>MIN($AL$5,AJ196+AK196)</f>
        <v>0.0</v>
      </c>
      <c r="AM196" s="19">
        <f>MAX(0,MIN(AJ196+AK196-AL196,MonthlyPayment-SUM(H196,M196,R196,W196,AB196,AG196,AL196,AQ196,AV196,BA196)-SUM(I196,N196,S196,X196,AC196,AH196)))</f>
        <v>0.0</v>
      </c>
      <c r="AN196" s="19">
        <f>ROUND(AJ196+AK196-AL196-AM196,2)</f>
        <v>0.0</v>
      </c>
      <c r="AO196" s="19">
        <f>AS195</f>
        <v>0.0</v>
      </c>
      <c r="AP196" s="19">
        <f>ROUND(AO196*$AP$5/12,2)</f>
        <v>0.0</v>
      </c>
      <c r="AQ196" s="19">
        <f>MIN($AQ$5,AO196+AP196)</f>
        <v>0.0</v>
      </c>
      <c r="AR196" s="19">
        <f>MAX(0,MIN(AO196+AP196-AQ196,MonthlyPayment-SUM(H196,M196,R196,W196,AB196,AG196,AL196,AQ196,AV196,BA196)-SUM(I196,N196,S196,X196,AC196,AH196,AM196)))</f>
        <v>0.0</v>
      </c>
      <c r="AS196" s="19">
        <f>ROUND(AO196+AP196-AQ196-AR196,2)</f>
        <v>0.0</v>
      </c>
      <c r="AT196" s="19">
        <f>AX195</f>
        <v>0.0</v>
      </c>
      <c r="AU196" s="19">
        <f>ROUND(AT196*$AU$5/12,2)</f>
        <v>0.0</v>
      </c>
      <c r="AV196" s="19">
        <f>MIN($AV$5,AT196+AU196)</f>
        <v>0.0</v>
      </c>
      <c r="AW196" s="19">
        <f>MAX(0,MIN(AT196+AU196-AV196,MonthlyPayment-SUM(H196,M196,R196,W196,AB196,AG196,AL196,AQ196,AV196,BA196)-SUM(I196,N196,S196,X196,AC196,AH196,AM196,AR196)))</f>
        <v>0.0</v>
      </c>
      <c r="AX196" s="19">
        <f>ROUND(AT196+AU196-AV196-AW196,2)</f>
        <v>0.0</v>
      </c>
      <c r="AY196" s="19">
        <f>BC195</f>
        <v>0.0</v>
      </c>
      <c r="AZ196" s="19">
        <f>ROUND(AY196*$AZ$5/12,2)</f>
        <v>0.0</v>
      </c>
      <c r="BA196" s="19">
        <f>MIN($BA$5,AY196+AZ196)</f>
        <v>0.0</v>
      </c>
      <c r="BB196" s="19">
        <f>MAX(0,MIN(AY196+AZ196-BA196,MonthlyPayment-SUM(H196,M196,R196,W196,AB196,AG196,AL196,AQ196,AV196,BA196)-SUM(I196,N196,S196,X196,AC196,AH196,AM196,AR196,AW196)))</f>
        <v>0.0</v>
      </c>
      <c r="BC196" s="19">
        <f>ROUND(AY196+AZ196-BA196-BB196,2)</f>
        <v>0.0</v>
      </c>
    </row>
    <row r="197" spans="1:55">
      <c r="A197" s="9">
        <v>191</v>
      </c>
      <c r="B197" s="15">
        <f>IF(FirstPayment="","",EDATE(FirstPayment,A197-1))</f>
        <v/>
      </c>
      <c r="C197" s="19">
        <f>SUM(H197,M197,R197,W197,AB197,AG197,AL197,AQ197,AV197,BA197,I197,N197,S197,X197,AC197,AH197,AM197,AR197,AW197,BB197)</f>
        <v>0.0</v>
      </c>
      <c r="D197" s="19">
        <f>SUM(J197,O197,T197,Y197,AD197,AI197,AN197,AS197,AX197,BC197)</f>
        <v>0.0</v>
      </c>
      <c r="E197" s="19">
        <f>SUM(G197,L197,Q197,V197,AA197,AF197,AK197,AP197,AU197,AZ197)</f>
        <v>0.0</v>
      </c>
      <c r="F197" s="19">
        <f>J196</f>
        <v>0.0</v>
      </c>
      <c r="G197" s="19">
        <f>ROUND(F197*$G$5/12,2)</f>
        <v>0.0</v>
      </c>
      <c r="H197" s="19">
        <f>MIN($H$5,F197+G197)</f>
        <v>0.0</v>
      </c>
      <c r="I197" s="19">
        <f>MAX(0,MIN(F197+G197-H197,MonthlyPayment-SUM(H197,M197,R197,W197,AB197,AG197,AL197,AQ197,AV197,BA197)))</f>
        <v>0.0</v>
      </c>
      <c r="J197" s="19">
        <f>ROUND(F197+G197-H197-I197,2)</f>
        <v>0.0</v>
      </c>
      <c r="K197" s="19">
        <f>O196</f>
        <v>0.0</v>
      </c>
      <c r="L197" s="19">
        <f>ROUND(K197*$L$5/12,2)</f>
        <v>0.0</v>
      </c>
      <c r="M197" s="19">
        <f>MIN($M$5,K197+L197)</f>
        <v>0.0</v>
      </c>
      <c r="N197" s="19">
        <f>MAX(0,MIN(K197+L197-M197,MonthlyPayment-SUM(H197,M197,R197,W197,AB197,AG197,AL197,AQ197,AV197,BA197)-SUM(I197)))</f>
        <v>0.0</v>
      </c>
      <c r="O197" s="19">
        <f>ROUND(K197+L197-M197-N197,2)</f>
        <v>0.0</v>
      </c>
      <c r="P197" s="19">
        <f>T196</f>
        <v>0.0</v>
      </c>
      <c r="Q197" s="19">
        <f>ROUND(P197*$Q$5/12,2)</f>
        <v>0.0</v>
      </c>
      <c r="R197" s="19">
        <f>MIN($R$5,P197+Q197)</f>
        <v>0.0</v>
      </c>
      <c r="S197" s="19">
        <f>MAX(0,MIN(P197+Q197-R197,MonthlyPayment-SUM(H197,M197,R197,W197,AB197,AG197,AL197,AQ197,AV197,BA197)-SUM(I197,N197)))</f>
        <v>0.0</v>
      </c>
      <c r="T197" s="19">
        <f>ROUND(P197+Q197-R197-S197,2)</f>
        <v>0.0</v>
      </c>
      <c r="U197" s="19">
        <f>Y196</f>
        <v>0.0</v>
      </c>
      <c r="V197" s="19">
        <f>ROUND(U197*$V$5/12,2)</f>
        <v>0.0</v>
      </c>
      <c r="W197" s="19">
        <f>MIN($W$5,U197+V197)</f>
        <v>0.0</v>
      </c>
      <c r="X197" s="19">
        <f>MAX(0,MIN(U197+V197-W197,MonthlyPayment-SUM(H197,M197,R197,W197,AB197,AG197,AL197,AQ197,AV197,BA197)-SUM(I197,N197,S197)))</f>
        <v>0.0</v>
      </c>
      <c r="Y197" s="19">
        <f>ROUND(U197+V197-W197-X197,2)</f>
        <v>0.0</v>
      </c>
      <c r="Z197" s="19">
        <f>AD196</f>
        <v>0.0</v>
      </c>
      <c r="AA197" s="19">
        <f>ROUND(Z197*$AA$5/12,2)</f>
        <v>0.0</v>
      </c>
      <c r="AB197" s="19">
        <f>MIN($AB$5,Z197+AA197)</f>
        <v>0.0</v>
      </c>
      <c r="AC197" s="19">
        <f>MAX(0,MIN(Z197+AA197-AB197,MonthlyPayment-SUM(H197,M197,R197,W197,AB197,AG197,AL197,AQ197,AV197,BA197)-SUM(I197,N197,S197,X197)))</f>
        <v>0.0</v>
      </c>
      <c r="AD197" s="19">
        <f>ROUND(Z197+AA197-AB197-AC197,2)</f>
        <v>0.0</v>
      </c>
      <c r="AE197" s="19">
        <f>AI196</f>
        <v>0.0</v>
      </c>
      <c r="AF197" s="19">
        <f>ROUND(AE197*$AF$5/12,2)</f>
        <v>0.0</v>
      </c>
      <c r="AG197" s="19">
        <f>MIN($AG$5,AE197+AF197)</f>
        <v>0.0</v>
      </c>
      <c r="AH197" s="19">
        <f>MAX(0,MIN(AE197+AF197-AG197,MonthlyPayment-SUM(H197,M197,R197,W197,AB197,AG197,AL197,AQ197,AV197,BA197)-SUM(I197,N197,S197,X197,AC197)))</f>
        <v>0.0</v>
      </c>
      <c r="AI197" s="19">
        <f>ROUND(AE197+AF197-AG197-AH197,2)</f>
        <v>0.0</v>
      </c>
      <c r="AJ197" s="19">
        <f>AN196</f>
        <v>0.0</v>
      </c>
      <c r="AK197" s="19">
        <f>ROUND(AJ197*$AK$5/12,2)</f>
        <v>0.0</v>
      </c>
      <c r="AL197" s="19">
        <f>MIN($AL$5,AJ197+AK197)</f>
        <v>0.0</v>
      </c>
      <c r="AM197" s="19">
        <f>MAX(0,MIN(AJ197+AK197-AL197,MonthlyPayment-SUM(H197,M197,R197,W197,AB197,AG197,AL197,AQ197,AV197,BA197)-SUM(I197,N197,S197,X197,AC197,AH197)))</f>
        <v>0.0</v>
      </c>
      <c r="AN197" s="19">
        <f>ROUND(AJ197+AK197-AL197-AM197,2)</f>
        <v>0.0</v>
      </c>
      <c r="AO197" s="19">
        <f>AS196</f>
        <v>0.0</v>
      </c>
      <c r="AP197" s="19">
        <f>ROUND(AO197*$AP$5/12,2)</f>
        <v>0.0</v>
      </c>
      <c r="AQ197" s="19">
        <f>MIN($AQ$5,AO197+AP197)</f>
        <v>0.0</v>
      </c>
      <c r="AR197" s="19">
        <f>MAX(0,MIN(AO197+AP197-AQ197,MonthlyPayment-SUM(H197,M197,R197,W197,AB197,AG197,AL197,AQ197,AV197,BA197)-SUM(I197,N197,S197,X197,AC197,AH197,AM197)))</f>
        <v>0.0</v>
      </c>
      <c r="AS197" s="19">
        <f>ROUND(AO197+AP197-AQ197-AR197,2)</f>
        <v>0.0</v>
      </c>
      <c r="AT197" s="19">
        <f>AX196</f>
        <v>0.0</v>
      </c>
      <c r="AU197" s="19">
        <f>ROUND(AT197*$AU$5/12,2)</f>
        <v>0.0</v>
      </c>
      <c r="AV197" s="19">
        <f>MIN($AV$5,AT197+AU197)</f>
        <v>0.0</v>
      </c>
      <c r="AW197" s="19">
        <f>MAX(0,MIN(AT197+AU197-AV197,MonthlyPayment-SUM(H197,M197,R197,W197,AB197,AG197,AL197,AQ197,AV197,BA197)-SUM(I197,N197,S197,X197,AC197,AH197,AM197,AR197)))</f>
        <v>0.0</v>
      </c>
      <c r="AX197" s="19">
        <f>ROUND(AT197+AU197-AV197-AW197,2)</f>
        <v>0.0</v>
      </c>
      <c r="AY197" s="19">
        <f>BC196</f>
        <v>0.0</v>
      </c>
      <c r="AZ197" s="19">
        <f>ROUND(AY197*$AZ$5/12,2)</f>
        <v>0.0</v>
      </c>
      <c r="BA197" s="19">
        <f>MIN($BA$5,AY197+AZ197)</f>
        <v>0.0</v>
      </c>
      <c r="BB197" s="19">
        <f>MAX(0,MIN(AY197+AZ197-BA197,MonthlyPayment-SUM(H197,M197,R197,W197,AB197,AG197,AL197,AQ197,AV197,BA197)-SUM(I197,N197,S197,X197,AC197,AH197,AM197,AR197,AW197)))</f>
        <v>0.0</v>
      </c>
      <c r="BC197" s="19">
        <f>ROUND(AY197+AZ197-BA197-BB197,2)</f>
        <v>0.0</v>
      </c>
    </row>
    <row r="198" spans="1:55">
      <c r="A198" s="9">
        <v>192</v>
      </c>
      <c r="B198" s="15">
        <f>IF(FirstPayment="","",EDATE(FirstPayment,A198-1))</f>
        <v/>
      </c>
      <c r="C198" s="19">
        <f>SUM(H198,M198,R198,W198,AB198,AG198,AL198,AQ198,AV198,BA198,I198,N198,S198,X198,AC198,AH198,AM198,AR198,AW198,BB198)</f>
        <v>0.0</v>
      </c>
      <c r="D198" s="19">
        <f>SUM(J198,O198,T198,Y198,AD198,AI198,AN198,AS198,AX198,BC198)</f>
        <v>0.0</v>
      </c>
      <c r="E198" s="19">
        <f>SUM(G198,L198,Q198,V198,AA198,AF198,AK198,AP198,AU198,AZ198)</f>
        <v>0.0</v>
      </c>
      <c r="F198" s="19">
        <f>J197</f>
        <v>0.0</v>
      </c>
      <c r="G198" s="19">
        <f>ROUND(F198*$G$5/12,2)</f>
        <v>0.0</v>
      </c>
      <c r="H198" s="19">
        <f>MIN($H$5,F198+G198)</f>
        <v>0.0</v>
      </c>
      <c r="I198" s="19">
        <f>MAX(0,MIN(F198+G198-H198,MonthlyPayment-SUM(H198,M198,R198,W198,AB198,AG198,AL198,AQ198,AV198,BA198)))</f>
        <v>0.0</v>
      </c>
      <c r="J198" s="19">
        <f>ROUND(F198+G198-H198-I198,2)</f>
        <v>0.0</v>
      </c>
      <c r="K198" s="19">
        <f>O197</f>
        <v>0.0</v>
      </c>
      <c r="L198" s="19">
        <f>ROUND(K198*$L$5/12,2)</f>
        <v>0.0</v>
      </c>
      <c r="M198" s="19">
        <f>MIN($M$5,K198+L198)</f>
        <v>0.0</v>
      </c>
      <c r="N198" s="19">
        <f>MAX(0,MIN(K198+L198-M198,MonthlyPayment-SUM(H198,M198,R198,W198,AB198,AG198,AL198,AQ198,AV198,BA198)-SUM(I198)))</f>
        <v>0.0</v>
      </c>
      <c r="O198" s="19">
        <f>ROUND(K198+L198-M198-N198,2)</f>
        <v>0.0</v>
      </c>
      <c r="P198" s="19">
        <f>T197</f>
        <v>0.0</v>
      </c>
      <c r="Q198" s="19">
        <f>ROUND(P198*$Q$5/12,2)</f>
        <v>0.0</v>
      </c>
      <c r="R198" s="19">
        <f>MIN($R$5,P198+Q198)</f>
        <v>0.0</v>
      </c>
      <c r="S198" s="19">
        <f>MAX(0,MIN(P198+Q198-R198,MonthlyPayment-SUM(H198,M198,R198,W198,AB198,AG198,AL198,AQ198,AV198,BA198)-SUM(I198,N198)))</f>
        <v>0.0</v>
      </c>
      <c r="T198" s="19">
        <f>ROUND(P198+Q198-R198-S198,2)</f>
        <v>0.0</v>
      </c>
      <c r="U198" s="19">
        <f>Y197</f>
        <v>0.0</v>
      </c>
      <c r="V198" s="19">
        <f>ROUND(U198*$V$5/12,2)</f>
        <v>0.0</v>
      </c>
      <c r="W198" s="19">
        <f>MIN($W$5,U198+V198)</f>
        <v>0.0</v>
      </c>
      <c r="X198" s="19">
        <f>MAX(0,MIN(U198+V198-W198,MonthlyPayment-SUM(H198,M198,R198,W198,AB198,AG198,AL198,AQ198,AV198,BA198)-SUM(I198,N198,S198)))</f>
        <v>0.0</v>
      </c>
      <c r="Y198" s="19">
        <f>ROUND(U198+V198-W198-X198,2)</f>
        <v>0.0</v>
      </c>
      <c r="Z198" s="19">
        <f>AD197</f>
        <v>0.0</v>
      </c>
      <c r="AA198" s="19">
        <f>ROUND(Z198*$AA$5/12,2)</f>
        <v>0.0</v>
      </c>
      <c r="AB198" s="19">
        <f>MIN($AB$5,Z198+AA198)</f>
        <v>0.0</v>
      </c>
      <c r="AC198" s="19">
        <f>MAX(0,MIN(Z198+AA198-AB198,MonthlyPayment-SUM(H198,M198,R198,W198,AB198,AG198,AL198,AQ198,AV198,BA198)-SUM(I198,N198,S198,X198)))</f>
        <v>0.0</v>
      </c>
      <c r="AD198" s="19">
        <f>ROUND(Z198+AA198-AB198-AC198,2)</f>
        <v>0.0</v>
      </c>
      <c r="AE198" s="19">
        <f>AI197</f>
        <v>0.0</v>
      </c>
      <c r="AF198" s="19">
        <f>ROUND(AE198*$AF$5/12,2)</f>
        <v>0.0</v>
      </c>
      <c r="AG198" s="19">
        <f>MIN($AG$5,AE198+AF198)</f>
        <v>0.0</v>
      </c>
      <c r="AH198" s="19">
        <f>MAX(0,MIN(AE198+AF198-AG198,MonthlyPayment-SUM(H198,M198,R198,W198,AB198,AG198,AL198,AQ198,AV198,BA198)-SUM(I198,N198,S198,X198,AC198)))</f>
        <v>0.0</v>
      </c>
      <c r="AI198" s="19">
        <f>ROUND(AE198+AF198-AG198-AH198,2)</f>
        <v>0.0</v>
      </c>
      <c r="AJ198" s="19">
        <f>AN197</f>
        <v>0.0</v>
      </c>
      <c r="AK198" s="19">
        <f>ROUND(AJ198*$AK$5/12,2)</f>
        <v>0.0</v>
      </c>
      <c r="AL198" s="19">
        <f>MIN($AL$5,AJ198+AK198)</f>
        <v>0.0</v>
      </c>
      <c r="AM198" s="19">
        <f>MAX(0,MIN(AJ198+AK198-AL198,MonthlyPayment-SUM(H198,M198,R198,W198,AB198,AG198,AL198,AQ198,AV198,BA198)-SUM(I198,N198,S198,X198,AC198,AH198)))</f>
        <v>0.0</v>
      </c>
      <c r="AN198" s="19">
        <f>ROUND(AJ198+AK198-AL198-AM198,2)</f>
        <v>0.0</v>
      </c>
      <c r="AO198" s="19">
        <f>AS197</f>
        <v>0.0</v>
      </c>
      <c r="AP198" s="19">
        <f>ROUND(AO198*$AP$5/12,2)</f>
        <v>0.0</v>
      </c>
      <c r="AQ198" s="19">
        <f>MIN($AQ$5,AO198+AP198)</f>
        <v>0.0</v>
      </c>
      <c r="AR198" s="19">
        <f>MAX(0,MIN(AO198+AP198-AQ198,MonthlyPayment-SUM(H198,M198,R198,W198,AB198,AG198,AL198,AQ198,AV198,BA198)-SUM(I198,N198,S198,X198,AC198,AH198,AM198)))</f>
        <v>0.0</v>
      </c>
      <c r="AS198" s="19">
        <f>ROUND(AO198+AP198-AQ198-AR198,2)</f>
        <v>0.0</v>
      </c>
      <c r="AT198" s="19">
        <f>AX197</f>
        <v>0.0</v>
      </c>
      <c r="AU198" s="19">
        <f>ROUND(AT198*$AU$5/12,2)</f>
        <v>0.0</v>
      </c>
      <c r="AV198" s="19">
        <f>MIN($AV$5,AT198+AU198)</f>
        <v>0.0</v>
      </c>
      <c r="AW198" s="19">
        <f>MAX(0,MIN(AT198+AU198-AV198,MonthlyPayment-SUM(H198,M198,R198,W198,AB198,AG198,AL198,AQ198,AV198,BA198)-SUM(I198,N198,S198,X198,AC198,AH198,AM198,AR198)))</f>
        <v>0.0</v>
      </c>
      <c r="AX198" s="19">
        <f>ROUND(AT198+AU198-AV198-AW198,2)</f>
        <v>0.0</v>
      </c>
      <c r="AY198" s="19">
        <f>BC197</f>
        <v>0.0</v>
      </c>
      <c r="AZ198" s="19">
        <f>ROUND(AY198*$AZ$5/12,2)</f>
        <v>0.0</v>
      </c>
      <c r="BA198" s="19">
        <f>MIN($BA$5,AY198+AZ198)</f>
        <v>0.0</v>
      </c>
      <c r="BB198" s="19">
        <f>MAX(0,MIN(AY198+AZ198-BA198,MonthlyPayment-SUM(H198,M198,R198,W198,AB198,AG198,AL198,AQ198,AV198,BA198)-SUM(I198,N198,S198,X198,AC198,AH198,AM198,AR198,AW198)))</f>
        <v>0.0</v>
      </c>
      <c r="BC198" s="19">
        <f>ROUND(AY198+AZ198-BA198-BB198,2)</f>
        <v>0.0</v>
      </c>
    </row>
    <row r="199" spans="1:55">
      <c r="A199" s="9">
        <v>193</v>
      </c>
      <c r="B199" s="15">
        <f>IF(FirstPayment="","",EDATE(FirstPayment,A199-1))</f>
        <v/>
      </c>
      <c r="C199" s="19">
        <f>SUM(H199,M199,R199,W199,AB199,AG199,AL199,AQ199,AV199,BA199,I199,N199,S199,X199,AC199,AH199,AM199,AR199,AW199,BB199)</f>
        <v>0.0</v>
      </c>
      <c r="D199" s="19">
        <f>SUM(J199,O199,T199,Y199,AD199,AI199,AN199,AS199,AX199,BC199)</f>
        <v>0.0</v>
      </c>
      <c r="E199" s="19">
        <f>SUM(G199,L199,Q199,V199,AA199,AF199,AK199,AP199,AU199,AZ199)</f>
        <v>0.0</v>
      </c>
      <c r="F199" s="19">
        <f>J198</f>
        <v>0.0</v>
      </c>
      <c r="G199" s="19">
        <f>ROUND(F199*$G$5/12,2)</f>
        <v>0.0</v>
      </c>
      <c r="H199" s="19">
        <f>MIN($H$5,F199+G199)</f>
        <v>0.0</v>
      </c>
      <c r="I199" s="19">
        <f>MAX(0,MIN(F199+G199-H199,MonthlyPayment-SUM(H199,M199,R199,W199,AB199,AG199,AL199,AQ199,AV199,BA199)))</f>
        <v>0.0</v>
      </c>
      <c r="J199" s="19">
        <f>ROUND(F199+G199-H199-I199,2)</f>
        <v>0.0</v>
      </c>
      <c r="K199" s="19">
        <f>O198</f>
        <v>0.0</v>
      </c>
      <c r="L199" s="19">
        <f>ROUND(K199*$L$5/12,2)</f>
        <v>0.0</v>
      </c>
      <c r="M199" s="19">
        <f>MIN($M$5,K199+L199)</f>
        <v>0.0</v>
      </c>
      <c r="N199" s="19">
        <f>MAX(0,MIN(K199+L199-M199,MonthlyPayment-SUM(H199,M199,R199,W199,AB199,AG199,AL199,AQ199,AV199,BA199)-SUM(I199)))</f>
        <v>0.0</v>
      </c>
      <c r="O199" s="19">
        <f>ROUND(K199+L199-M199-N199,2)</f>
        <v>0.0</v>
      </c>
      <c r="P199" s="19">
        <f>T198</f>
        <v>0.0</v>
      </c>
      <c r="Q199" s="19">
        <f>ROUND(P199*$Q$5/12,2)</f>
        <v>0.0</v>
      </c>
      <c r="R199" s="19">
        <f>MIN($R$5,P199+Q199)</f>
        <v>0.0</v>
      </c>
      <c r="S199" s="19">
        <f>MAX(0,MIN(P199+Q199-R199,MonthlyPayment-SUM(H199,M199,R199,W199,AB199,AG199,AL199,AQ199,AV199,BA199)-SUM(I199,N199)))</f>
        <v>0.0</v>
      </c>
      <c r="T199" s="19">
        <f>ROUND(P199+Q199-R199-S199,2)</f>
        <v>0.0</v>
      </c>
      <c r="U199" s="19">
        <f>Y198</f>
        <v>0.0</v>
      </c>
      <c r="V199" s="19">
        <f>ROUND(U199*$V$5/12,2)</f>
        <v>0.0</v>
      </c>
      <c r="W199" s="19">
        <f>MIN($W$5,U199+V199)</f>
        <v>0.0</v>
      </c>
      <c r="X199" s="19">
        <f>MAX(0,MIN(U199+V199-W199,MonthlyPayment-SUM(H199,M199,R199,W199,AB199,AG199,AL199,AQ199,AV199,BA199)-SUM(I199,N199,S199)))</f>
        <v>0.0</v>
      </c>
      <c r="Y199" s="19">
        <f>ROUND(U199+V199-W199-X199,2)</f>
        <v>0.0</v>
      </c>
      <c r="Z199" s="19">
        <f>AD198</f>
        <v>0.0</v>
      </c>
      <c r="AA199" s="19">
        <f>ROUND(Z199*$AA$5/12,2)</f>
        <v>0.0</v>
      </c>
      <c r="AB199" s="19">
        <f>MIN($AB$5,Z199+AA199)</f>
        <v>0.0</v>
      </c>
      <c r="AC199" s="19">
        <f>MAX(0,MIN(Z199+AA199-AB199,MonthlyPayment-SUM(H199,M199,R199,W199,AB199,AG199,AL199,AQ199,AV199,BA199)-SUM(I199,N199,S199,X199)))</f>
        <v>0.0</v>
      </c>
      <c r="AD199" s="19">
        <f>ROUND(Z199+AA199-AB199-AC199,2)</f>
        <v>0.0</v>
      </c>
      <c r="AE199" s="19">
        <f>AI198</f>
        <v>0.0</v>
      </c>
      <c r="AF199" s="19">
        <f>ROUND(AE199*$AF$5/12,2)</f>
        <v>0.0</v>
      </c>
      <c r="AG199" s="19">
        <f>MIN($AG$5,AE199+AF199)</f>
        <v>0.0</v>
      </c>
      <c r="AH199" s="19">
        <f>MAX(0,MIN(AE199+AF199-AG199,MonthlyPayment-SUM(H199,M199,R199,W199,AB199,AG199,AL199,AQ199,AV199,BA199)-SUM(I199,N199,S199,X199,AC199)))</f>
        <v>0.0</v>
      </c>
      <c r="AI199" s="19">
        <f>ROUND(AE199+AF199-AG199-AH199,2)</f>
        <v>0.0</v>
      </c>
      <c r="AJ199" s="19">
        <f>AN198</f>
        <v>0.0</v>
      </c>
      <c r="AK199" s="19">
        <f>ROUND(AJ199*$AK$5/12,2)</f>
        <v>0.0</v>
      </c>
      <c r="AL199" s="19">
        <f>MIN($AL$5,AJ199+AK199)</f>
        <v>0.0</v>
      </c>
      <c r="AM199" s="19">
        <f>MAX(0,MIN(AJ199+AK199-AL199,MonthlyPayment-SUM(H199,M199,R199,W199,AB199,AG199,AL199,AQ199,AV199,BA199)-SUM(I199,N199,S199,X199,AC199,AH199)))</f>
        <v>0.0</v>
      </c>
      <c r="AN199" s="19">
        <f>ROUND(AJ199+AK199-AL199-AM199,2)</f>
        <v>0.0</v>
      </c>
      <c r="AO199" s="19">
        <f>AS198</f>
        <v>0.0</v>
      </c>
      <c r="AP199" s="19">
        <f>ROUND(AO199*$AP$5/12,2)</f>
        <v>0.0</v>
      </c>
      <c r="AQ199" s="19">
        <f>MIN($AQ$5,AO199+AP199)</f>
        <v>0.0</v>
      </c>
      <c r="AR199" s="19">
        <f>MAX(0,MIN(AO199+AP199-AQ199,MonthlyPayment-SUM(H199,M199,R199,W199,AB199,AG199,AL199,AQ199,AV199,BA199)-SUM(I199,N199,S199,X199,AC199,AH199,AM199)))</f>
        <v>0.0</v>
      </c>
      <c r="AS199" s="19">
        <f>ROUND(AO199+AP199-AQ199-AR199,2)</f>
        <v>0.0</v>
      </c>
      <c r="AT199" s="19">
        <f>AX198</f>
        <v>0.0</v>
      </c>
      <c r="AU199" s="19">
        <f>ROUND(AT199*$AU$5/12,2)</f>
        <v>0.0</v>
      </c>
      <c r="AV199" s="19">
        <f>MIN($AV$5,AT199+AU199)</f>
        <v>0.0</v>
      </c>
      <c r="AW199" s="19">
        <f>MAX(0,MIN(AT199+AU199-AV199,MonthlyPayment-SUM(H199,M199,R199,W199,AB199,AG199,AL199,AQ199,AV199,BA199)-SUM(I199,N199,S199,X199,AC199,AH199,AM199,AR199)))</f>
        <v>0.0</v>
      </c>
      <c r="AX199" s="19">
        <f>ROUND(AT199+AU199-AV199-AW199,2)</f>
        <v>0.0</v>
      </c>
      <c r="AY199" s="19">
        <f>BC198</f>
        <v>0.0</v>
      </c>
      <c r="AZ199" s="19">
        <f>ROUND(AY199*$AZ$5/12,2)</f>
        <v>0.0</v>
      </c>
      <c r="BA199" s="19">
        <f>MIN($BA$5,AY199+AZ199)</f>
        <v>0.0</v>
      </c>
      <c r="BB199" s="19">
        <f>MAX(0,MIN(AY199+AZ199-BA199,MonthlyPayment-SUM(H199,M199,R199,W199,AB199,AG199,AL199,AQ199,AV199,BA199)-SUM(I199,N199,S199,X199,AC199,AH199,AM199,AR199,AW199)))</f>
        <v>0.0</v>
      </c>
      <c r="BC199" s="19">
        <f>ROUND(AY199+AZ199-BA199-BB199,2)</f>
        <v>0.0</v>
      </c>
    </row>
    <row r="200" spans="1:55">
      <c r="A200" s="9">
        <v>194</v>
      </c>
      <c r="B200" s="15">
        <f>IF(FirstPayment="","",EDATE(FirstPayment,A200-1))</f>
        <v/>
      </c>
      <c r="C200" s="19">
        <f>SUM(H200,M200,R200,W200,AB200,AG200,AL200,AQ200,AV200,BA200,I200,N200,S200,X200,AC200,AH200,AM200,AR200,AW200,BB200)</f>
        <v>0.0</v>
      </c>
      <c r="D200" s="19">
        <f>SUM(J200,O200,T200,Y200,AD200,AI200,AN200,AS200,AX200,BC200)</f>
        <v>0.0</v>
      </c>
      <c r="E200" s="19">
        <f>SUM(G200,L200,Q200,V200,AA200,AF200,AK200,AP200,AU200,AZ200)</f>
        <v>0.0</v>
      </c>
      <c r="F200" s="19">
        <f>J199</f>
        <v>0.0</v>
      </c>
      <c r="G200" s="19">
        <f>ROUND(F200*$G$5/12,2)</f>
        <v>0.0</v>
      </c>
      <c r="H200" s="19">
        <f>MIN($H$5,F200+G200)</f>
        <v>0.0</v>
      </c>
      <c r="I200" s="19">
        <f>MAX(0,MIN(F200+G200-H200,MonthlyPayment-SUM(H200,M200,R200,W200,AB200,AG200,AL200,AQ200,AV200,BA200)))</f>
        <v>0.0</v>
      </c>
      <c r="J200" s="19">
        <f>ROUND(F200+G200-H200-I200,2)</f>
        <v>0.0</v>
      </c>
      <c r="K200" s="19">
        <f>O199</f>
        <v>0.0</v>
      </c>
      <c r="L200" s="19">
        <f>ROUND(K200*$L$5/12,2)</f>
        <v>0.0</v>
      </c>
      <c r="M200" s="19">
        <f>MIN($M$5,K200+L200)</f>
        <v>0.0</v>
      </c>
      <c r="N200" s="19">
        <f>MAX(0,MIN(K200+L200-M200,MonthlyPayment-SUM(H200,M200,R200,W200,AB200,AG200,AL200,AQ200,AV200,BA200)-SUM(I200)))</f>
        <v>0.0</v>
      </c>
      <c r="O200" s="19">
        <f>ROUND(K200+L200-M200-N200,2)</f>
        <v>0.0</v>
      </c>
      <c r="P200" s="19">
        <f>T199</f>
        <v>0.0</v>
      </c>
      <c r="Q200" s="19">
        <f>ROUND(P200*$Q$5/12,2)</f>
        <v>0.0</v>
      </c>
      <c r="R200" s="19">
        <f>MIN($R$5,P200+Q200)</f>
        <v>0.0</v>
      </c>
      <c r="S200" s="19">
        <f>MAX(0,MIN(P200+Q200-R200,MonthlyPayment-SUM(H200,M200,R200,W200,AB200,AG200,AL200,AQ200,AV200,BA200)-SUM(I200,N200)))</f>
        <v>0.0</v>
      </c>
      <c r="T200" s="19">
        <f>ROUND(P200+Q200-R200-S200,2)</f>
        <v>0.0</v>
      </c>
      <c r="U200" s="19">
        <f>Y199</f>
        <v>0.0</v>
      </c>
      <c r="V200" s="19">
        <f>ROUND(U200*$V$5/12,2)</f>
        <v>0.0</v>
      </c>
      <c r="W200" s="19">
        <f>MIN($W$5,U200+V200)</f>
        <v>0.0</v>
      </c>
      <c r="X200" s="19">
        <f>MAX(0,MIN(U200+V200-W200,MonthlyPayment-SUM(H200,M200,R200,W200,AB200,AG200,AL200,AQ200,AV200,BA200)-SUM(I200,N200,S200)))</f>
        <v>0.0</v>
      </c>
      <c r="Y200" s="19">
        <f>ROUND(U200+V200-W200-X200,2)</f>
        <v>0.0</v>
      </c>
      <c r="Z200" s="19">
        <f>AD199</f>
        <v>0.0</v>
      </c>
      <c r="AA200" s="19">
        <f>ROUND(Z200*$AA$5/12,2)</f>
        <v>0.0</v>
      </c>
      <c r="AB200" s="19">
        <f>MIN($AB$5,Z200+AA200)</f>
        <v>0.0</v>
      </c>
      <c r="AC200" s="19">
        <f>MAX(0,MIN(Z200+AA200-AB200,MonthlyPayment-SUM(H200,M200,R200,W200,AB200,AG200,AL200,AQ200,AV200,BA200)-SUM(I200,N200,S200,X200)))</f>
        <v>0.0</v>
      </c>
      <c r="AD200" s="19">
        <f>ROUND(Z200+AA200-AB200-AC200,2)</f>
        <v>0.0</v>
      </c>
      <c r="AE200" s="19">
        <f>AI199</f>
        <v>0.0</v>
      </c>
      <c r="AF200" s="19">
        <f>ROUND(AE200*$AF$5/12,2)</f>
        <v>0.0</v>
      </c>
      <c r="AG200" s="19">
        <f>MIN($AG$5,AE200+AF200)</f>
        <v>0.0</v>
      </c>
      <c r="AH200" s="19">
        <f>MAX(0,MIN(AE200+AF200-AG200,MonthlyPayment-SUM(H200,M200,R200,W200,AB200,AG200,AL200,AQ200,AV200,BA200)-SUM(I200,N200,S200,X200,AC200)))</f>
        <v>0.0</v>
      </c>
      <c r="AI200" s="19">
        <f>ROUND(AE200+AF200-AG200-AH200,2)</f>
        <v>0.0</v>
      </c>
      <c r="AJ200" s="19">
        <f>AN199</f>
        <v>0.0</v>
      </c>
      <c r="AK200" s="19">
        <f>ROUND(AJ200*$AK$5/12,2)</f>
        <v>0.0</v>
      </c>
      <c r="AL200" s="19">
        <f>MIN($AL$5,AJ200+AK200)</f>
        <v>0.0</v>
      </c>
      <c r="AM200" s="19">
        <f>MAX(0,MIN(AJ200+AK200-AL200,MonthlyPayment-SUM(H200,M200,R200,W200,AB200,AG200,AL200,AQ200,AV200,BA200)-SUM(I200,N200,S200,X200,AC200,AH200)))</f>
        <v>0.0</v>
      </c>
      <c r="AN200" s="19">
        <f>ROUND(AJ200+AK200-AL200-AM200,2)</f>
        <v>0.0</v>
      </c>
      <c r="AO200" s="19">
        <f>AS199</f>
        <v>0.0</v>
      </c>
      <c r="AP200" s="19">
        <f>ROUND(AO200*$AP$5/12,2)</f>
        <v>0.0</v>
      </c>
      <c r="AQ200" s="19">
        <f>MIN($AQ$5,AO200+AP200)</f>
        <v>0.0</v>
      </c>
      <c r="AR200" s="19">
        <f>MAX(0,MIN(AO200+AP200-AQ200,MonthlyPayment-SUM(H200,M200,R200,W200,AB200,AG200,AL200,AQ200,AV200,BA200)-SUM(I200,N200,S200,X200,AC200,AH200,AM200)))</f>
        <v>0.0</v>
      </c>
      <c r="AS200" s="19">
        <f>ROUND(AO200+AP200-AQ200-AR200,2)</f>
        <v>0.0</v>
      </c>
      <c r="AT200" s="19">
        <f>AX199</f>
        <v>0.0</v>
      </c>
      <c r="AU200" s="19">
        <f>ROUND(AT200*$AU$5/12,2)</f>
        <v>0.0</v>
      </c>
      <c r="AV200" s="19">
        <f>MIN($AV$5,AT200+AU200)</f>
        <v>0.0</v>
      </c>
      <c r="AW200" s="19">
        <f>MAX(0,MIN(AT200+AU200-AV200,MonthlyPayment-SUM(H200,M200,R200,W200,AB200,AG200,AL200,AQ200,AV200,BA200)-SUM(I200,N200,S200,X200,AC200,AH200,AM200,AR200)))</f>
        <v>0.0</v>
      </c>
      <c r="AX200" s="19">
        <f>ROUND(AT200+AU200-AV200-AW200,2)</f>
        <v>0.0</v>
      </c>
      <c r="AY200" s="19">
        <f>BC199</f>
        <v>0.0</v>
      </c>
      <c r="AZ200" s="19">
        <f>ROUND(AY200*$AZ$5/12,2)</f>
        <v>0.0</v>
      </c>
      <c r="BA200" s="19">
        <f>MIN($BA$5,AY200+AZ200)</f>
        <v>0.0</v>
      </c>
      <c r="BB200" s="19">
        <f>MAX(0,MIN(AY200+AZ200-BA200,MonthlyPayment-SUM(H200,M200,R200,W200,AB200,AG200,AL200,AQ200,AV200,BA200)-SUM(I200,N200,S200,X200,AC200,AH200,AM200,AR200,AW200)))</f>
        <v>0.0</v>
      </c>
      <c r="BC200" s="19">
        <f>ROUND(AY200+AZ200-BA200-BB200,2)</f>
        <v>0.0</v>
      </c>
    </row>
    <row r="201" spans="1:55">
      <c r="A201" s="9">
        <v>195</v>
      </c>
      <c r="B201" s="15">
        <f>IF(FirstPayment="","",EDATE(FirstPayment,A201-1))</f>
        <v/>
      </c>
      <c r="C201" s="19">
        <f>SUM(H201,M201,R201,W201,AB201,AG201,AL201,AQ201,AV201,BA201,I201,N201,S201,X201,AC201,AH201,AM201,AR201,AW201,BB201)</f>
        <v>0.0</v>
      </c>
      <c r="D201" s="19">
        <f>SUM(J201,O201,T201,Y201,AD201,AI201,AN201,AS201,AX201,BC201)</f>
        <v>0.0</v>
      </c>
      <c r="E201" s="19">
        <f>SUM(G201,L201,Q201,V201,AA201,AF201,AK201,AP201,AU201,AZ201)</f>
        <v>0.0</v>
      </c>
      <c r="F201" s="19">
        <f>J200</f>
        <v>0.0</v>
      </c>
      <c r="G201" s="19">
        <f>ROUND(F201*$G$5/12,2)</f>
        <v>0.0</v>
      </c>
      <c r="H201" s="19">
        <f>MIN($H$5,F201+G201)</f>
        <v>0.0</v>
      </c>
      <c r="I201" s="19">
        <f>MAX(0,MIN(F201+G201-H201,MonthlyPayment-SUM(H201,M201,R201,W201,AB201,AG201,AL201,AQ201,AV201,BA201)))</f>
        <v>0.0</v>
      </c>
      <c r="J201" s="19">
        <f>ROUND(F201+G201-H201-I201,2)</f>
        <v>0.0</v>
      </c>
      <c r="K201" s="19">
        <f>O200</f>
        <v>0.0</v>
      </c>
      <c r="L201" s="19">
        <f>ROUND(K201*$L$5/12,2)</f>
        <v>0.0</v>
      </c>
      <c r="M201" s="19">
        <f>MIN($M$5,K201+L201)</f>
        <v>0.0</v>
      </c>
      <c r="N201" s="19">
        <f>MAX(0,MIN(K201+L201-M201,MonthlyPayment-SUM(H201,M201,R201,W201,AB201,AG201,AL201,AQ201,AV201,BA201)-SUM(I201)))</f>
        <v>0.0</v>
      </c>
      <c r="O201" s="19">
        <f>ROUND(K201+L201-M201-N201,2)</f>
        <v>0.0</v>
      </c>
      <c r="P201" s="19">
        <f>T200</f>
        <v>0.0</v>
      </c>
      <c r="Q201" s="19">
        <f>ROUND(P201*$Q$5/12,2)</f>
        <v>0.0</v>
      </c>
      <c r="R201" s="19">
        <f>MIN($R$5,P201+Q201)</f>
        <v>0.0</v>
      </c>
      <c r="S201" s="19">
        <f>MAX(0,MIN(P201+Q201-R201,MonthlyPayment-SUM(H201,M201,R201,W201,AB201,AG201,AL201,AQ201,AV201,BA201)-SUM(I201,N201)))</f>
        <v>0.0</v>
      </c>
      <c r="T201" s="19">
        <f>ROUND(P201+Q201-R201-S201,2)</f>
        <v>0.0</v>
      </c>
      <c r="U201" s="19">
        <f>Y200</f>
        <v>0.0</v>
      </c>
      <c r="V201" s="19">
        <f>ROUND(U201*$V$5/12,2)</f>
        <v>0.0</v>
      </c>
      <c r="W201" s="19">
        <f>MIN($W$5,U201+V201)</f>
        <v>0.0</v>
      </c>
      <c r="X201" s="19">
        <f>MAX(0,MIN(U201+V201-W201,MonthlyPayment-SUM(H201,M201,R201,W201,AB201,AG201,AL201,AQ201,AV201,BA201)-SUM(I201,N201,S201)))</f>
        <v>0.0</v>
      </c>
      <c r="Y201" s="19">
        <f>ROUND(U201+V201-W201-X201,2)</f>
        <v>0.0</v>
      </c>
      <c r="Z201" s="19">
        <f>AD200</f>
        <v>0.0</v>
      </c>
      <c r="AA201" s="19">
        <f>ROUND(Z201*$AA$5/12,2)</f>
        <v>0.0</v>
      </c>
      <c r="AB201" s="19">
        <f>MIN($AB$5,Z201+AA201)</f>
        <v>0.0</v>
      </c>
      <c r="AC201" s="19">
        <f>MAX(0,MIN(Z201+AA201-AB201,MonthlyPayment-SUM(H201,M201,R201,W201,AB201,AG201,AL201,AQ201,AV201,BA201)-SUM(I201,N201,S201,X201)))</f>
        <v>0.0</v>
      </c>
      <c r="AD201" s="19">
        <f>ROUND(Z201+AA201-AB201-AC201,2)</f>
        <v>0.0</v>
      </c>
      <c r="AE201" s="19">
        <f>AI200</f>
        <v>0.0</v>
      </c>
      <c r="AF201" s="19">
        <f>ROUND(AE201*$AF$5/12,2)</f>
        <v>0.0</v>
      </c>
      <c r="AG201" s="19">
        <f>MIN($AG$5,AE201+AF201)</f>
        <v>0.0</v>
      </c>
      <c r="AH201" s="19">
        <f>MAX(0,MIN(AE201+AF201-AG201,MonthlyPayment-SUM(H201,M201,R201,W201,AB201,AG201,AL201,AQ201,AV201,BA201)-SUM(I201,N201,S201,X201,AC201)))</f>
        <v>0.0</v>
      </c>
      <c r="AI201" s="19">
        <f>ROUND(AE201+AF201-AG201-AH201,2)</f>
        <v>0.0</v>
      </c>
      <c r="AJ201" s="19">
        <f>AN200</f>
        <v>0.0</v>
      </c>
      <c r="AK201" s="19">
        <f>ROUND(AJ201*$AK$5/12,2)</f>
        <v>0.0</v>
      </c>
      <c r="AL201" s="19">
        <f>MIN($AL$5,AJ201+AK201)</f>
        <v>0.0</v>
      </c>
      <c r="AM201" s="19">
        <f>MAX(0,MIN(AJ201+AK201-AL201,MonthlyPayment-SUM(H201,M201,R201,W201,AB201,AG201,AL201,AQ201,AV201,BA201)-SUM(I201,N201,S201,X201,AC201,AH201)))</f>
        <v>0.0</v>
      </c>
      <c r="AN201" s="19">
        <f>ROUND(AJ201+AK201-AL201-AM201,2)</f>
        <v>0.0</v>
      </c>
      <c r="AO201" s="19">
        <f>AS200</f>
        <v>0.0</v>
      </c>
      <c r="AP201" s="19">
        <f>ROUND(AO201*$AP$5/12,2)</f>
        <v>0.0</v>
      </c>
      <c r="AQ201" s="19">
        <f>MIN($AQ$5,AO201+AP201)</f>
        <v>0.0</v>
      </c>
      <c r="AR201" s="19">
        <f>MAX(0,MIN(AO201+AP201-AQ201,MonthlyPayment-SUM(H201,M201,R201,W201,AB201,AG201,AL201,AQ201,AV201,BA201)-SUM(I201,N201,S201,X201,AC201,AH201,AM201)))</f>
        <v>0.0</v>
      </c>
      <c r="AS201" s="19">
        <f>ROUND(AO201+AP201-AQ201-AR201,2)</f>
        <v>0.0</v>
      </c>
      <c r="AT201" s="19">
        <f>AX200</f>
        <v>0.0</v>
      </c>
      <c r="AU201" s="19">
        <f>ROUND(AT201*$AU$5/12,2)</f>
        <v>0.0</v>
      </c>
      <c r="AV201" s="19">
        <f>MIN($AV$5,AT201+AU201)</f>
        <v>0.0</v>
      </c>
      <c r="AW201" s="19">
        <f>MAX(0,MIN(AT201+AU201-AV201,MonthlyPayment-SUM(H201,M201,R201,W201,AB201,AG201,AL201,AQ201,AV201,BA201)-SUM(I201,N201,S201,X201,AC201,AH201,AM201,AR201)))</f>
        <v>0.0</v>
      </c>
      <c r="AX201" s="19">
        <f>ROUND(AT201+AU201-AV201-AW201,2)</f>
        <v>0.0</v>
      </c>
      <c r="AY201" s="19">
        <f>BC200</f>
        <v>0.0</v>
      </c>
      <c r="AZ201" s="19">
        <f>ROUND(AY201*$AZ$5/12,2)</f>
        <v>0.0</v>
      </c>
      <c r="BA201" s="19">
        <f>MIN($BA$5,AY201+AZ201)</f>
        <v>0.0</v>
      </c>
      <c r="BB201" s="19">
        <f>MAX(0,MIN(AY201+AZ201-BA201,MonthlyPayment-SUM(H201,M201,R201,W201,AB201,AG201,AL201,AQ201,AV201,BA201)-SUM(I201,N201,S201,X201,AC201,AH201,AM201,AR201,AW201)))</f>
        <v>0.0</v>
      </c>
      <c r="BC201" s="19">
        <f>ROUND(AY201+AZ201-BA201-BB201,2)</f>
        <v>0.0</v>
      </c>
    </row>
    <row r="202" spans="1:55">
      <c r="A202" s="9">
        <v>196</v>
      </c>
      <c r="B202" s="15">
        <f>IF(FirstPayment="","",EDATE(FirstPayment,A202-1))</f>
        <v/>
      </c>
      <c r="C202" s="19">
        <f>SUM(H202,M202,R202,W202,AB202,AG202,AL202,AQ202,AV202,BA202,I202,N202,S202,X202,AC202,AH202,AM202,AR202,AW202,BB202)</f>
        <v>0.0</v>
      </c>
      <c r="D202" s="19">
        <f>SUM(J202,O202,T202,Y202,AD202,AI202,AN202,AS202,AX202,BC202)</f>
        <v>0.0</v>
      </c>
      <c r="E202" s="19">
        <f>SUM(G202,L202,Q202,V202,AA202,AF202,AK202,AP202,AU202,AZ202)</f>
        <v>0.0</v>
      </c>
      <c r="F202" s="19">
        <f>J201</f>
        <v>0.0</v>
      </c>
      <c r="G202" s="19">
        <f>ROUND(F202*$G$5/12,2)</f>
        <v>0.0</v>
      </c>
      <c r="H202" s="19">
        <f>MIN($H$5,F202+G202)</f>
        <v>0.0</v>
      </c>
      <c r="I202" s="19">
        <f>MAX(0,MIN(F202+G202-H202,MonthlyPayment-SUM(H202,M202,R202,W202,AB202,AG202,AL202,AQ202,AV202,BA202)))</f>
        <v>0.0</v>
      </c>
      <c r="J202" s="19">
        <f>ROUND(F202+G202-H202-I202,2)</f>
        <v>0.0</v>
      </c>
      <c r="K202" s="19">
        <f>O201</f>
        <v>0.0</v>
      </c>
      <c r="L202" s="19">
        <f>ROUND(K202*$L$5/12,2)</f>
        <v>0.0</v>
      </c>
      <c r="M202" s="19">
        <f>MIN($M$5,K202+L202)</f>
        <v>0.0</v>
      </c>
      <c r="N202" s="19">
        <f>MAX(0,MIN(K202+L202-M202,MonthlyPayment-SUM(H202,M202,R202,W202,AB202,AG202,AL202,AQ202,AV202,BA202)-SUM(I202)))</f>
        <v>0.0</v>
      </c>
      <c r="O202" s="19">
        <f>ROUND(K202+L202-M202-N202,2)</f>
        <v>0.0</v>
      </c>
      <c r="P202" s="19">
        <f>T201</f>
        <v>0.0</v>
      </c>
      <c r="Q202" s="19">
        <f>ROUND(P202*$Q$5/12,2)</f>
        <v>0.0</v>
      </c>
      <c r="R202" s="19">
        <f>MIN($R$5,P202+Q202)</f>
        <v>0.0</v>
      </c>
      <c r="S202" s="19">
        <f>MAX(0,MIN(P202+Q202-R202,MonthlyPayment-SUM(H202,M202,R202,W202,AB202,AG202,AL202,AQ202,AV202,BA202)-SUM(I202,N202)))</f>
        <v>0.0</v>
      </c>
      <c r="T202" s="19">
        <f>ROUND(P202+Q202-R202-S202,2)</f>
        <v>0.0</v>
      </c>
      <c r="U202" s="19">
        <f>Y201</f>
        <v>0.0</v>
      </c>
      <c r="V202" s="19">
        <f>ROUND(U202*$V$5/12,2)</f>
        <v>0.0</v>
      </c>
      <c r="W202" s="19">
        <f>MIN($W$5,U202+V202)</f>
        <v>0.0</v>
      </c>
      <c r="X202" s="19">
        <f>MAX(0,MIN(U202+V202-W202,MonthlyPayment-SUM(H202,M202,R202,W202,AB202,AG202,AL202,AQ202,AV202,BA202)-SUM(I202,N202,S202)))</f>
        <v>0.0</v>
      </c>
      <c r="Y202" s="19">
        <f>ROUND(U202+V202-W202-X202,2)</f>
        <v>0.0</v>
      </c>
      <c r="Z202" s="19">
        <f>AD201</f>
        <v>0.0</v>
      </c>
      <c r="AA202" s="19">
        <f>ROUND(Z202*$AA$5/12,2)</f>
        <v>0.0</v>
      </c>
      <c r="AB202" s="19">
        <f>MIN($AB$5,Z202+AA202)</f>
        <v>0.0</v>
      </c>
      <c r="AC202" s="19">
        <f>MAX(0,MIN(Z202+AA202-AB202,MonthlyPayment-SUM(H202,M202,R202,W202,AB202,AG202,AL202,AQ202,AV202,BA202)-SUM(I202,N202,S202,X202)))</f>
        <v>0.0</v>
      </c>
      <c r="AD202" s="19">
        <f>ROUND(Z202+AA202-AB202-AC202,2)</f>
        <v>0.0</v>
      </c>
      <c r="AE202" s="19">
        <f>AI201</f>
        <v>0.0</v>
      </c>
      <c r="AF202" s="19">
        <f>ROUND(AE202*$AF$5/12,2)</f>
        <v>0.0</v>
      </c>
      <c r="AG202" s="19">
        <f>MIN($AG$5,AE202+AF202)</f>
        <v>0.0</v>
      </c>
      <c r="AH202" s="19">
        <f>MAX(0,MIN(AE202+AF202-AG202,MonthlyPayment-SUM(H202,M202,R202,W202,AB202,AG202,AL202,AQ202,AV202,BA202)-SUM(I202,N202,S202,X202,AC202)))</f>
        <v>0.0</v>
      </c>
      <c r="AI202" s="19">
        <f>ROUND(AE202+AF202-AG202-AH202,2)</f>
        <v>0.0</v>
      </c>
      <c r="AJ202" s="19">
        <f>AN201</f>
        <v>0.0</v>
      </c>
      <c r="AK202" s="19">
        <f>ROUND(AJ202*$AK$5/12,2)</f>
        <v>0.0</v>
      </c>
      <c r="AL202" s="19">
        <f>MIN($AL$5,AJ202+AK202)</f>
        <v>0.0</v>
      </c>
      <c r="AM202" s="19">
        <f>MAX(0,MIN(AJ202+AK202-AL202,MonthlyPayment-SUM(H202,M202,R202,W202,AB202,AG202,AL202,AQ202,AV202,BA202)-SUM(I202,N202,S202,X202,AC202,AH202)))</f>
        <v>0.0</v>
      </c>
      <c r="AN202" s="19">
        <f>ROUND(AJ202+AK202-AL202-AM202,2)</f>
        <v>0.0</v>
      </c>
      <c r="AO202" s="19">
        <f>AS201</f>
        <v>0.0</v>
      </c>
      <c r="AP202" s="19">
        <f>ROUND(AO202*$AP$5/12,2)</f>
        <v>0.0</v>
      </c>
      <c r="AQ202" s="19">
        <f>MIN($AQ$5,AO202+AP202)</f>
        <v>0.0</v>
      </c>
      <c r="AR202" s="19">
        <f>MAX(0,MIN(AO202+AP202-AQ202,MonthlyPayment-SUM(H202,M202,R202,W202,AB202,AG202,AL202,AQ202,AV202,BA202)-SUM(I202,N202,S202,X202,AC202,AH202,AM202)))</f>
        <v>0.0</v>
      </c>
      <c r="AS202" s="19">
        <f>ROUND(AO202+AP202-AQ202-AR202,2)</f>
        <v>0.0</v>
      </c>
      <c r="AT202" s="19">
        <f>AX201</f>
        <v>0.0</v>
      </c>
      <c r="AU202" s="19">
        <f>ROUND(AT202*$AU$5/12,2)</f>
        <v>0.0</v>
      </c>
      <c r="AV202" s="19">
        <f>MIN($AV$5,AT202+AU202)</f>
        <v>0.0</v>
      </c>
      <c r="AW202" s="19">
        <f>MAX(0,MIN(AT202+AU202-AV202,MonthlyPayment-SUM(H202,M202,R202,W202,AB202,AG202,AL202,AQ202,AV202,BA202)-SUM(I202,N202,S202,X202,AC202,AH202,AM202,AR202)))</f>
        <v>0.0</v>
      </c>
      <c r="AX202" s="19">
        <f>ROUND(AT202+AU202-AV202-AW202,2)</f>
        <v>0.0</v>
      </c>
      <c r="AY202" s="19">
        <f>BC201</f>
        <v>0.0</v>
      </c>
      <c r="AZ202" s="19">
        <f>ROUND(AY202*$AZ$5/12,2)</f>
        <v>0.0</v>
      </c>
      <c r="BA202" s="19">
        <f>MIN($BA$5,AY202+AZ202)</f>
        <v>0.0</v>
      </c>
      <c r="BB202" s="19">
        <f>MAX(0,MIN(AY202+AZ202-BA202,MonthlyPayment-SUM(H202,M202,R202,W202,AB202,AG202,AL202,AQ202,AV202,BA202)-SUM(I202,N202,S202,X202,AC202,AH202,AM202,AR202,AW202)))</f>
        <v>0.0</v>
      </c>
      <c r="BC202" s="19">
        <f>ROUND(AY202+AZ202-BA202-BB202,2)</f>
        <v>0.0</v>
      </c>
    </row>
    <row r="203" spans="1:55">
      <c r="A203" s="9">
        <v>197</v>
      </c>
      <c r="B203" s="15">
        <f>IF(FirstPayment="","",EDATE(FirstPayment,A203-1))</f>
        <v/>
      </c>
      <c r="C203" s="19">
        <f>SUM(H203,M203,R203,W203,AB203,AG203,AL203,AQ203,AV203,BA203,I203,N203,S203,X203,AC203,AH203,AM203,AR203,AW203,BB203)</f>
        <v>0.0</v>
      </c>
      <c r="D203" s="19">
        <f>SUM(J203,O203,T203,Y203,AD203,AI203,AN203,AS203,AX203,BC203)</f>
        <v>0.0</v>
      </c>
      <c r="E203" s="19">
        <f>SUM(G203,L203,Q203,V203,AA203,AF203,AK203,AP203,AU203,AZ203)</f>
        <v>0.0</v>
      </c>
      <c r="F203" s="19">
        <f>J202</f>
        <v>0.0</v>
      </c>
      <c r="G203" s="19">
        <f>ROUND(F203*$G$5/12,2)</f>
        <v>0.0</v>
      </c>
      <c r="H203" s="19">
        <f>MIN($H$5,F203+G203)</f>
        <v>0.0</v>
      </c>
      <c r="I203" s="19">
        <f>MAX(0,MIN(F203+G203-H203,MonthlyPayment-SUM(H203,M203,R203,W203,AB203,AG203,AL203,AQ203,AV203,BA203)))</f>
        <v>0.0</v>
      </c>
      <c r="J203" s="19">
        <f>ROUND(F203+G203-H203-I203,2)</f>
        <v>0.0</v>
      </c>
      <c r="K203" s="19">
        <f>O202</f>
        <v>0.0</v>
      </c>
      <c r="L203" s="19">
        <f>ROUND(K203*$L$5/12,2)</f>
        <v>0.0</v>
      </c>
      <c r="M203" s="19">
        <f>MIN($M$5,K203+L203)</f>
        <v>0.0</v>
      </c>
      <c r="N203" s="19">
        <f>MAX(0,MIN(K203+L203-M203,MonthlyPayment-SUM(H203,M203,R203,W203,AB203,AG203,AL203,AQ203,AV203,BA203)-SUM(I203)))</f>
        <v>0.0</v>
      </c>
      <c r="O203" s="19">
        <f>ROUND(K203+L203-M203-N203,2)</f>
        <v>0.0</v>
      </c>
      <c r="P203" s="19">
        <f>T202</f>
        <v>0.0</v>
      </c>
      <c r="Q203" s="19">
        <f>ROUND(P203*$Q$5/12,2)</f>
        <v>0.0</v>
      </c>
      <c r="R203" s="19">
        <f>MIN($R$5,P203+Q203)</f>
        <v>0.0</v>
      </c>
      <c r="S203" s="19">
        <f>MAX(0,MIN(P203+Q203-R203,MonthlyPayment-SUM(H203,M203,R203,W203,AB203,AG203,AL203,AQ203,AV203,BA203)-SUM(I203,N203)))</f>
        <v>0.0</v>
      </c>
      <c r="T203" s="19">
        <f>ROUND(P203+Q203-R203-S203,2)</f>
        <v>0.0</v>
      </c>
      <c r="U203" s="19">
        <f>Y202</f>
        <v>0.0</v>
      </c>
      <c r="V203" s="19">
        <f>ROUND(U203*$V$5/12,2)</f>
        <v>0.0</v>
      </c>
      <c r="W203" s="19">
        <f>MIN($W$5,U203+V203)</f>
        <v>0.0</v>
      </c>
      <c r="X203" s="19">
        <f>MAX(0,MIN(U203+V203-W203,MonthlyPayment-SUM(H203,M203,R203,W203,AB203,AG203,AL203,AQ203,AV203,BA203)-SUM(I203,N203,S203)))</f>
        <v>0.0</v>
      </c>
      <c r="Y203" s="19">
        <f>ROUND(U203+V203-W203-X203,2)</f>
        <v>0.0</v>
      </c>
      <c r="Z203" s="19">
        <f>AD202</f>
        <v>0.0</v>
      </c>
      <c r="AA203" s="19">
        <f>ROUND(Z203*$AA$5/12,2)</f>
        <v>0.0</v>
      </c>
      <c r="AB203" s="19">
        <f>MIN($AB$5,Z203+AA203)</f>
        <v>0.0</v>
      </c>
      <c r="AC203" s="19">
        <f>MAX(0,MIN(Z203+AA203-AB203,MonthlyPayment-SUM(H203,M203,R203,W203,AB203,AG203,AL203,AQ203,AV203,BA203)-SUM(I203,N203,S203,X203)))</f>
        <v>0.0</v>
      </c>
      <c r="AD203" s="19">
        <f>ROUND(Z203+AA203-AB203-AC203,2)</f>
        <v>0.0</v>
      </c>
      <c r="AE203" s="19">
        <f>AI202</f>
        <v>0.0</v>
      </c>
      <c r="AF203" s="19">
        <f>ROUND(AE203*$AF$5/12,2)</f>
        <v>0.0</v>
      </c>
      <c r="AG203" s="19">
        <f>MIN($AG$5,AE203+AF203)</f>
        <v>0.0</v>
      </c>
      <c r="AH203" s="19">
        <f>MAX(0,MIN(AE203+AF203-AG203,MonthlyPayment-SUM(H203,M203,R203,W203,AB203,AG203,AL203,AQ203,AV203,BA203)-SUM(I203,N203,S203,X203,AC203)))</f>
        <v>0.0</v>
      </c>
      <c r="AI203" s="19">
        <f>ROUND(AE203+AF203-AG203-AH203,2)</f>
        <v>0.0</v>
      </c>
      <c r="AJ203" s="19">
        <f>AN202</f>
        <v>0.0</v>
      </c>
      <c r="AK203" s="19">
        <f>ROUND(AJ203*$AK$5/12,2)</f>
        <v>0.0</v>
      </c>
      <c r="AL203" s="19">
        <f>MIN($AL$5,AJ203+AK203)</f>
        <v>0.0</v>
      </c>
      <c r="AM203" s="19">
        <f>MAX(0,MIN(AJ203+AK203-AL203,MonthlyPayment-SUM(H203,M203,R203,W203,AB203,AG203,AL203,AQ203,AV203,BA203)-SUM(I203,N203,S203,X203,AC203,AH203)))</f>
        <v>0.0</v>
      </c>
      <c r="AN203" s="19">
        <f>ROUND(AJ203+AK203-AL203-AM203,2)</f>
        <v>0.0</v>
      </c>
      <c r="AO203" s="19">
        <f>AS202</f>
        <v>0.0</v>
      </c>
      <c r="AP203" s="19">
        <f>ROUND(AO203*$AP$5/12,2)</f>
        <v>0.0</v>
      </c>
      <c r="AQ203" s="19">
        <f>MIN($AQ$5,AO203+AP203)</f>
        <v>0.0</v>
      </c>
      <c r="AR203" s="19">
        <f>MAX(0,MIN(AO203+AP203-AQ203,MonthlyPayment-SUM(H203,M203,R203,W203,AB203,AG203,AL203,AQ203,AV203,BA203)-SUM(I203,N203,S203,X203,AC203,AH203,AM203)))</f>
        <v>0.0</v>
      </c>
      <c r="AS203" s="19">
        <f>ROUND(AO203+AP203-AQ203-AR203,2)</f>
        <v>0.0</v>
      </c>
      <c r="AT203" s="19">
        <f>AX202</f>
        <v>0.0</v>
      </c>
      <c r="AU203" s="19">
        <f>ROUND(AT203*$AU$5/12,2)</f>
        <v>0.0</v>
      </c>
      <c r="AV203" s="19">
        <f>MIN($AV$5,AT203+AU203)</f>
        <v>0.0</v>
      </c>
      <c r="AW203" s="19">
        <f>MAX(0,MIN(AT203+AU203-AV203,MonthlyPayment-SUM(H203,M203,R203,W203,AB203,AG203,AL203,AQ203,AV203,BA203)-SUM(I203,N203,S203,X203,AC203,AH203,AM203,AR203)))</f>
        <v>0.0</v>
      </c>
      <c r="AX203" s="19">
        <f>ROUND(AT203+AU203-AV203-AW203,2)</f>
        <v>0.0</v>
      </c>
      <c r="AY203" s="19">
        <f>BC202</f>
        <v>0.0</v>
      </c>
      <c r="AZ203" s="19">
        <f>ROUND(AY203*$AZ$5/12,2)</f>
        <v>0.0</v>
      </c>
      <c r="BA203" s="19">
        <f>MIN($BA$5,AY203+AZ203)</f>
        <v>0.0</v>
      </c>
      <c r="BB203" s="19">
        <f>MAX(0,MIN(AY203+AZ203-BA203,MonthlyPayment-SUM(H203,M203,R203,W203,AB203,AG203,AL203,AQ203,AV203,BA203)-SUM(I203,N203,S203,X203,AC203,AH203,AM203,AR203,AW203)))</f>
        <v>0.0</v>
      </c>
      <c r="BC203" s="19">
        <f>ROUND(AY203+AZ203-BA203-BB203,2)</f>
        <v>0.0</v>
      </c>
    </row>
    <row r="204" spans="1:55">
      <c r="A204" s="9">
        <v>198</v>
      </c>
      <c r="B204" s="15">
        <f>IF(FirstPayment="","",EDATE(FirstPayment,A204-1))</f>
        <v/>
      </c>
      <c r="C204" s="19">
        <f>SUM(H204,M204,R204,W204,AB204,AG204,AL204,AQ204,AV204,BA204,I204,N204,S204,X204,AC204,AH204,AM204,AR204,AW204,BB204)</f>
        <v>0.0</v>
      </c>
      <c r="D204" s="19">
        <f>SUM(J204,O204,T204,Y204,AD204,AI204,AN204,AS204,AX204,BC204)</f>
        <v>0.0</v>
      </c>
      <c r="E204" s="19">
        <f>SUM(G204,L204,Q204,V204,AA204,AF204,AK204,AP204,AU204,AZ204)</f>
        <v>0.0</v>
      </c>
      <c r="F204" s="19">
        <f>J203</f>
        <v>0.0</v>
      </c>
      <c r="G204" s="19">
        <f>ROUND(F204*$G$5/12,2)</f>
        <v>0.0</v>
      </c>
      <c r="H204" s="19">
        <f>MIN($H$5,F204+G204)</f>
        <v>0.0</v>
      </c>
      <c r="I204" s="19">
        <f>MAX(0,MIN(F204+G204-H204,MonthlyPayment-SUM(H204,M204,R204,W204,AB204,AG204,AL204,AQ204,AV204,BA204)))</f>
        <v>0.0</v>
      </c>
      <c r="J204" s="19">
        <f>ROUND(F204+G204-H204-I204,2)</f>
        <v>0.0</v>
      </c>
      <c r="K204" s="19">
        <f>O203</f>
        <v>0.0</v>
      </c>
      <c r="L204" s="19">
        <f>ROUND(K204*$L$5/12,2)</f>
        <v>0.0</v>
      </c>
      <c r="M204" s="19">
        <f>MIN($M$5,K204+L204)</f>
        <v>0.0</v>
      </c>
      <c r="N204" s="19">
        <f>MAX(0,MIN(K204+L204-M204,MonthlyPayment-SUM(H204,M204,R204,W204,AB204,AG204,AL204,AQ204,AV204,BA204)-SUM(I204)))</f>
        <v>0.0</v>
      </c>
      <c r="O204" s="19">
        <f>ROUND(K204+L204-M204-N204,2)</f>
        <v>0.0</v>
      </c>
      <c r="P204" s="19">
        <f>T203</f>
        <v>0.0</v>
      </c>
      <c r="Q204" s="19">
        <f>ROUND(P204*$Q$5/12,2)</f>
        <v>0.0</v>
      </c>
      <c r="R204" s="19">
        <f>MIN($R$5,P204+Q204)</f>
        <v>0.0</v>
      </c>
      <c r="S204" s="19">
        <f>MAX(0,MIN(P204+Q204-R204,MonthlyPayment-SUM(H204,M204,R204,W204,AB204,AG204,AL204,AQ204,AV204,BA204)-SUM(I204,N204)))</f>
        <v>0.0</v>
      </c>
      <c r="T204" s="19">
        <f>ROUND(P204+Q204-R204-S204,2)</f>
        <v>0.0</v>
      </c>
      <c r="U204" s="19">
        <f>Y203</f>
        <v>0.0</v>
      </c>
      <c r="V204" s="19">
        <f>ROUND(U204*$V$5/12,2)</f>
        <v>0.0</v>
      </c>
      <c r="W204" s="19">
        <f>MIN($W$5,U204+V204)</f>
        <v>0.0</v>
      </c>
      <c r="X204" s="19">
        <f>MAX(0,MIN(U204+V204-W204,MonthlyPayment-SUM(H204,M204,R204,W204,AB204,AG204,AL204,AQ204,AV204,BA204)-SUM(I204,N204,S204)))</f>
        <v>0.0</v>
      </c>
      <c r="Y204" s="19">
        <f>ROUND(U204+V204-W204-X204,2)</f>
        <v>0.0</v>
      </c>
      <c r="Z204" s="19">
        <f>AD203</f>
        <v>0.0</v>
      </c>
      <c r="AA204" s="19">
        <f>ROUND(Z204*$AA$5/12,2)</f>
        <v>0.0</v>
      </c>
      <c r="AB204" s="19">
        <f>MIN($AB$5,Z204+AA204)</f>
        <v>0.0</v>
      </c>
      <c r="AC204" s="19">
        <f>MAX(0,MIN(Z204+AA204-AB204,MonthlyPayment-SUM(H204,M204,R204,W204,AB204,AG204,AL204,AQ204,AV204,BA204)-SUM(I204,N204,S204,X204)))</f>
        <v>0.0</v>
      </c>
      <c r="AD204" s="19">
        <f>ROUND(Z204+AA204-AB204-AC204,2)</f>
        <v>0.0</v>
      </c>
      <c r="AE204" s="19">
        <f>AI203</f>
        <v>0.0</v>
      </c>
      <c r="AF204" s="19">
        <f>ROUND(AE204*$AF$5/12,2)</f>
        <v>0.0</v>
      </c>
      <c r="AG204" s="19">
        <f>MIN($AG$5,AE204+AF204)</f>
        <v>0.0</v>
      </c>
      <c r="AH204" s="19">
        <f>MAX(0,MIN(AE204+AF204-AG204,MonthlyPayment-SUM(H204,M204,R204,W204,AB204,AG204,AL204,AQ204,AV204,BA204)-SUM(I204,N204,S204,X204,AC204)))</f>
        <v>0.0</v>
      </c>
      <c r="AI204" s="19">
        <f>ROUND(AE204+AF204-AG204-AH204,2)</f>
        <v>0.0</v>
      </c>
      <c r="AJ204" s="19">
        <f>AN203</f>
        <v>0.0</v>
      </c>
      <c r="AK204" s="19">
        <f>ROUND(AJ204*$AK$5/12,2)</f>
        <v>0.0</v>
      </c>
      <c r="AL204" s="19">
        <f>MIN($AL$5,AJ204+AK204)</f>
        <v>0.0</v>
      </c>
      <c r="AM204" s="19">
        <f>MAX(0,MIN(AJ204+AK204-AL204,MonthlyPayment-SUM(H204,M204,R204,W204,AB204,AG204,AL204,AQ204,AV204,BA204)-SUM(I204,N204,S204,X204,AC204,AH204)))</f>
        <v>0.0</v>
      </c>
      <c r="AN204" s="19">
        <f>ROUND(AJ204+AK204-AL204-AM204,2)</f>
        <v>0.0</v>
      </c>
      <c r="AO204" s="19">
        <f>AS203</f>
        <v>0.0</v>
      </c>
      <c r="AP204" s="19">
        <f>ROUND(AO204*$AP$5/12,2)</f>
        <v>0.0</v>
      </c>
      <c r="AQ204" s="19">
        <f>MIN($AQ$5,AO204+AP204)</f>
        <v>0.0</v>
      </c>
      <c r="AR204" s="19">
        <f>MAX(0,MIN(AO204+AP204-AQ204,MonthlyPayment-SUM(H204,M204,R204,W204,AB204,AG204,AL204,AQ204,AV204,BA204)-SUM(I204,N204,S204,X204,AC204,AH204,AM204)))</f>
        <v>0.0</v>
      </c>
      <c r="AS204" s="19">
        <f>ROUND(AO204+AP204-AQ204-AR204,2)</f>
        <v>0.0</v>
      </c>
      <c r="AT204" s="19">
        <f>AX203</f>
        <v>0.0</v>
      </c>
      <c r="AU204" s="19">
        <f>ROUND(AT204*$AU$5/12,2)</f>
        <v>0.0</v>
      </c>
      <c r="AV204" s="19">
        <f>MIN($AV$5,AT204+AU204)</f>
        <v>0.0</v>
      </c>
      <c r="AW204" s="19">
        <f>MAX(0,MIN(AT204+AU204-AV204,MonthlyPayment-SUM(H204,M204,R204,W204,AB204,AG204,AL204,AQ204,AV204,BA204)-SUM(I204,N204,S204,X204,AC204,AH204,AM204,AR204)))</f>
        <v>0.0</v>
      </c>
      <c r="AX204" s="19">
        <f>ROUND(AT204+AU204-AV204-AW204,2)</f>
        <v>0.0</v>
      </c>
      <c r="AY204" s="19">
        <f>BC203</f>
        <v>0.0</v>
      </c>
      <c r="AZ204" s="19">
        <f>ROUND(AY204*$AZ$5/12,2)</f>
        <v>0.0</v>
      </c>
      <c r="BA204" s="19">
        <f>MIN($BA$5,AY204+AZ204)</f>
        <v>0.0</v>
      </c>
      <c r="BB204" s="19">
        <f>MAX(0,MIN(AY204+AZ204-BA204,MonthlyPayment-SUM(H204,M204,R204,W204,AB204,AG204,AL204,AQ204,AV204,BA204)-SUM(I204,N204,S204,X204,AC204,AH204,AM204,AR204,AW204)))</f>
        <v>0.0</v>
      </c>
      <c r="BC204" s="19">
        <f>ROUND(AY204+AZ204-BA204-BB204,2)</f>
        <v>0.0</v>
      </c>
    </row>
    <row r="205" spans="1:55">
      <c r="A205" s="9">
        <v>199</v>
      </c>
      <c r="B205" s="15">
        <f>IF(FirstPayment="","",EDATE(FirstPayment,A205-1))</f>
        <v/>
      </c>
      <c r="C205" s="19">
        <f>SUM(H205,M205,R205,W205,AB205,AG205,AL205,AQ205,AV205,BA205,I205,N205,S205,X205,AC205,AH205,AM205,AR205,AW205,BB205)</f>
        <v>0.0</v>
      </c>
      <c r="D205" s="19">
        <f>SUM(J205,O205,T205,Y205,AD205,AI205,AN205,AS205,AX205,BC205)</f>
        <v>0.0</v>
      </c>
      <c r="E205" s="19">
        <f>SUM(G205,L205,Q205,V205,AA205,AF205,AK205,AP205,AU205,AZ205)</f>
        <v>0.0</v>
      </c>
      <c r="F205" s="19">
        <f>J204</f>
        <v>0.0</v>
      </c>
      <c r="G205" s="19">
        <f>ROUND(F205*$G$5/12,2)</f>
        <v>0.0</v>
      </c>
      <c r="H205" s="19">
        <f>MIN($H$5,F205+G205)</f>
        <v>0.0</v>
      </c>
      <c r="I205" s="19">
        <f>MAX(0,MIN(F205+G205-H205,MonthlyPayment-SUM(H205,M205,R205,W205,AB205,AG205,AL205,AQ205,AV205,BA205)))</f>
        <v>0.0</v>
      </c>
      <c r="J205" s="19">
        <f>ROUND(F205+G205-H205-I205,2)</f>
        <v>0.0</v>
      </c>
      <c r="K205" s="19">
        <f>O204</f>
        <v>0.0</v>
      </c>
      <c r="L205" s="19">
        <f>ROUND(K205*$L$5/12,2)</f>
        <v>0.0</v>
      </c>
      <c r="M205" s="19">
        <f>MIN($M$5,K205+L205)</f>
        <v>0.0</v>
      </c>
      <c r="N205" s="19">
        <f>MAX(0,MIN(K205+L205-M205,MonthlyPayment-SUM(H205,M205,R205,W205,AB205,AG205,AL205,AQ205,AV205,BA205)-SUM(I205)))</f>
        <v>0.0</v>
      </c>
      <c r="O205" s="19">
        <f>ROUND(K205+L205-M205-N205,2)</f>
        <v>0.0</v>
      </c>
      <c r="P205" s="19">
        <f>T204</f>
        <v>0.0</v>
      </c>
      <c r="Q205" s="19">
        <f>ROUND(P205*$Q$5/12,2)</f>
        <v>0.0</v>
      </c>
      <c r="R205" s="19">
        <f>MIN($R$5,P205+Q205)</f>
        <v>0.0</v>
      </c>
      <c r="S205" s="19">
        <f>MAX(0,MIN(P205+Q205-R205,MonthlyPayment-SUM(H205,M205,R205,W205,AB205,AG205,AL205,AQ205,AV205,BA205)-SUM(I205,N205)))</f>
        <v>0.0</v>
      </c>
      <c r="T205" s="19">
        <f>ROUND(P205+Q205-R205-S205,2)</f>
        <v>0.0</v>
      </c>
      <c r="U205" s="19">
        <f>Y204</f>
        <v>0.0</v>
      </c>
      <c r="V205" s="19">
        <f>ROUND(U205*$V$5/12,2)</f>
        <v>0.0</v>
      </c>
      <c r="W205" s="19">
        <f>MIN($W$5,U205+V205)</f>
        <v>0.0</v>
      </c>
      <c r="X205" s="19">
        <f>MAX(0,MIN(U205+V205-W205,MonthlyPayment-SUM(H205,M205,R205,W205,AB205,AG205,AL205,AQ205,AV205,BA205)-SUM(I205,N205,S205)))</f>
        <v>0.0</v>
      </c>
      <c r="Y205" s="19">
        <f>ROUND(U205+V205-W205-X205,2)</f>
        <v>0.0</v>
      </c>
      <c r="Z205" s="19">
        <f>AD204</f>
        <v>0.0</v>
      </c>
      <c r="AA205" s="19">
        <f>ROUND(Z205*$AA$5/12,2)</f>
        <v>0.0</v>
      </c>
      <c r="AB205" s="19">
        <f>MIN($AB$5,Z205+AA205)</f>
        <v>0.0</v>
      </c>
      <c r="AC205" s="19">
        <f>MAX(0,MIN(Z205+AA205-AB205,MonthlyPayment-SUM(H205,M205,R205,W205,AB205,AG205,AL205,AQ205,AV205,BA205)-SUM(I205,N205,S205,X205)))</f>
        <v>0.0</v>
      </c>
      <c r="AD205" s="19">
        <f>ROUND(Z205+AA205-AB205-AC205,2)</f>
        <v>0.0</v>
      </c>
      <c r="AE205" s="19">
        <f>AI204</f>
        <v>0.0</v>
      </c>
      <c r="AF205" s="19">
        <f>ROUND(AE205*$AF$5/12,2)</f>
        <v>0.0</v>
      </c>
      <c r="AG205" s="19">
        <f>MIN($AG$5,AE205+AF205)</f>
        <v>0.0</v>
      </c>
      <c r="AH205" s="19">
        <f>MAX(0,MIN(AE205+AF205-AG205,MonthlyPayment-SUM(H205,M205,R205,W205,AB205,AG205,AL205,AQ205,AV205,BA205)-SUM(I205,N205,S205,X205,AC205)))</f>
        <v>0.0</v>
      </c>
      <c r="AI205" s="19">
        <f>ROUND(AE205+AF205-AG205-AH205,2)</f>
        <v>0.0</v>
      </c>
      <c r="AJ205" s="19">
        <f>AN204</f>
        <v>0.0</v>
      </c>
      <c r="AK205" s="19">
        <f>ROUND(AJ205*$AK$5/12,2)</f>
        <v>0.0</v>
      </c>
      <c r="AL205" s="19">
        <f>MIN($AL$5,AJ205+AK205)</f>
        <v>0.0</v>
      </c>
      <c r="AM205" s="19">
        <f>MAX(0,MIN(AJ205+AK205-AL205,MonthlyPayment-SUM(H205,M205,R205,W205,AB205,AG205,AL205,AQ205,AV205,BA205)-SUM(I205,N205,S205,X205,AC205,AH205)))</f>
        <v>0.0</v>
      </c>
      <c r="AN205" s="19">
        <f>ROUND(AJ205+AK205-AL205-AM205,2)</f>
        <v>0.0</v>
      </c>
      <c r="AO205" s="19">
        <f>AS204</f>
        <v>0.0</v>
      </c>
      <c r="AP205" s="19">
        <f>ROUND(AO205*$AP$5/12,2)</f>
        <v>0.0</v>
      </c>
      <c r="AQ205" s="19">
        <f>MIN($AQ$5,AO205+AP205)</f>
        <v>0.0</v>
      </c>
      <c r="AR205" s="19">
        <f>MAX(0,MIN(AO205+AP205-AQ205,MonthlyPayment-SUM(H205,M205,R205,W205,AB205,AG205,AL205,AQ205,AV205,BA205)-SUM(I205,N205,S205,X205,AC205,AH205,AM205)))</f>
        <v>0.0</v>
      </c>
      <c r="AS205" s="19">
        <f>ROUND(AO205+AP205-AQ205-AR205,2)</f>
        <v>0.0</v>
      </c>
      <c r="AT205" s="19">
        <f>AX204</f>
        <v>0.0</v>
      </c>
      <c r="AU205" s="19">
        <f>ROUND(AT205*$AU$5/12,2)</f>
        <v>0.0</v>
      </c>
      <c r="AV205" s="19">
        <f>MIN($AV$5,AT205+AU205)</f>
        <v>0.0</v>
      </c>
      <c r="AW205" s="19">
        <f>MAX(0,MIN(AT205+AU205-AV205,MonthlyPayment-SUM(H205,M205,R205,W205,AB205,AG205,AL205,AQ205,AV205,BA205)-SUM(I205,N205,S205,X205,AC205,AH205,AM205,AR205)))</f>
        <v>0.0</v>
      </c>
      <c r="AX205" s="19">
        <f>ROUND(AT205+AU205-AV205-AW205,2)</f>
        <v>0.0</v>
      </c>
      <c r="AY205" s="19">
        <f>BC204</f>
        <v>0.0</v>
      </c>
      <c r="AZ205" s="19">
        <f>ROUND(AY205*$AZ$5/12,2)</f>
        <v>0.0</v>
      </c>
      <c r="BA205" s="19">
        <f>MIN($BA$5,AY205+AZ205)</f>
        <v>0.0</v>
      </c>
      <c r="BB205" s="19">
        <f>MAX(0,MIN(AY205+AZ205-BA205,MonthlyPayment-SUM(H205,M205,R205,W205,AB205,AG205,AL205,AQ205,AV205,BA205)-SUM(I205,N205,S205,X205,AC205,AH205,AM205,AR205,AW205)))</f>
        <v>0.0</v>
      </c>
      <c r="BC205" s="19">
        <f>ROUND(AY205+AZ205-BA205-BB205,2)</f>
        <v>0.0</v>
      </c>
    </row>
    <row r="206" spans="1:55">
      <c r="A206" s="9">
        <v>200</v>
      </c>
      <c r="B206" s="15">
        <f>IF(FirstPayment="","",EDATE(FirstPayment,A206-1))</f>
        <v/>
      </c>
      <c r="C206" s="19">
        <f>SUM(H206,M206,R206,W206,AB206,AG206,AL206,AQ206,AV206,BA206,I206,N206,S206,X206,AC206,AH206,AM206,AR206,AW206,BB206)</f>
        <v>0.0</v>
      </c>
      <c r="D206" s="19">
        <f>SUM(J206,O206,T206,Y206,AD206,AI206,AN206,AS206,AX206,BC206)</f>
        <v>0.0</v>
      </c>
      <c r="E206" s="19">
        <f>SUM(G206,L206,Q206,V206,AA206,AF206,AK206,AP206,AU206,AZ206)</f>
        <v>0.0</v>
      </c>
      <c r="F206" s="19">
        <f>J205</f>
        <v>0.0</v>
      </c>
      <c r="G206" s="19">
        <f>ROUND(F206*$G$5/12,2)</f>
        <v>0.0</v>
      </c>
      <c r="H206" s="19">
        <f>MIN($H$5,F206+G206)</f>
        <v>0.0</v>
      </c>
      <c r="I206" s="19">
        <f>MAX(0,MIN(F206+G206-H206,MonthlyPayment-SUM(H206,M206,R206,W206,AB206,AG206,AL206,AQ206,AV206,BA206)))</f>
        <v>0.0</v>
      </c>
      <c r="J206" s="19">
        <f>ROUND(F206+G206-H206-I206,2)</f>
        <v>0.0</v>
      </c>
      <c r="K206" s="19">
        <f>O205</f>
        <v>0.0</v>
      </c>
      <c r="L206" s="19">
        <f>ROUND(K206*$L$5/12,2)</f>
        <v>0.0</v>
      </c>
      <c r="M206" s="19">
        <f>MIN($M$5,K206+L206)</f>
        <v>0.0</v>
      </c>
      <c r="N206" s="19">
        <f>MAX(0,MIN(K206+L206-M206,MonthlyPayment-SUM(H206,M206,R206,W206,AB206,AG206,AL206,AQ206,AV206,BA206)-SUM(I206)))</f>
        <v>0.0</v>
      </c>
      <c r="O206" s="19">
        <f>ROUND(K206+L206-M206-N206,2)</f>
        <v>0.0</v>
      </c>
      <c r="P206" s="19">
        <f>T205</f>
        <v>0.0</v>
      </c>
      <c r="Q206" s="19">
        <f>ROUND(P206*$Q$5/12,2)</f>
        <v>0.0</v>
      </c>
      <c r="R206" s="19">
        <f>MIN($R$5,P206+Q206)</f>
        <v>0.0</v>
      </c>
      <c r="S206" s="19">
        <f>MAX(0,MIN(P206+Q206-R206,MonthlyPayment-SUM(H206,M206,R206,W206,AB206,AG206,AL206,AQ206,AV206,BA206)-SUM(I206,N206)))</f>
        <v>0.0</v>
      </c>
      <c r="T206" s="19">
        <f>ROUND(P206+Q206-R206-S206,2)</f>
        <v>0.0</v>
      </c>
      <c r="U206" s="19">
        <f>Y205</f>
        <v>0.0</v>
      </c>
      <c r="V206" s="19">
        <f>ROUND(U206*$V$5/12,2)</f>
        <v>0.0</v>
      </c>
      <c r="W206" s="19">
        <f>MIN($W$5,U206+V206)</f>
        <v>0.0</v>
      </c>
      <c r="X206" s="19">
        <f>MAX(0,MIN(U206+V206-W206,MonthlyPayment-SUM(H206,M206,R206,W206,AB206,AG206,AL206,AQ206,AV206,BA206)-SUM(I206,N206,S206)))</f>
        <v>0.0</v>
      </c>
      <c r="Y206" s="19">
        <f>ROUND(U206+V206-W206-X206,2)</f>
        <v>0.0</v>
      </c>
      <c r="Z206" s="19">
        <f>AD205</f>
        <v>0.0</v>
      </c>
      <c r="AA206" s="19">
        <f>ROUND(Z206*$AA$5/12,2)</f>
        <v>0.0</v>
      </c>
      <c r="AB206" s="19">
        <f>MIN($AB$5,Z206+AA206)</f>
        <v>0.0</v>
      </c>
      <c r="AC206" s="19">
        <f>MAX(0,MIN(Z206+AA206-AB206,MonthlyPayment-SUM(H206,M206,R206,W206,AB206,AG206,AL206,AQ206,AV206,BA206)-SUM(I206,N206,S206,X206)))</f>
        <v>0.0</v>
      </c>
      <c r="AD206" s="19">
        <f>ROUND(Z206+AA206-AB206-AC206,2)</f>
        <v>0.0</v>
      </c>
      <c r="AE206" s="19">
        <f>AI205</f>
        <v>0.0</v>
      </c>
      <c r="AF206" s="19">
        <f>ROUND(AE206*$AF$5/12,2)</f>
        <v>0.0</v>
      </c>
      <c r="AG206" s="19">
        <f>MIN($AG$5,AE206+AF206)</f>
        <v>0.0</v>
      </c>
      <c r="AH206" s="19">
        <f>MAX(0,MIN(AE206+AF206-AG206,MonthlyPayment-SUM(H206,M206,R206,W206,AB206,AG206,AL206,AQ206,AV206,BA206)-SUM(I206,N206,S206,X206,AC206)))</f>
        <v>0.0</v>
      </c>
      <c r="AI206" s="19">
        <f>ROUND(AE206+AF206-AG206-AH206,2)</f>
        <v>0.0</v>
      </c>
      <c r="AJ206" s="19">
        <f>AN205</f>
        <v>0.0</v>
      </c>
      <c r="AK206" s="19">
        <f>ROUND(AJ206*$AK$5/12,2)</f>
        <v>0.0</v>
      </c>
      <c r="AL206" s="19">
        <f>MIN($AL$5,AJ206+AK206)</f>
        <v>0.0</v>
      </c>
      <c r="AM206" s="19">
        <f>MAX(0,MIN(AJ206+AK206-AL206,MonthlyPayment-SUM(H206,M206,R206,W206,AB206,AG206,AL206,AQ206,AV206,BA206)-SUM(I206,N206,S206,X206,AC206,AH206)))</f>
        <v>0.0</v>
      </c>
      <c r="AN206" s="19">
        <f>ROUND(AJ206+AK206-AL206-AM206,2)</f>
        <v>0.0</v>
      </c>
      <c r="AO206" s="19">
        <f>AS205</f>
        <v>0.0</v>
      </c>
      <c r="AP206" s="19">
        <f>ROUND(AO206*$AP$5/12,2)</f>
        <v>0.0</v>
      </c>
      <c r="AQ206" s="19">
        <f>MIN($AQ$5,AO206+AP206)</f>
        <v>0.0</v>
      </c>
      <c r="AR206" s="19">
        <f>MAX(0,MIN(AO206+AP206-AQ206,MonthlyPayment-SUM(H206,M206,R206,W206,AB206,AG206,AL206,AQ206,AV206,BA206)-SUM(I206,N206,S206,X206,AC206,AH206,AM206)))</f>
        <v>0.0</v>
      </c>
      <c r="AS206" s="19">
        <f>ROUND(AO206+AP206-AQ206-AR206,2)</f>
        <v>0.0</v>
      </c>
      <c r="AT206" s="19">
        <f>AX205</f>
        <v>0.0</v>
      </c>
      <c r="AU206" s="19">
        <f>ROUND(AT206*$AU$5/12,2)</f>
        <v>0.0</v>
      </c>
      <c r="AV206" s="19">
        <f>MIN($AV$5,AT206+AU206)</f>
        <v>0.0</v>
      </c>
      <c r="AW206" s="19">
        <f>MAX(0,MIN(AT206+AU206-AV206,MonthlyPayment-SUM(H206,M206,R206,W206,AB206,AG206,AL206,AQ206,AV206,BA206)-SUM(I206,N206,S206,X206,AC206,AH206,AM206,AR206)))</f>
        <v>0.0</v>
      </c>
      <c r="AX206" s="19">
        <f>ROUND(AT206+AU206-AV206-AW206,2)</f>
        <v>0.0</v>
      </c>
      <c r="AY206" s="19">
        <f>BC205</f>
        <v>0.0</v>
      </c>
      <c r="AZ206" s="19">
        <f>ROUND(AY206*$AZ$5/12,2)</f>
        <v>0.0</v>
      </c>
      <c r="BA206" s="19">
        <f>MIN($BA$5,AY206+AZ206)</f>
        <v>0.0</v>
      </c>
      <c r="BB206" s="19">
        <f>MAX(0,MIN(AY206+AZ206-BA206,MonthlyPayment-SUM(H206,M206,R206,W206,AB206,AG206,AL206,AQ206,AV206,BA206)-SUM(I206,N206,S206,X206,AC206,AH206,AM206,AR206,AW206)))</f>
        <v>0.0</v>
      </c>
      <c r="BC206" s="19">
        <f>ROUND(AY206+AZ206-BA206-BB206,2)</f>
        <v>0.0</v>
      </c>
    </row>
    <row r="207" spans="1:55">
      <c r="A207" s="9">
        <v>201</v>
      </c>
      <c r="B207" s="15">
        <f>IF(FirstPayment="","",EDATE(FirstPayment,A207-1))</f>
        <v/>
      </c>
      <c r="C207" s="19">
        <f>SUM(H207,M207,R207,W207,AB207,AG207,AL207,AQ207,AV207,BA207,I207,N207,S207,X207,AC207,AH207,AM207,AR207,AW207,BB207)</f>
        <v>0.0</v>
      </c>
      <c r="D207" s="19">
        <f>SUM(J207,O207,T207,Y207,AD207,AI207,AN207,AS207,AX207,BC207)</f>
        <v>0.0</v>
      </c>
      <c r="E207" s="19">
        <f>SUM(G207,L207,Q207,V207,AA207,AF207,AK207,AP207,AU207,AZ207)</f>
        <v>0.0</v>
      </c>
      <c r="F207" s="19">
        <f>J206</f>
        <v>0.0</v>
      </c>
      <c r="G207" s="19">
        <f>ROUND(F207*$G$5/12,2)</f>
        <v>0.0</v>
      </c>
      <c r="H207" s="19">
        <f>MIN($H$5,F207+G207)</f>
        <v>0.0</v>
      </c>
      <c r="I207" s="19">
        <f>MAX(0,MIN(F207+G207-H207,MonthlyPayment-SUM(H207,M207,R207,W207,AB207,AG207,AL207,AQ207,AV207,BA207)))</f>
        <v>0.0</v>
      </c>
      <c r="J207" s="19">
        <f>ROUND(F207+G207-H207-I207,2)</f>
        <v>0.0</v>
      </c>
      <c r="K207" s="19">
        <f>O206</f>
        <v>0.0</v>
      </c>
      <c r="L207" s="19">
        <f>ROUND(K207*$L$5/12,2)</f>
        <v>0.0</v>
      </c>
      <c r="M207" s="19">
        <f>MIN($M$5,K207+L207)</f>
        <v>0.0</v>
      </c>
      <c r="N207" s="19">
        <f>MAX(0,MIN(K207+L207-M207,MonthlyPayment-SUM(H207,M207,R207,W207,AB207,AG207,AL207,AQ207,AV207,BA207)-SUM(I207)))</f>
        <v>0.0</v>
      </c>
      <c r="O207" s="19">
        <f>ROUND(K207+L207-M207-N207,2)</f>
        <v>0.0</v>
      </c>
      <c r="P207" s="19">
        <f>T206</f>
        <v>0.0</v>
      </c>
      <c r="Q207" s="19">
        <f>ROUND(P207*$Q$5/12,2)</f>
        <v>0.0</v>
      </c>
      <c r="R207" s="19">
        <f>MIN($R$5,P207+Q207)</f>
        <v>0.0</v>
      </c>
      <c r="S207" s="19">
        <f>MAX(0,MIN(P207+Q207-R207,MonthlyPayment-SUM(H207,M207,R207,W207,AB207,AG207,AL207,AQ207,AV207,BA207)-SUM(I207,N207)))</f>
        <v>0.0</v>
      </c>
      <c r="T207" s="19">
        <f>ROUND(P207+Q207-R207-S207,2)</f>
        <v>0.0</v>
      </c>
      <c r="U207" s="19">
        <f>Y206</f>
        <v>0.0</v>
      </c>
      <c r="V207" s="19">
        <f>ROUND(U207*$V$5/12,2)</f>
        <v>0.0</v>
      </c>
      <c r="W207" s="19">
        <f>MIN($W$5,U207+V207)</f>
        <v>0.0</v>
      </c>
      <c r="X207" s="19">
        <f>MAX(0,MIN(U207+V207-W207,MonthlyPayment-SUM(H207,M207,R207,W207,AB207,AG207,AL207,AQ207,AV207,BA207)-SUM(I207,N207,S207)))</f>
        <v>0.0</v>
      </c>
      <c r="Y207" s="19">
        <f>ROUND(U207+V207-W207-X207,2)</f>
        <v>0.0</v>
      </c>
      <c r="Z207" s="19">
        <f>AD206</f>
        <v>0.0</v>
      </c>
      <c r="AA207" s="19">
        <f>ROUND(Z207*$AA$5/12,2)</f>
        <v>0.0</v>
      </c>
      <c r="AB207" s="19">
        <f>MIN($AB$5,Z207+AA207)</f>
        <v>0.0</v>
      </c>
      <c r="AC207" s="19">
        <f>MAX(0,MIN(Z207+AA207-AB207,MonthlyPayment-SUM(H207,M207,R207,W207,AB207,AG207,AL207,AQ207,AV207,BA207)-SUM(I207,N207,S207,X207)))</f>
        <v>0.0</v>
      </c>
      <c r="AD207" s="19">
        <f>ROUND(Z207+AA207-AB207-AC207,2)</f>
        <v>0.0</v>
      </c>
      <c r="AE207" s="19">
        <f>AI206</f>
        <v>0.0</v>
      </c>
      <c r="AF207" s="19">
        <f>ROUND(AE207*$AF$5/12,2)</f>
        <v>0.0</v>
      </c>
      <c r="AG207" s="19">
        <f>MIN($AG$5,AE207+AF207)</f>
        <v>0.0</v>
      </c>
      <c r="AH207" s="19">
        <f>MAX(0,MIN(AE207+AF207-AG207,MonthlyPayment-SUM(H207,M207,R207,W207,AB207,AG207,AL207,AQ207,AV207,BA207)-SUM(I207,N207,S207,X207,AC207)))</f>
        <v>0.0</v>
      </c>
      <c r="AI207" s="19">
        <f>ROUND(AE207+AF207-AG207-AH207,2)</f>
        <v>0.0</v>
      </c>
      <c r="AJ207" s="19">
        <f>AN206</f>
        <v>0.0</v>
      </c>
      <c r="AK207" s="19">
        <f>ROUND(AJ207*$AK$5/12,2)</f>
        <v>0.0</v>
      </c>
      <c r="AL207" s="19">
        <f>MIN($AL$5,AJ207+AK207)</f>
        <v>0.0</v>
      </c>
      <c r="AM207" s="19">
        <f>MAX(0,MIN(AJ207+AK207-AL207,MonthlyPayment-SUM(H207,M207,R207,W207,AB207,AG207,AL207,AQ207,AV207,BA207)-SUM(I207,N207,S207,X207,AC207,AH207)))</f>
        <v>0.0</v>
      </c>
      <c r="AN207" s="19">
        <f>ROUND(AJ207+AK207-AL207-AM207,2)</f>
        <v>0.0</v>
      </c>
      <c r="AO207" s="19">
        <f>AS206</f>
        <v>0.0</v>
      </c>
      <c r="AP207" s="19">
        <f>ROUND(AO207*$AP$5/12,2)</f>
        <v>0.0</v>
      </c>
      <c r="AQ207" s="19">
        <f>MIN($AQ$5,AO207+AP207)</f>
        <v>0.0</v>
      </c>
      <c r="AR207" s="19">
        <f>MAX(0,MIN(AO207+AP207-AQ207,MonthlyPayment-SUM(H207,M207,R207,W207,AB207,AG207,AL207,AQ207,AV207,BA207)-SUM(I207,N207,S207,X207,AC207,AH207,AM207)))</f>
        <v>0.0</v>
      </c>
      <c r="AS207" s="19">
        <f>ROUND(AO207+AP207-AQ207-AR207,2)</f>
        <v>0.0</v>
      </c>
      <c r="AT207" s="19">
        <f>AX206</f>
        <v>0.0</v>
      </c>
      <c r="AU207" s="19">
        <f>ROUND(AT207*$AU$5/12,2)</f>
        <v>0.0</v>
      </c>
      <c r="AV207" s="19">
        <f>MIN($AV$5,AT207+AU207)</f>
        <v>0.0</v>
      </c>
      <c r="AW207" s="19">
        <f>MAX(0,MIN(AT207+AU207-AV207,MonthlyPayment-SUM(H207,M207,R207,W207,AB207,AG207,AL207,AQ207,AV207,BA207)-SUM(I207,N207,S207,X207,AC207,AH207,AM207,AR207)))</f>
        <v>0.0</v>
      </c>
      <c r="AX207" s="19">
        <f>ROUND(AT207+AU207-AV207-AW207,2)</f>
        <v>0.0</v>
      </c>
      <c r="AY207" s="19">
        <f>BC206</f>
        <v>0.0</v>
      </c>
      <c r="AZ207" s="19">
        <f>ROUND(AY207*$AZ$5/12,2)</f>
        <v>0.0</v>
      </c>
      <c r="BA207" s="19">
        <f>MIN($BA$5,AY207+AZ207)</f>
        <v>0.0</v>
      </c>
      <c r="BB207" s="19">
        <f>MAX(0,MIN(AY207+AZ207-BA207,MonthlyPayment-SUM(H207,M207,R207,W207,AB207,AG207,AL207,AQ207,AV207,BA207)-SUM(I207,N207,S207,X207,AC207,AH207,AM207,AR207,AW207)))</f>
        <v>0.0</v>
      </c>
      <c r="BC207" s="19">
        <f>ROUND(AY207+AZ207-BA207-BB207,2)</f>
        <v>0.0</v>
      </c>
    </row>
    <row r="208" spans="1:55">
      <c r="A208" s="9">
        <v>202</v>
      </c>
      <c r="B208" s="15">
        <f>IF(FirstPayment="","",EDATE(FirstPayment,A208-1))</f>
        <v/>
      </c>
      <c r="C208" s="19">
        <f>SUM(H208,M208,R208,W208,AB208,AG208,AL208,AQ208,AV208,BA208,I208,N208,S208,X208,AC208,AH208,AM208,AR208,AW208,BB208)</f>
        <v>0.0</v>
      </c>
      <c r="D208" s="19">
        <f>SUM(J208,O208,T208,Y208,AD208,AI208,AN208,AS208,AX208,BC208)</f>
        <v>0.0</v>
      </c>
      <c r="E208" s="19">
        <f>SUM(G208,L208,Q208,V208,AA208,AF208,AK208,AP208,AU208,AZ208)</f>
        <v>0.0</v>
      </c>
      <c r="F208" s="19">
        <f>J207</f>
        <v>0.0</v>
      </c>
      <c r="G208" s="19">
        <f>ROUND(F208*$G$5/12,2)</f>
        <v>0.0</v>
      </c>
      <c r="H208" s="19">
        <f>MIN($H$5,F208+G208)</f>
        <v>0.0</v>
      </c>
      <c r="I208" s="19">
        <f>MAX(0,MIN(F208+G208-H208,MonthlyPayment-SUM(H208,M208,R208,W208,AB208,AG208,AL208,AQ208,AV208,BA208)))</f>
        <v>0.0</v>
      </c>
      <c r="J208" s="19">
        <f>ROUND(F208+G208-H208-I208,2)</f>
        <v>0.0</v>
      </c>
      <c r="K208" s="19">
        <f>O207</f>
        <v>0.0</v>
      </c>
      <c r="L208" s="19">
        <f>ROUND(K208*$L$5/12,2)</f>
        <v>0.0</v>
      </c>
      <c r="M208" s="19">
        <f>MIN($M$5,K208+L208)</f>
        <v>0.0</v>
      </c>
      <c r="N208" s="19">
        <f>MAX(0,MIN(K208+L208-M208,MonthlyPayment-SUM(H208,M208,R208,W208,AB208,AG208,AL208,AQ208,AV208,BA208)-SUM(I208)))</f>
        <v>0.0</v>
      </c>
      <c r="O208" s="19">
        <f>ROUND(K208+L208-M208-N208,2)</f>
        <v>0.0</v>
      </c>
      <c r="P208" s="19">
        <f>T207</f>
        <v>0.0</v>
      </c>
      <c r="Q208" s="19">
        <f>ROUND(P208*$Q$5/12,2)</f>
        <v>0.0</v>
      </c>
      <c r="R208" s="19">
        <f>MIN($R$5,P208+Q208)</f>
        <v>0.0</v>
      </c>
      <c r="S208" s="19">
        <f>MAX(0,MIN(P208+Q208-R208,MonthlyPayment-SUM(H208,M208,R208,W208,AB208,AG208,AL208,AQ208,AV208,BA208)-SUM(I208,N208)))</f>
        <v>0.0</v>
      </c>
      <c r="T208" s="19">
        <f>ROUND(P208+Q208-R208-S208,2)</f>
        <v>0.0</v>
      </c>
      <c r="U208" s="19">
        <f>Y207</f>
        <v>0.0</v>
      </c>
      <c r="V208" s="19">
        <f>ROUND(U208*$V$5/12,2)</f>
        <v>0.0</v>
      </c>
      <c r="W208" s="19">
        <f>MIN($W$5,U208+V208)</f>
        <v>0.0</v>
      </c>
      <c r="X208" s="19">
        <f>MAX(0,MIN(U208+V208-W208,MonthlyPayment-SUM(H208,M208,R208,W208,AB208,AG208,AL208,AQ208,AV208,BA208)-SUM(I208,N208,S208)))</f>
        <v>0.0</v>
      </c>
      <c r="Y208" s="19">
        <f>ROUND(U208+V208-W208-X208,2)</f>
        <v>0.0</v>
      </c>
      <c r="Z208" s="19">
        <f>AD207</f>
        <v>0.0</v>
      </c>
      <c r="AA208" s="19">
        <f>ROUND(Z208*$AA$5/12,2)</f>
        <v>0.0</v>
      </c>
      <c r="AB208" s="19">
        <f>MIN($AB$5,Z208+AA208)</f>
        <v>0.0</v>
      </c>
      <c r="AC208" s="19">
        <f>MAX(0,MIN(Z208+AA208-AB208,MonthlyPayment-SUM(H208,M208,R208,W208,AB208,AG208,AL208,AQ208,AV208,BA208)-SUM(I208,N208,S208,X208)))</f>
        <v>0.0</v>
      </c>
      <c r="AD208" s="19">
        <f>ROUND(Z208+AA208-AB208-AC208,2)</f>
        <v>0.0</v>
      </c>
      <c r="AE208" s="19">
        <f>AI207</f>
        <v>0.0</v>
      </c>
      <c r="AF208" s="19">
        <f>ROUND(AE208*$AF$5/12,2)</f>
        <v>0.0</v>
      </c>
      <c r="AG208" s="19">
        <f>MIN($AG$5,AE208+AF208)</f>
        <v>0.0</v>
      </c>
      <c r="AH208" s="19">
        <f>MAX(0,MIN(AE208+AF208-AG208,MonthlyPayment-SUM(H208,M208,R208,W208,AB208,AG208,AL208,AQ208,AV208,BA208)-SUM(I208,N208,S208,X208,AC208)))</f>
        <v>0.0</v>
      </c>
      <c r="AI208" s="19">
        <f>ROUND(AE208+AF208-AG208-AH208,2)</f>
        <v>0.0</v>
      </c>
      <c r="AJ208" s="19">
        <f>AN207</f>
        <v>0.0</v>
      </c>
      <c r="AK208" s="19">
        <f>ROUND(AJ208*$AK$5/12,2)</f>
        <v>0.0</v>
      </c>
      <c r="AL208" s="19">
        <f>MIN($AL$5,AJ208+AK208)</f>
        <v>0.0</v>
      </c>
      <c r="AM208" s="19">
        <f>MAX(0,MIN(AJ208+AK208-AL208,MonthlyPayment-SUM(H208,M208,R208,W208,AB208,AG208,AL208,AQ208,AV208,BA208)-SUM(I208,N208,S208,X208,AC208,AH208)))</f>
        <v>0.0</v>
      </c>
      <c r="AN208" s="19">
        <f>ROUND(AJ208+AK208-AL208-AM208,2)</f>
        <v>0.0</v>
      </c>
      <c r="AO208" s="19">
        <f>AS207</f>
        <v>0.0</v>
      </c>
      <c r="AP208" s="19">
        <f>ROUND(AO208*$AP$5/12,2)</f>
        <v>0.0</v>
      </c>
      <c r="AQ208" s="19">
        <f>MIN($AQ$5,AO208+AP208)</f>
        <v>0.0</v>
      </c>
      <c r="AR208" s="19">
        <f>MAX(0,MIN(AO208+AP208-AQ208,MonthlyPayment-SUM(H208,M208,R208,W208,AB208,AG208,AL208,AQ208,AV208,BA208)-SUM(I208,N208,S208,X208,AC208,AH208,AM208)))</f>
        <v>0.0</v>
      </c>
      <c r="AS208" s="19">
        <f>ROUND(AO208+AP208-AQ208-AR208,2)</f>
        <v>0.0</v>
      </c>
      <c r="AT208" s="19">
        <f>AX207</f>
        <v>0.0</v>
      </c>
      <c r="AU208" s="19">
        <f>ROUND(AT208*$AU$5/12,2)</f>
        <v>0.0</v>
      </c>
      <c r="AV208" s="19">
        <f>MIN($AV$5,AT208+AU208)</f>
        <v>0.0</v>
      </c>
      <c r="AW208" s="19">
        <f>MAX(0,MIN(AT208+AU208-AV208,MonthlyPayment-SUM(H208,M208,R208,W208,AB208,AG208,AL208,AQ208,AV208,BA208)-SUM(I208,N208,S208,X208,AC208,AH208,AM208,AR208)))</f>
        <v>0.0</v>
      </c>
      <c r="AX208" s="19">
        <f>ROUND(AT208+AU208-AV208-AW208,2)</f>
        <v>0.0</v>
      </c>
      <c r="AY208" s="19">
        <f>BC207</f>
        <v>0.0</v>
      </c>
      <c r="AZ208" s="19">
        <f>ROUND(AY208*$AZ$5/12,2)</f>
        <v>0.0</v>
      </c>
      <c r="BA208" s="19">
        <f>MIN($BA$5,AY208+AZ208)</f>
        <v>0.0</v>
      </c>
      <c r="BB208" s="19">
        <f>MAX(0,MIN(AY208+AZ208-BA208,MonthlyPayment-SUM(H208,M208,R208,W208,AB208,AG208,AL208,AQ208,AV208,BA208)-SUM(I208,N208,S208,X208,AC208,AH208,AM208,AR208,AW208)))</f>
        <v>0.0</v>
      </c>
      <c r="BC208" s="19">
        <f>ROUND(AY208+AZ208-BA208-BB208,2)</f>
        <v>0.0</v>
      </c>
    </row>
    <row r="209" spans="1:55">
      <c r="A209" s="9">
        <v>203</v>
      </c>
      <c r="B209" s="15">
        <f>IF(FirstPayment="","",EDATE(FirstPayment,A209-1))</f>
        <v/>
      </c>
      <c r="C209" s="19">
        <f>SUM(H209,M209,R209,W209,AB209,AG209,AL209,AQ209,AV209,BA209,I209,N209,S209,X209,AC209,AH209,AM209,AR209,AW209,BB209)</f>
        <v>0.0</v>
      </c>
      <c r="D209" s="19">
        <f>SUM(J209,O209,T209,Y209,AD209,AI209,AN209,AS209,AX209,BC209)</f>
        <v>0.0</v>
      </c>
      <c r="E209" s="19">
        <f>SUM(G209,L209,Q209,V209,AA209,AF209,AK209,AP209,AU209,AZ209)</f>
        <v>0.0</v>
      </c>
      <c r="F209" s="19">
        <f>J208</f>
        <v>0.0</v>
      </c>
      <c r="G209" s="19">
        <f>ROUND(F209*$G$5/12,2)</f>
        <v>0.0</v>
      </c>
      <c r="H209" s="19">
        <f>MIN($H$5,F209+G209)</f>
        <v>0.0</v>
      </c>
      <c r="I209" s="19">
        <f>MAX(0,MIN(F209+G209-H209,MonthlyPayment-SUM(H209,M209,R209,W209,AB209,AG209,AL209,AQ209,AV209,BA209)))</f>
        <v>0.0</v>
      </c>
      <c r="J209" s="19">
        <f>ROUND(F209+G209-H209-I209,2)</f>
        <v>0.0</v>
      </c>
      <c r="K209" s="19">
        <f>O208</f>
        <v>0.0</v>
      </c>
      <c r="L209" s="19">
        <f>ROUND(K209*$L$5/12,2)</f>
        <v>0.0</v>
      </c>
      <c r="M209" s="19">
        <f>MIN($M$5,K209+L209)</f>
        <v>0.0</v>
      </c>
      <c r="N209" s="19">
        <f>MAX(0,MIN(K209+L209-M209,MonthlyPayment-SUM(H209,M209,R209,W209,AB209,AG209,AL209,AQ209,AV209,BA209)-SUM(I209)))</f>
        <v>0.0</v>
      </c>
      <c r="O209" s="19">
        <f>ROUND(K209+L209-M209-N209,2)</f>
        <v>0.0</v>
      </c>
      <c r="P209" s="19">
        <f>T208</f>
        <v>0.0</v>
      </c>
      <c r="Q209" s="19">
        <f>ROUND(P209*$Q$5/12,2)</f>
        <v>0.0</v>
      </c>
      <c r="R209" s="19">
        <f>MIN($R$5,P209+Q209)</f>
        <v>0.0</v>
      </c>
      <c r="S209" s="19">
        <f>MAX(0,MIN(P209+Q209-R209,MonthlyPayment-SUM(H209,M209,R209,W209,AB209,AG209,AL209,AQ209,AV209,BA209)-SUM(I209,N209)))</f>
        <v>0.0</v>
      </c>
      <c r="T209" s="19">
        <f>ROUND(P209+Q209-R209-S209,2)</f>
        <v>0.0</v>
      </c>
      <c r="U209" s="19">
        <f>Y208</f>
        <v>0.0</v>
      </c>
      <c r="V209" s="19">
        <f>ROUND(U209*$V$5/12,2)</f>
        <v>0.0</v>
      </c>
      <c r="W209" s="19">
        <f>MIN($W$5,U209+V209)</f>
        <v>0.0</v>
      </c>
      <c r="X209" s="19">
        <f>MAX(0,MIN(U209+V209-W209,MonthlyPayment-SUM(H209,M209,R209,W209,AB209,AG209,AL209,AQ209,AV209,BA209)-SUM(I209,N209,S209)))</f>
        <v>0.0</v>
      </c>
      <c r="Y209" s="19">
        <f>ROUND(U209+V209-W209-X209,2)</f>
        <v>0.0</v>
      </c>
      <c r="Z209" s="19">
        <f>AD208</f>
        <v>0.0</v>
      </c>
      <c r="AA209" s="19">
        <f>ROUND(Z209*$AA$5/12,2)</f>
        <v>0.0</v>
      </c>
      <c r="AB209" s="19">
        <f>MIN($AB$5,Z209+AA209)</f>
        <v>0.0</v>
      </c>
      <c r="AC209" s="19">
        <f>MAX(0,MIN(Z209+AA209-AB209,MonthlyPayment-SUM(H209,M209,R209,W209,AB209,AG209,AL209,AQ209,AV209,BA209)-SUM(I209,N209,S209,X209)))</f>
        <v>0.0</v>
      </c>
      <c r="AD209" s="19">
        <f>ROUND(Z209+AA209-AB209-AC209,2)</f>
        <v>0.0</v>
      </c>
      <c r="AE209" s="19">
        <f>AI208</f>
        <v>0.0</v>
      </c>
      <c r="AF209" s="19">
        <f>ROUND(AE209*$AF$5/12,2)</f>
        <v>0.0</v>
      </c>
      <c r="AG209" s="19">
        <f>MIN($AG$5,AE209+AF209)</f>
        <v>0.0</v>
      </c>
      <c r="AH209" s="19">
        <f>MAX(0,MIN(AE209+AF209-AG209,MonthlyPayment-SUM(H209,M209,R209,W209,AB209,AG209,AL209,AQ209,AV209,BA209)-SUM(I209,N209,S209,X209,AC209)))</f>
        <v>0.0</v>
      </c>
      <c r="AI209" s="19">
        <f>ROUND(AE209+AF209-AG209-AH209,2)</f>
        <v>0.0</v>
      </c>
      <c r="AJ209" s="19">
        <f>AN208</f>
        <v>0.0</v>
      </c>
      <c r="AK209" s="19">
        <f>ROUND(AJ209*$AK$5/12,2)</f>
        <v>0.0</v>
      </c>
      <c r="AL209" s="19">
        <f>MIN($AL$5,AJ209+AK209)</f>
        <v>0.0</v>
      </c>
      <c r="AM209" s="19">
        <f>MAX(0,MIN(AJ209+AK209-AL209,MonthlyPayment-SUM(H209,M209,R209,W209,AB209,AG209,AL209,AQ209,AV209,BA209)-SUM(I209,N209,S209,X209,AC209,AH209)))</f>
        <v>0.0</v>
      </c>
      <c r="AN209" s="19">
        <f>ROUND(AJ209+AK209-AL209-AM209,2)</f>
        <v>0.0</v>
      </c>
      <c r="AO209" s="19">
        <f>AS208</f>
        <v>0.0</v>
      </c>
      <c r="AP209" s="19">
        <f>ROUND(AO209*$AP$5/12,2)</f>
        <v>0.0</v>
      </c>
      <c r="AQ209" s="19">
        <f>MIN($AQ$5,AO209+AP209)</f>
        <v>0.0</v>
      </c>
      <c r="AR209" s="19">
        <f>MAX(0,MIN(AO209+AP209-AQ209,MonthlyPayment-SUM(H209,M209,R209,W209,AB209,AG209,AL209,AQ209,AV209,BA209)-SUM(I209,N209,S209,X209,AC209,AH209,AM209)))</f>
        <v>0.0</v>
      </c>
      <c r="AS209" s="19">
        <f>ROUND(AO209+AP209-AQ209-AR209,2)</f>
        <v>0.0</v>
      </c>
      <c r="AT209" s="19">
        <f>AX208</f>
        <v>0.0</v>
      </c>
      <c r="AU209" s="19">
        <f>ROUND(AT209*$AU$5/12,2)</f>
        <v>0.0</v>
      </c>
      <c r="AV209" s="19">
        <f>MIN($AV$5,AT209+AU209)</f>
        <v>0.0</v>
      </c>
      <c r="AW209" s="19">
        <f>MAX(0,MIN(AT209+AU209-AV209,MonthlyPayment-SUM(H209,M209,R209,W209,AB209,AG209,AL209,AQ209,AV209,BA209)-SUM(I209,N209,S209,X209,AC209,AH209,AM209,AR209)))</f>
        <v>0.0</v>
      </c>
      <c r="AX209" s="19">
        <f>ROUND(AT209+AU209-AV209-AW209,2)</f>
        <v>0.0</v>
      </c>
      <c r="AY209" s="19">
        <f>BC208</f>
        <v>0.0</v>
      </c>
      <c r="AZ209" s="19">
        <f>ROUND(AY209*$AZ$5/12,2)</f>
        <v>0.0</v>
      </c>
      <c r="BA209" s="19">
        <f>MIN($BA$5,AY209+AZ209)</f>
        <v>0.0</v>
      </c>
      <c r="BB209" s="19">
        <f>MAX(0,MIN(AY209+AZ209-BA209,MonthlyPayment-SUM(H209,M209,R209,W209,AB209,AG209,AL209,AQ209,AV209,BA209)-SUM(I209,N209,S209,X209,AC209,AH209,AM209,AR209,AW209)))</f>
        <v>0.0</v>
      </c>
      <c r="BC209" s="19">
        <f>ROUND(AY209+AZ209-BA209-BB209,2)</f>
        <v>0.0</v>
      </c>
    </row>
    <row r="210" spans="1:55">
      <c r="A210" s="9">
        <v>204</v>
      </c>
      <c r="B210" s="15">
        <f>IF(FirstPayment="","",EDATE(FirstPayment,A210-1))</f>
        <v/>
      </c>
      <c r="C210" s="19">
        <f>SUM(H210,M210,R210,W210,AB210,AG210,AL210,AQ210,AV210,BA210,I210,N210,S210,X210,AC210,AH210,AM210,AR210,AW210,BB210)</f>
        <v>0.0</v>
      </c>
      <c r="D210" s="19">
        <f>SUM(J210,O210,T210,Y210,AD210,AI210,AN210,AS210,AX210,BC210)</f>
        <v>0.0</v>
      </c>
      <c r="E210" s="19">
        <f>SUM(G210,L210,Q210,V210,AA210,AF210,AK210,AP210,AU210,AZ210)</f>
        <v>0.0</v>
      </c>
      <c r="F210" s="19">
        <f>J209</f>
        <v>0.0</v>
      </c>
      <c r="G210" s="19">
        <f>ROUND(F210*$G$5/12,2)</f>
        <v>0.0</v>
      </c>
      <c r="H210" s="19">
        <f>MIN($H$5,F210+G210)</f>
        <v>0.0</v>
      </c>
      <c r="I210" s="19">
        <f>MAX(0,MIN(F210+G210-H210,MonthlyPayment-SUM(H210,M210,R210,W210,AB210,AG210,AL210,AQ210,AV210,BA210)))</f>
        <v>0.0</v>
      </c>
      <c r="J210" s="19">
        <f>ROUND(F210+G210-H210-I210,2)</f>
        <v>0.0</v>
      </c>
      <c r="K210" s="19">
        <f>O209</f>
        <v>0.0</v>
      </c>
      <c r="L210" s="19">
        <f>ROUND(K210*$L$5/12,2)</f>
        <v>0.0</v>
      </c>
      <c r="M210" s="19">
        <f>MIN($M$5,K210+L210)</f>
        <v>0.0</v>
      </c>
      <c r="N210" s="19">
        <f>MAX(0,MIN(K210+L210-M210,MonthlyPayment-SUM(H210,M210,R210,W210,AB210,AG210,AL210,AQ210,AV210,BA210)-SUM(I210)))</f>
        <v>0.0</v>
      </c>
      <c r="O210" s="19">
        <f>ROUND(K210+L210-M210-N210,2)</f>
        <v>0.0</v>
      </c>
      <c r="P210" s="19">
        <f>T209</f>
        <v>0.0</v>
      </c>
      <c r="Q210" s="19">
        <f>ROUND(P210*$Q$5/12,2)</f>
        <v>0.0</v>
      </c>
      <c r="R210" s="19">
        <f>MIN($R$5,P210+Q210)</f>
        <v>0.0</v>
      </c>
      <c r="S210" s="19">
        <f>MAX(0,MIN(P210+Q210-R210,MonthlyPayment-SUM(H210,M210,R210,W210,AB210,AG210,AL210,AQ210,AV210,BA210)-SUM(I210,N210)))</f>
        <v>0.0</v>
      </c>
      <c r="T210" s="19">
        <f>ROUND(P210+Q210-R210-S210,2)</f>
        <v>0.0</v>
      </c>
      <c r="U210" s="19">
        <f>Y209</f>
        <v>0.0</v>
      </c>
      <c r="V210" s="19">
        <f>ROUND(U210*$V$5/12,2)</f>
        <v>0.0</v>
      </c>
      <c r="W210" s="19">
        <f>MIN($W$5,U210+V210)</f>
        <v>0.0</v>
      </c>
      <c r="X210" s="19">
        <f>MAX(0,MIN(U210+V210-W210,MonthlyPayment-SUM(H210,M210,R210,W210,AB210,AG210,AL210,AQ210,AV210,BA210)-SUM(I210,N210,S210)))</f>
        <v>0.0</v>
      </c>
      <c r="Y210" s="19">
        <f>ROUND(U210+V210-W210-X210,2)</f>
        <v>0.0</v>
      </c>
      <c r="Z210" s="19">
        <f>AD209</f>
        <v>0.0</v>
      </c>
      <c r="AA210" s="19">
        <f>ROUND(Z210*$AA$5/12,2)</f>
        <v>0.0</v>
      </c>
      <c r="AB210" s="19">
        <f>MIN($AB$5,Z210+AA210)</f>
        <v>0.0</v>
      </c>
      <c r="AC210" s="19">
        <f>MAX(0,MIN(Z210+AA210-AB210,MonthlyPayment-SUM(H210,M210,R210,W210,AB210,AG210,AL210,AQ210,AV210,BA210)-SUM(I210,N210,S210,X210)))</f>
        <v>0.0</v>
      </c>
      <c r="AD210" s="19">
        <f>ROUND(Z210+AA210-AB210-AC210,2)</f>
        <v>0.0</v>
      </c>
      <c r="AE210" s="19">
        <f>AI209</f>
        <v>0.0</v>
      </c>
      <c r="AF210" s="19">
        <f>ROUND(AE210*$AF$5/12,2)</f>
        <v>0.0</v>
      </c>
      <c r="AG210" s="19">
        <f>MIN($AG$5,AE210+AF210)</f>
        <v>0.0</v>
      </c>
      <c r="AH210" s="19">
        <f>MAX(0,MIN(AE210+AF210-AG210,MonthlyPayment-SUM(H210,M210,R210,W210,AB210,AG210,AL210,AQ210,AV210,BA210)-SUM(I210,N210,S210,X210,AC210)))</f>
        <v>0.0</v>
      </c>
      <c r="AI210" s="19">
        <f>ROUND(AE210+AF210-AG210-AH210,2)</f>
        <v>0.0</v>
      </c>
      <c r="AJ210" s="19">
        <f>AN209</f>
        <v>0.0</v>
      </c>
      <c r="AK210" s="19">
        <f>ROUND(AJ210*$AK$5/12,2)</f>
        <v>0.0</v>
      </c>
      <c r="AL210" s="19">
        <f>MIN($AL$5,AJ210+AK210)</f>
        <v>0.0</v>
      </c>
      <c r="AM210" s="19">
        <f>MAX(0,MIN(AJ210+AK210-AL210,MonthlyPayment-SUM(H210,M210,R210,W210,AB210,AG210,AL210,AQ210,AV210,BA210)-SUM(I210,N210,S210,X210,AC210,AH210)))</f>
        <v>0.0</v>
      </c>
      <c r="AN210" s="19">
        <f>ROUND(AJ210+AK210-AL210-AM210,2)</f>
        <v>0.0</v>
      </c>
      <c r="AO210" s="19">
        <f>AS209</f>
        <v>0.0</v>
      </c>
      <c r="AP210" s="19">
        <f>ROUND(AO210*$AP$5/12,2)</f>
        <v>0.0</v>
      </c>
      <c r="AQ210" s="19">
        <f>MIN($AQ$5,AO210+AP210)</f>
        <v>0.0</v>
      </c>
      <c r="AR210" s="19">
        <f>MAX(0,MIN(AO210+AP210-AQ210,MonthlyPayment-SUM(H210,M210,R210,W210,AB210,AG210,AL210,AQ210,AV210,BA210)-SUM(I210,N210,S210,X210,AC210,AH210,AM210)))</f>
        <v>0.0</v>
      </c>
      <c r="AS210" s="19">
        <f>ROUND(AO210+AP210-AQ210-AR210,2)</f>
        <v>0.0</v>
      </c>
      <c r="AT210" s="19">
        <f>AX209</f>
        <v>0.0</v>
      </c>
      <c r="AU210" s="19">
        <f>ROUND(AT210*$AU$5/12,2)</f>
        <v>0.0</v>
      </c>
      <c r="AV210" s="19">
        <f>MIN($AV$5,AT210+AU210)</f>
        <v>0.0</v>
      </c>
      <c r="AW210" s="19">
        <f>MAX(0,MIN(AT210+AU210-AV210,MonthlyPayment-SUM(H210,M210,R210,W210,AB210,AG210,AL210,AQ210,AV210,BA210)-SUM(I210,N210,S210,X210,AC210,AH210,AM210,AR210)))</f>
        <v>0.0</v>
      </c>
      <c r="AX210" s="19">
        <f>ROUND(AT210+AU210-AV210-AW210,2)</f>
        <v>0.0</v>
      </c>
      <c r="AY210" s="19">
        <f>BC209</f>
        <v>0.0</v>
      </c>
      <c r="AZ210" s="19">
        <f>ROUND(AY210*$AZ$5/12,2)</f>
        <v>0.0</v>
      </c>
      <c r="BA210" s="19">
        <f>MIN($BA$5,AY210+AZ210)</f>
        <v>0.0</v>
      </c>
      <c r="BB210" s="19">
        <f>MAX(0,MIN(AY210+AZ210-BA210,MonthlyPayment-SUM(H210,M210,R210,W210,AB210,AG210,AL210,AQ210,AV210,BA210)-SUM(I210,N210,S210,X210,AC210,AH210,AM210,AR210,AW210)))</f>
        <v>0.0</v>
      </c>
      <c r="BC210" s="19">
        <f>ROUND(AY210+AZ210-BA210-BB210,2)</f>
        <v>0.0</v>
      </c>
    </row>
    <row r="211" spans="1:55">
      <c r="A211" s="9">
        <v>205</v>
      </c>
      <c r="B211" s="15">
        <f>IF(FirstPayment="","",EDATE(FirstPayment,A211-1))</f>
        <v/>
      </c>
      <c r="C211" s="19">
        <f>SUM(H211,M211,R211,W211,AB211,AG211,AL211,AQ211,AV211,BA211,I211,N211,S211,X211,AC211,AH211,AM211,AR211,AW211,BB211)</f>
        <v>0.0</v>
      </c>
      <c r="D211" s="19">
        <f>SUM(J211,O211,T211,Y211,AD211,AI211,AN211,AS211,AX211,BC211)</f>
        <v>0.0</v>
      </c>
      <c r="E211" s="19">
        <f>SUM(G211,L211,Q211,V211,AA211,AF211,AK211,AP211,AU211,AZ211)</f>
        <v>0.0</v>
      </c>
      <c r="F211" s="19">
        <f>J210</f>
        <v>0.0</v>
      </c>
      <c r="G211" s="19">
        <f>ROUND(F211*$G$5/12,2)</f>
        <v>0.0</v>
      </c>
      <c r="H211" s="19">
        <f>MIN($H$5,F211+G211)</f>
        <v>0.0</v>
      </c>
      <c r="I211" s="19">
        <f>MAX(0,MIN(F211+G211-H211,MonthlyPayment-SUM(H211,M211,R211,W211,AB211,AG211,AL211,AQ211,AV211,BA211)))</f>
        <v>0.0</v>
      </c>
      <c r="J211" s="19">
        <f>ROUND(F211+G211-H211-I211,2)</f>
        <v>0.0</v>
      </c>
      <c r="K211" s="19">
        <f>O210</f>
        <v>0.0</v>
      </c>
      <c r="L211" s="19">
        <f>ROUND(K211*$L$5/12,2)</f>
        <v>0.0</v>
      </c>
      <c r="M211" s="19">
        <f>MIN($M$5,K211+L211)</f>
        <v>0.0</v>
      </c>
      <c r="N211" s="19">
        <f>MAX(0,MIN(K211+L211-M211,MonthlyPayment-SUM(H211,M211,R211,W211,AB211,AG211,AL211,AQ211,AV211,BA211)-SUM(I211)))</f>
        <v>0.0</v>
      </c>
      <c r="O211" s="19">
        <f>ROUND(K211+L211-M211-N211,2)</f>
        <v>0.0</v>
      </c>
      <c r="P211" s="19">
        <f>T210</f>
        <v>0.0</v>
      </c>
      <c r="Q211" s="19">
        <f>ROUND(P211*$Q$5/12,2)</f>
        <v>0.0</v>
      </c>
      <c r="R211" s="19">
        <f>MIN($R$5,P211+Q211)</f>
        <v>0.0</v>
      </c>
      <c r="S211" s="19">
        <f>MAX(0,MIN(P211+Q211-R211,MonthlyPayment-SUM(H211,M211,R211,W211,AB211,AG211,AL211,AQ211,AV211,BA211)-SUM(I211,N211)))</f>
        <v>0.0</v>
      </c>
      <c r="T211" s="19">
        <f>ROUND(P211+Q211-R211-S211,2)</f>
        <v>0.0</v>
      </c>
      <c r="U211" s="19">
        <f>Y210</f>
        <v>0.0</v>
      </c>
      <c r="V211" s="19">
        <f>ROUND(U211*$V$5/12,2)</f>
        <v>0.0</v>
      </c>
      <c r="W211" s="19">
        <f>MIN($W$5,U211+V211)</f>
        <v>0.0</v>
      </c>
      <c r="X211" s="19">
        <f>MAX(0,MIN(U211+V211-W211,MonthlyPayment-SUM(H211,M211,R211,W211,AB211,AG211,AL211,AQ211,AV211,BA211)-SUM(I211,N211,S211)))</f>
        <v>0.0</v>
      </c>
      <c r="Y211" s="19">
        <f>ROUND(U211+V211-W211-X211,2)</f>
        <v>0.0</v>
      </c>
      <c r="Z211" s="19">
        <f>AD210</f>
        <v>0.0</v>
      </c>
      <c r="AA211" s="19">
        <f>ROUND(Z211*$AA$5/12,2)</f>
        <v>0.0</v>
      </c>
      <c r="AB211" s="19">
        <f>MIN($AB$5,Z211+AA211)</f>
        <v>0.0</v>
      </c>
      <c r="AC211" s="19">
        <f>MAX(0,MIN(Z211+AA211-AB211,MonthlyPayment-SUM(H211,M211,R211,W211,AB211,AG211,AL211,AQ211,AV211,BA211)-SUM(I211,N211,S211,X211)))</f>
        <v>0.0</v>
      </c>
      <c r="AD211" s="19">
        <f>ROUND(Z211+AA211-AB211-AC211,2)</f>
        <v>0.0</v>
      </c>
      <c r="AE211" s="19">
        <f>AI210</f>
        <v>0.0</v>
      </c>
      <c r="AF211" s="19">
        <f>ROUND(AE211*$AF$5/12,2)</f>
        <v>0.0</v>
      </c>
      <c r="AG211" s="19">
        <f>MIN($AG$5,AE211+AF211)</f>
        <v>0.0</v>
      </c>
      <c r="AH211" s="19">
        <f>MAX(0,MIN(AE211+AF211-AG211,MonthlyPayment-SUM(H211,M211,R211,W211,AB211,AG211,AL211,AQ211,AV211,BA211)-SUM(I211,N211,S211,X211,AC211)))</f>
        <v>0.0</v>
      </c>
      <c r="AI211" s="19">
        <f>ROUND(AE211+AF211-AG211-AH211,2)</f>
        <v>0.0</v>
      </c>
      <c r="AJ211" s="19">
        <f>AN210</f>
        <v>0.0</v>
      </c>
      <c r="AK211" s="19">
        <f>ROUND(AJ211*$AK$5/12,2)</f>
        <v>0.0</v>
      </c>
      <c r="AL211" s="19">
        <f>MIN($AL$5,AJ211+AK211)</f>
        <v>0.0</v>
      </c>
      <c r="AM211" s="19">
        <f>MAX(0,MIN(AJ211+AK211-AL211,MonthlyPayment-SUM(H211,M211,R211,W211,AB211,AG211,AL211,AQ211,AV211,BA211)-SUM(I211,N211,S211,X211,AC211,AH211)))</f>
        <v>0.0</v>
      </c>
      <c r="AN211" s="19">
        <f>ROUND(AJ211+AK211-AL211-AM211,2)</f>
        <v>0.0</v>
      </c>
      <c r="AO211" s="19">
        <f>AS210</f>
        <v>0.0</v>
      </c>
      <c r="AP211" s="19">
        <f>ROUND(AO211*$AP$5/12,2)</f>
        <v>0.0</v>
      </c>
      <c r="AQ211" s="19">
        <f>MIN($AQ$5,AO211+AP211)</f>
        <v>0.0</v>
      </c>
      <c r="AR211" s="19">
        <f>MAX(0,MIN(AO211+AP211-AQ211,MonthlyPayment-SUM(H211,M211,R211,W211,AB211,AG211,AL211,AQ211,AV211,BA211)-SUM(I211,N211,S211,X211,AC211,AH211,AM211)))</f>
        <v>0.0</v>
      </c>
      <c r="AS211" s="19">
        <f>ROUND(AO211+AP211-AQ211-AR211,2)</f>
        <v>0.0</v>
      </c>
      <c r="AT211" s="19">
        <f>AX210</f>
        <v>0.0</v>
      </c>
      <c r="AU211" s="19">
        <f>ROUND(AT211*$AU$5/12,2)</f>
        <v>0.0</v>
      </c>
      <c r="AV211" s="19">
        <f>MIN($AV$5,AT211+AU211)</f>
        <v>0.0</v>
      </c>
      <c r="AW211" s="19">
        <f>MAX(0,MIN(AT211+AU211-AV211,MonthlyPayment-SUM(H211,M211,R211,W211,AB211,AG211,AL211,AQ211,AV211,BA211)-SUM(I211,N211,S211,X211,AC211,AH211,AM211,AR211)))</f>
        <v>0.0</v>
      </c>
      <c r="AX211" s="19">
        <f>ROUND(AT211+AU211-AV211-AW211,2)</f>
        <v>0.0</v>
      </c>
      <c r="AY211" s="19">
        <f>BC210</f>
        <v>0.0</v>
      </c>
      <c r="AZ211" s="19">
        <f>ROUND(AY211*$AZ$5/12,2)</f>
        <v>0.0</v>
      </c>
      <c r="BA211" s="19">
        <f>MIN($BA$5,AY211+AZ211)</f>
        <v>0.0</v>
      </c>
      <c r="BB211" s="19">
        <f>MAX(0,MIN(AY211+AZ211-BA211,MonthlyPayment-SUM(H211,M211,R211,W211,AB211,AG211,AL211,AQ211,AV211,BA211)-SUM(I211,N211,S211,X211,AC211,AH211,AM211,AR211,AW211)))</f>
        <v>0.0</v>
      </c>
      <c r="BC211" s="19">
        <f>ROUND(AY211+AZ211-BA211-BB211,2)</f>
        <v>0.0</v>
      </c>
    </row>
    <row r="212" spans="1:55">
      <c r="A212" s="9">
        <v>206</v>
      </c>
      <c r="B212" s="15">
        <f>IF(FirstPayment="","",EDATE(FirstPayment,A212-1))</f>
        <v/>
      </c>
      <c r="C212" s="19">
        <f>SUM(H212,M212,R212,W212,AB212,AG212,AL212,AQ212,AV212,BA212,I212,N212,S212,X212,AC212,AH212,AM212,AR212,AW212,BB212)</f>
        <v>0.0</v>
      </c>
      <c r="D212" s="19">
        <f>SUM(J212,O212,T212,Y212,AD212,AI212,AN212,AS212,AX212,BC212)</f>
        <v>0.0</v>
      </c>
      <c r="E212" s="19">
        <f>SUM(G212,L212,Q212,V212,AA212,AF212,AK212,AP212,AU212,AZ212)</f>
        <v>0.0</v>
      </c>
      <c r="F212" s="19">
        <f>J211</f>
        <v>0.0</v>
      </c>
      <c r="G212" s="19">
        <f>ROUND(F212*$G$5/12,2)</f>
        <v>0.0</v>
      </c>
      <c r="H212" s="19">
        <f>MIN($H$5,F212+G212)</f>
        <v>0.0</v>
      </c>
      <c r="I212" s="19">
        <f>MAX(0,MIN(F212+G212-H212,MonthlyPayment-SUM(H212,M212,R212,W212,AB212,AG212,AL212,AQ212,AV212,BA212)))</f>
        <v>0.0</v>
      </c>
      <c r="J212" s="19">
        <f>ROUND(F212+G212-H212-I212,2)</f>
        <v>0.0</v>
      </c>
      <c r="K212" s="19">
        <f>O211</f>
        <v>0.0</v>
      </c>
      <c r="L212" s="19">
        <f>ROUND(K212*$L$5/12,2)</f>
        <v>0.0</v>
      </c>
      <c r="M212" s="19">
        <f>MIN($M$5,K212+L212)</f>
        <v>0.0</v>
      </c>
      <c r="N212" s="19">
        <f>MAX(0,MIN(K212+L212-M212,MonthlyPayment-SUM(H212,M212,R212,W212,AB212,AG212,AL212,AQ212,AV212,BA212)-SUM(I212)))</f>
        <v>0.0</v>
      </c>
      <c r="O212" s="19">
        <f>ROUND(K212+L212-M212-N212,2)</f>
        <v>0.0</v>
      </c>
      <c r="P212" s="19">
        <f>T211</f>
        <v>0.0</v>
      </c>
      <c r="Q212" s="19">
        <f>ROUND(P212*$Q$5/12,2)</f>
        <v>0.0</v>
      </c>
      <c r="R212" s="19">
        <f>MIN($R$5,P212+Q212)</f>
        <v>0.0</v>
      </c>
      <c r="S212" s="19">
        <f>MAX(0,MIN(P212+Q212-R212,MonthlyPayment-SUM(H212,M212,R212,W212,AB212,AG212,AL212,AQ212,AV212,BA212)-SUM(I212,N212)))</f>
        <v>0.0</v>
      </c>
      <c r="T212" s="19">
        <f>ROUND(P212+Q212-R212-S212,2)</f>
        <v>0.0</v>
      </c>
      <c r="U212" s="19">
        <f>Y211</f>
        <v>0.0</v>
      </c>
      <c r="V212" s="19">
        <f>ROUND(U212*$V$5/12,2)</f>
        <v>0.0</v>
      </c>
      <c r="W212" s="19">
        <f>MIN($W$5,U212+V212)</f>
        <v>0.0</v>
      </c>
      <c r="X212" s="19">
        <f>MAX(0,MIN(U212+V212-W212,MonthlyPayment-SUM(H212,M212,R212,W212,AB212,AG212,AL212,AQ212,AV212,BA212)-SUM(I212,N212,S212)))</f>
        <v>0.0</v>
      </c>
      <c r="Y212" s="19">
        <f>ROUND(U212+V212-W212-X212,2)</f>
        <v>0.0</v>
      </c>
      <c r="Z212" s="19">
        <f>AD211</f>
        <v>0.0</v>
      </c>
      <c r="AA212" s="19">
        <f>ROUND(Z212*$AA$5/12,2)</f>
        <v>0.0</v>
      </c>
      <c r="AB212" s="19">
        <f>MIN($AB$5,Z212+AA212)</f>
        <v>0.0</v>
      </c>
      <c r="AC212" s="19">
        <f>MAX(0,MIN(Z212+AA212-AB212,MonthlyPayment-SUM(H212,M212,R212,W212,AB212,AG212,AL212,AQ212,AV212,BA212)-SUM(I212,N212,S212,X212)))</f>
        <v>0.0</v>
      </c>
      <c r="AD212" s="19">
        <f>ROUND(Z212+AA212-AB212-AC212,2)</f>
        <v>0.0</v>
      </c>
      <c r="AE212" s="19">
        <f>AI211</f>
        <v>0.0</v>
      </c>
      <c r="AF212" s="19">
        <f>ROUND(AE212*$AF$5/12,2)</f>
        <v>0.0</v>
      </c>
      <c r="AG212" s="19">
        <f>MIN($AG$5,AE212+AF212)</f>
        <v>0.0</v>
      </c>
      <c r="AH212" s="19">
        <f>MAX(0,MIN(AE212+AF212-AG212,MonthlyPayment-SUM(H212,M212,R212,W212,AB212,AG212,AL212,AQ212,AV212,BA212)-SUM(I212,N212,S212,X212,AC212)))</f>
        <v>0.0</v>
      </c>
      <c r="AI212" s="19">
        <f>ROUND(AE212+AF212-AG212-AH212,2)</f>
        <v>0.0</v>
      </c>
      <c r="AJ212" s="19">
        <f>AN211</f>
        <v>0.0</v>
      </c>
      <c r="AK212" s="19">
        <f>ROUND(AJ212*$AK$5/12,2)</f>
        <v>0.0</v>
      </c>
      <c r="AL212" s="19">
        <f>MIN($AL$5,AJ212+AK212)</f>
        <v>0.0</v>
      </c>
      <c r="AM212" s="19">
        <f>MAX(0,MIN(AJ212+AK212-AL212,MonthlyPayment-SUM(H212,M212,R212,W212,AB212,AG212,AL212,AQ212,AV212,BA212)-SUM(I212,N212,S212,X212,AC212,AH212)))</f>
        <v>0.0</v>
      </c>
      <c r="AN212" s="19">
        <f>ROUND(AJ212+AK212-AL212-AM212,2)</f>
        <v>0.0</v>
      </c>
      <c r="AO212" s="19">
        <f>AS211</f>
        <v>0.0</v>
      </c>
      <c r="AP212" s="19">
        <f>ROUND(AO212*$AP$5/12,2)</f>
        <v>0.0</v>
      </c>
      <c r="AQ212" s="19">
        <f>MIN($AQ$5,AO212+AP212)</f>
        <v>0.0</v>
      </c>
      <c r="AR212" s="19">
        <f>MAX(0,MIN(AO212+AP212-AQ212,MonthlyPayment-SUM(H212,M212,R212,W212,AB212,AG212,AL212,AQ212,AV212,BA212)-SUM(I212,N212,S212,X212,AC212,AH212,AM212)))</f>
        <v>0.0</v>
      </c>
      <c r="AS212" s="19">
        <f>ROUND(AO212+AP212-AQ212-AR212,2)</f>
        <v>0.0</v>
      </c>
      <c r="AT212" s="19">
        <f>AX211</f>
        <v>0.0</v>
      </c>
      <c r="AU212" s="19">
        <f>ROUND(AT212*$AU$5/12,2)</f>
        <v>0.0</v>
      </c>
      <c r="AV212" s="19">
        <f>MIN($AV$5,AT212+AU212)</f>
        <v>0.0</v>
      </c>
      <c r="AW212" s="19">
        <f>MAX(0,MIN(AT212+AU212-AV212,MonthlyPayment-SUM(H212,M212,R212,W212,AB212,AG212,AL212,AQ212,AV212,BA212)-SUM(I212,N212,S212,X212,AC212,AH212,AM212,AR212)))</f>
        <v>0.0</v>
      </c>
      <c r="AX212" s="19">
        <f>ROUND(AT212+AU212-AV212-AW212,2)</f>
        <v>0.0</v>
      </c>
      <c r="AY212" s="19">
        <f>BC211</f>
        <v>0.0</v>
      </c>
      <c r="AZ212" s="19">
        <f>ROUND(AY212*$AZ$5/12,2)</f>
        <v>0.0</v>
      </c>
      <c r="BA212" s="19">
        <f>MIN($BA$5,AY212+AZ212)</f>
        <v>0.0</v>
      </c>
      <c r="BB212" s="19">
        <f>MAX(0,MIN(AY212+AZ212-BA212,MonthlyPayment-SUM(H212,M212,R212,W212,AB212,AG212,AL212,AQ212,AV212,BA212)-SUM(I212,N212,S212,X212,AC212,AH212,AM212,AR212,AW212)))</f>
        <v>0.0</v>
      </c>
      <c r="BC212" s="19">
        <f>ROUND(AY212+AZ212-BA212-BB212,2)</f>
        <v>0.0</v>
      </c>
    </row>
    <row r="213" spans="1:55">
      <c r="A213" s="9">
        <v>207</v>
      </c>
      <c r="B213" s="15">
        <f>IF(FirstPayment="","",EDATE(FirstPayment,A213-1))</f>
        <v/>
      </c>
      <c r="C213" s="19">
        <f>SUM(H213,M213,R213,W213,AB213,AG213,AL213,AQ213,AV213,BA213,I213,N213,S213,X213,AC213,AH213,AM213,AR213,AW213,BB213)</f>
        <v>0.0</v>
      </c>
      <c r="D213" s="19">
        <f>SUM(J213,O213,T213,Y213,AD213,AI213,AN213,AS213,AX213,BC213)</f>
        <v>0.0</v>
      </c>
      <c r="E213" s="19">
        <f>SUM(G213,L213,Q213,V213,AA213,AF213,AK213,AP213,AU213,AZ213)</f>
        <v>0.0</v>
      </c>
      <c r="F213" s="19">
        <f>J212</f>
        <v>0.0</v>
      </c>
      <c r="G213" s="19">
        <f>ROUND(F213*$G$5/12,2)</f>
        <v>0.0</v>
      </c>
      <c r="H213" s="19">
        <f>MIN($H$5,F213+G213)</f>
        <v>0.0</v>
      </c>
      <c r="I213" s="19">
        <f>MAX(0,MIN(F213+G213-H213,MonthlyPayment-SUM(H213,M213,R213,W213,AB213,AG213,AL213,AQ213,AV213,BA213)))</f>
        <v>0.0</v>
      </c>
      <c r="J213" s="19">
        <f>ROUND(F213+G213-H213-I213,2)</f>
        <v>0.0</v>
      </c>
      <c r="K213" s="19">
        <f>O212</f>
        <v>0.0</v>
      </c>
      <c r="L213" s="19">
        <f>ROUND(K213*$L$5/12,2)</f>
        <v>0.0</v>
      </c>
      <c r="M213" s="19">
        <f>MIN($M$5,K213+L213)</f>
        <v>0.0</v>
      </c>
      <c r="N213" s="19">
        <f>MAX(0,MIN(K213+L213-M213,MonthlyPayment-SUM(H213,M213,R213,W213,AB213,AG213,AL213,AQ213,AV213,BA213)-SUM(I213)))</f>
        <v>0.0</v>
      </c>
      <c r="O213" s="19">
        <f>ROUND(K213+L213-M213-N213,2)</f>
        <v>0.0</v>
      </c>
      <c r="P213" s="19">
        <f>T212</f>
        <v>0.0</v>
      </c>
      <c r="Q213" s="19">
        <f>ROUND(P213*$Q$5/12,2)</f>
        <v>0.0</v>
      </c>
      <c r="R213" s="19">
        <f>MIN($R$5,P213+Q213)</f>
        <v>0.0</v>
      </c>
      <c r="S213" s="19">
        <f>MAX(0,MIN(P213+Q213-R213,MonthlyPayment-SUM(H213,M213,R213,W213,AB213,AG213,AL213,AQ213,AV213,BA213)-SUM(I213,N213)))</f>
        <v>0.0</v>
      </c>
      <c r="T213" s="19">
        <f>ROUND(P213+Q213-R213-S213,2)</f>
        <v>0.0</v>
      </c>
      <c r="U213" s="19">
        <f>Y212</f>
        <v>0.0</v>
      </c>
      <c r="V213" s="19">
        <f>ROUND(U213*$V$5/12,2)</f>
        <v>0.0</v>
      </c>
      <c r="W213" s="19">
        <f>MIN($W$5,U213+V213)</f>
        <v>0.0</v>
      </c>
      <c r="X213" s="19">
        <f>MAX(0,MIN(U213+V213-W213,MonthlyPayment-SUM(H213,M213,R213,W213,AB213,AG213,AL213,AQ213,AV213,BA213)-SUM(I213,N213,S213)))</f>
        <v>0.0</v>
      </c>
      <c r="Y213" s="19">
        <f>ROUND(U213+V213-W213-X213,2)</f>
        <v>0.0</v>
      </c>
      <c r="Z213" s="19">
        <f>AD212</f>
        <v>0.0</v>
      </c>
      <c r="AA213" s="19">
        <f>ROUND(Z213*$AA$5/12,2)</f>
        <v>0.0</v>
      </c>
      <c r="AB213" s="19">
        <f>MIN($AB$5,Z213+AA213)</f>
        <v>0.0</v>
      </c>
      <c r="AC213" s="19">
        <f>MAX(0,MIN(Z213+AA213-AB213,MonthlyPayment-SUM(H213,M213,R213,W213,AB213,AG213,AL213,AQ213,AV213,BA213)-SUM(I213,N213,S213,X213)))</f>
        <v>0.0</v>
      </c>
      <c r="AD213" s="19">
        <f>ROUND(Z213+AA213-AB213-AC213,2)</f>
        <v>0.0</v>
      </c>
      <c r="AE213" s="19">
        <f>AI212</f>
        <v>0.0</v>
      </c>
      <c r="AF213" s="19">
        <f>ROUND(AE213*$AF$5/12,2)</f>
        <v>0.0</v>
      </c>
      <c r="AG213" s="19">
        <f>MIN($AG$5,AE213+AF213)</f>
        <v>0.0</v>
      </c>
      <c r="AH213" s="19">
        <f>MAX(0,MIN(AE213+AF213-AG213,MonthlyPayment-SUM(H213,M213,R213,W213,AB213,AG213,AL213,AQ213,AV213,BA213)-SUM(I213,N213,S213,X213,AC213)))</f>
        <v>0.0</v>
      </c>
      <c r="AI213" s="19">
        <f>ROUND(AE213+AF213-AG213-AH213,2)</f>
        <v>0.0</v>
      </c>
      <c r="AJ213" s="19">
        <f>AN212</f>
        <v>0.0</v>
      </c>
      <c r="AK213" s="19">
        <f>ROUND(AJ213*$AK$5/12,2)</f>
        <v>0.0</v>
      </c>
      <c r="AL213" s="19">
        <f>MIN($AL$5,AJ213+AK213)</f>
        <v>0.0</v>
      </c>
      <c r="AM213" s="19">
        <f>MAX(0,MIN(AJ213+AK213-AL213,MonthlyPayment-SUM(H213,M213,R213,W213,AB213,AG213,AL213,AQ213,AV213,BA213)-SUM(I213,N213,S213,X213,AC213,AH213)))</f>
        <v>0.0</v>
      </c>
      <c r="AN213" s="19">
        <f>ROUND(AJ213+AK213-AL213-AM213,2)</f>
        <v>0.0</v>
      </c>
      <c r="AO213" s="19">
        <f>AS212</f>
        <v>0.0</v>
      </c>
      <c r="AP213" s="19">
        <f>ROUND(AO213*$AP$5/12,2)</f>
        <v>0.0</v>
      </c>
      <c r="AQ213" s="19">
        <f>MIN($AQ$5,AO213+AP213)</f>
        <v>0.0</v>
      </c>
      <c r="AR213" s="19">
        <f>MAX(0,MIN(AO213+AP213-AQ213,MonthlyPayment-SUM(H213,M213,R213,W213,AB213,AG213,AL213,AQ213,AV213,BA213)-SUM(I213,N213,S213,X213,AC213,AH213,AM213)))</f>
        <v>0.0</v>
      </c>
      <c r="AS213" s="19">
        <f>ROUND(AO213+AP213-AQ213-AR213,2)</f>
        <v>0.0</v>
      </c>
      <c r="AT213" s="19">
        <f>AX212</f>
        <v>0.0</v>
      </c>
      <c r="AU213" s="19">
        <f>ROUND(AT213*$AU$5/12,2)</f>
        <v>0.0</v>
      </c>
      <c r="AV213" s="19">
        <f>MIN($AV$5,AT213+AU213)</f>
        <v>0.0</v>
      </c>
      <c r="AW213" s="19">
        <f>MAX(0,MIN(AT213+AU213-AV213,MonthlyPayment-SUM(H213,M213,R213,W213,AB213,AG213,AL213,AQ213,AV213,BA213)-SUM(I213,N213,S213,X213,AC213,AH213,AM213,AR213)))</f>
        <v>0.0</v>
      </c>
      <c r="AX213" s="19">
        <f>ROUND(AT213+AU213-AV213-AW213,2)</f>
        <v>0.0</v>
      </c>
      <c r="AY213" s="19">
        <f>BC212</f>
        <v>0.0</v>
      </c>
      <c r="AZ213" s="19">
        <f>ROUND(AY213*$AZ$5/12,2)</f>
        <v>0.0</v>
      </c>
      <c r="BA213" s="19">
        <f>MIN($BA$5,AY213+AZ213)</f>
        <v>0.0</v>
      </c>
      <c r="BB213" s="19">
        <f>MAX(0,MIN(AY213+AZ213-BA213,MonthlyPayment-SUM(H213,M213,R213,W213,AB213,AG213,AL213,AQ213,AV213,BA213)-SUM(I213,N213,S213,X213,AC213,AH213,AM213,AR213,AW213)))</f>
        <v>0.0</v>
      </c>
      <c r="BC213" s="19">
        <f>ROUND(AY213+AZ213-BA213-BB213,2)</f>
        <v>0.0</v>
      </c>
    </row>
    <row r="214" spans="1:55">
      <c r="A214" s="9">
        <v>208</v>
      </c>
      <c r="B214" s="15">
        <f>IF(FirstPayment="","",EDATE(FirstPayment,A214-1))</f>
        <v/>
      </c>
      <c r="C214" s="19">
        <f>SUM(H214,M214,R214,W214,AB214,AG214,AL214,AQ214,AV214,BA214,I214,N214,S214,X214,AC214,AH214,AM214,AR214,AW214,BB214)</f>
        <v>0.0</v>
      </c>
      <c r="D214" s="19">
        <f>SUM(J214,O214,T214,Y214,AD214,AI214,AN214,AS214,AX214,BC214)</f>
        <v>0.0</v>
      </c>
      <c r="E214" s="19">
        <f>SUM(G214,L214,Q214,V214,AA214,AF214,AK214,AP214,AU214,AZ214)</f>
        <v>0.0</v>
      </c>
      <c r="F214" s="19">
        <f>J213</f>
        <v>0.0</v>
      </c>
      <c r="G214" s="19">
        <f>ROUND(F214*$G$5/12,2)</f>
        <v>0.0</v>
      </c>
      <c r="H214" s="19">
        <f>MIN($H$5,F214+G214)</f>
        <v>0.0</v>
      </c>
      <c r="I214" s="19">
        <f>MAX(0,MIN(F214+G214-H214,MonthlyPayment-SUM(H214,M214,R214,W214,AB214,AG214,AL214,AQ214,AV214,BA214)))</f>
        <v>0.0</v>
      </c>
      <c r="J214" s="19">
        <f>ROUND(F214+G214-H214-I214,2)</f>
        <v>0.0</v>
      </c>
      <c r="K214" s="19">
        <f>O213</f>
        <v>0.0</v>
      </c>
      <c r="L214" s="19">
        <f>ROUND(K214*$L$5/12,2)</f>
        <v>0.0</v>
      </c>
      <c r="M214" s="19">
        <f>MIN($M$5,K214+L214)</f>
        <v>0.0</v>
      </c>
      <c r="N214" s="19">
        <f>MAX(0,MIN(K214+L214-M214,MonthlyPayment-SUM(H214,M214,R214,W214,AB214,AG214,AL214,AQ214,AV214,BA214)-SUM(I214)))</f>
        <v>0.0</v>
      </c>
      <c r="O214" s="19">
        <f>ROUND(K214+L214-M214-N214,2)</f>
        <v>0.0</v>
      </c>
      <c r="P214" s="19">
        <f>T213</f>
        <v>0.0</v>
      </c>
      <c r="Q214" s="19">
        <f>ROUND(P214*$Q$5/12,2)</f>
        <v>0.0</v>
      </c>
      <c r="R214" s="19">
        <f>MIN($R$5,P214+Q214)</f>
        <v>0.0</v>
      </c>
      <c r="S214" s="19">
        <f>MAX(0,MIN(P214+Q214-R214,MonthlyPayment-SUM(H214,M214,R214,W214,AB214,AG214,AL214,AQ214,AV214,BA214)-SUM(I214,N214)))</f>
        <v>0.0</v>
      </c>
      <c r="T214" s="19">
        <f>ROUND(P214+Q214-R214-S214,2)</f>
        <v>0.0</v>
      </c>
      <c r="U214" s="19">
        <f>Y213</f>
        <v>0.0</v>
      </c>
      <c r="V214" s="19">
        <f>ROUND(U214*$V$5/12,2)</f>
        <v>0.0</v>
      </c>
      <c r="W214" s="19">
        <f>MIN($W$5,U214+V214)</f>
        <v>0.0</v>
      </c>
      <c r="X214" s="19">
        <f>MAX(0,MIN(U214+V214-W214,MonthlyPayment-SUM(H214,M214,R214,W214,AB214,AG214,AL214,AQ214,AV214,BA214)-SUM(I214,N214,S214)))</f>
        <v>0.0</v>
      </c>
      <c r="Y214" s="19">
        <f>ROUND(U214+V214-W214-X214,2)</f>
        <v>0.0</v>
      </c>
      <c r="Z214" s="19">
        <f>AD213</f>
        <v>0.0</v>
      </c>
      <c r="AA214" s="19">
        <f>ROUND(Z214*$AA$5/12,2)</f>
        <v>0.0</v>
      </c>
      <c r="AB214" s="19">
        <f>MIN($AB$5,Z214+AA214)</f>
        <v>0.0</v>
      </c>
      <c r="AC214" s="19">
        <f>MAX(0,MIN(Z214+AA214-AB214,MonthlyPayment-SUM(H214,M214,R214,W214,AB214,AG214,AL214,AQ214,AV214,BA214)-SUM(I214,N214,S214,X214)))</f>
        <v>0.0</v>
      </c>
      <c r="AD214" s="19">
        <f>ROUND(Z214+AA214-AB214-AC214,2)</f>
        <v>0.0</v>
      </c>
      <c r="AE214" s="19">
        <f>AI213</f>
        <v>0.0</v>
      </c>
      <c r="AF214" s="19">
        <f>ROUND(AE214*$AF$5/12,2)</f>
        <v>0.0</v>
      </c>
      <c r="AG214" s="19">
        <f>MIN($AG$5,AE214+AF214)</f>
        <v>0.0</v>
      </c>
      <c r="AH214" s="19">
        <f>MAX(0,MIN(AE214+AF214-AG214,MonthlyPayment-SUM(H214,M214,R214,W214,AB214,AG214,AL214,AQ214,AV214,BA214)-SUM(I214,N214,S214,X214,AC214)))</f>
        <v>0.0</v>
      </c>
      <c r="AI214" s="19">
        <f>ROUND(AE214+AF214-AG214-AH214,2)</f>
        <v>0.0</v>
      </c>
      <c r="AJ214" s="19">
        <f>AN213</f>
        <v>0.0</v>
      </c>
      <c r="AK214" s="19">
        <f>ROUND(AJ214*$AK$5/12,2)</f>
        <v>0.0</v>
      </c>
      <c r="AL214" s="19">
        <f>MIN($AL$5,AJ214+AK214)</f>
        <v>0.0</v>
      </c>
      <c r="AM214" s="19">
        <f>MAX(0,MIN(AJ214+AK214-AL214,MonthlyPayment-SUM(H214,M214,R214,W214,AB214,AG214,AL214,AQ214,AV214,BA214)-SUM(I214,N214,S214,X214,AC214,AH214)))</f>
        <v>0.0</v>
      </c>
      <c r="AN214" s="19">
        <f>ROUND(AJ214+AK214-AL214-AM214,2)</f>
        <v>0.0</v>
      </c>
      <c r="AO214" s="19">
        <f>AS213</f>
        <v>0.0</v>
      </c>
      <c r="AP214" s="19">
        <f>ROUND(AO214*$AP$5/12,2)</f>
        <v>0.0</v>
      </c>
      <c r="AQ214" s="19">
        <f>MIN($AQ$5,AO214+AP214)</f>
        <v>0.0</v>
      </c>
      <c r="AR214" s="19">
        <f>MAX(0,MIN(AO214+AP214-AQ214,MonthlyPayment-SUM(H214,M214,R214,W214,AB214,AG214,AL214,AQ214,AV214,BA214)-SUM(I214,N214,S214,X214,AC214,AH214,AM214)))</f>
        <v>0.0</v>
      </c>
      <c r="AS214" s="19">
        <f>ROUND(AO214+AP214-AQ214-AR214,2)</f>
        <v>0.0</v>
      </c>
      <c r="AT214" s="19">
        <f>AX213</f>
        <v>0.0</v>
      </c>
      <c r="AU214" s="19">
        <f>ROUND(AT214*$AU$5/12,2)</f>
        <v>0.0</v>
      </c>
      <c r="AV214" s="19">
        <f>MIN($AV$5,AT214+AU214)</f>
        <v>0.0</v>
      </c>
      <c r="AW214" s="19">
        <f>MAX(0,MIN(AT214+AU214-AV214,MonthlyPayment-SUM(H214,M214,R214,W214,AB214,AG214,AL214,AQ214,AV214,BA214)-SUM(I214,N214,S214,X214,AC214,AH214,AM214,AR214)))</f>
        <v>0.0</v>
      </c>
      <c r="AX214" s="19">
        <f>ROUND(AT214+AU214-AV214-AW214,2)</f>
        <v>0.0</v>
      </c>
      <c r="AY214" s="19">
        <f>BC213</f>
        <v>0.0</v>
      </c>
      <c r="AZ214" s="19">
        <f>ROUND(AY214*$AZ$5/12,2)</f>
        <v>0.0</v>
      </c>
      <c r="BA214" s="19">
        <f>MIN($BA$5,AY214+AZ214)</f>
        <v>0.0</v>
      </c>
      <c r="BB214" s="19">
        <f>MAX(0,MIN(AY214+AZ214-BA214,MonthlyPayment-SUM(H214,M214,R214,W214,AB214,AG214,AL214,AQ214,AV214,BA214)-SUM(I214,N214,S214,X214,AC214,AH214,AM214,AR214,AW214)))</f>
        <v>0.0</v>
      </c>
      <c r="BC214" s="19">
        <f>ROUND(AY214+AZ214-BA214-BB214,2)</f>
        <v>0.0</v>
      </c>
    </row>
    <row r="215" spans="1:55">
      <c r="A215" s="9">
        <v>209</v>
      </c>
      <c r="B215" s="15">
        <f>IF(FirstPayment="","",EDATE(FirstPayment,A215-1))</f>
        <v/>
      </c>
      <c r="C215" s="19">
        <f>SUM(H215,M215,R215,W215,AB215,AG215,AL215,AQ215,AV215,BA215,I215,N215,S215,X215,AC215,AH215,AM215,AR215,AW215,BB215)</f>
        <v>0.0</v>
      </c>
      <c r="D215" s="19">
        <f>SUM(J215,O215,T215,Y215,AD215,AI215,AN215,AS215,AX215,BC215)</f>
        <v>0.0</v>
      </c>
      <c r="E215" s="19">
        <f>SUM(G215,L215,Q215,V215,AA215,AF215,AK215,AP215,AU215,AZ215)</f>
        <v>0.0</v>
      </c>
      <c r="F215" s="19">
        <f>J214</f>
        <v>0.0</v>
      </c>
      <c r="G215" s="19">
        <f>ROUND(F215*$G$5/12,2)</f>
        <v>0.0</v>
      </c>
      <c r="H215" s="19">
        <f>MIN($H$5,F215+G215)</f>
        <v>0.0</v>
      </c>
      <c r="I215" s="19">
        <f>MAX(0,MIN(F215+G215-H215,MonthlyPayment-SUM(H215,M215,R215,W215,AB215,AG215,AL215,AQ215,AV215,BA215)))</f>
        <v>0.0</v>
      </c>
      <c r="J215" s="19">
        <f>ROUND(F215+G215-H215-I215,2)</f>
        <v>0.0</v>
      </c>
      <c r="K215" s="19">
        <f>O214</f>
        <v>0.0</v>
      </c>
      <c r="L215" s="19">
        <f>ROUND(K215*$L$5/12,2)</f>
        <v>0.0</v>
      </c>
      <c r="M215" s="19">
        <f>MIN($M$5,K215+L215)</f>
        <v>0.0</v>
      </c>
      <c r="N215" s="19">
        <f>MAX(0,MIN(K215+L215-M215,MonthlyPayment-SUM(H215,M215,R215,W215,AB215,AG215,AL215,AQ215,AV215,BA215)-SUM(I215)))</f>
        <v>0.0</v>
      </c>
      <c r="O215" s="19">
        <f>ROUND(K215+L215-M215-N215,2)</f>
        <v>0.0</v>
      </c>
      <c r="P215" s="19">
        <f>T214</f>
        <v>0.0</v>
      </c>
      <c r="Q215" s="19">
        <f>ROUND(P215*$Q$5/12,2)</f>
        <v>0.0</v>
      </c>
      <c r="R215" s="19">
        <f>MIN($R$5,P215+Q215)</f>
        <v>0.0</v>
      </c>
      <c r="S215" s="19">
        <f>MAX(0,MIN(P215+Q215-R215,MonthlyPayment-SUM(H215,M215,R215,W215,AB215,AG215,AL215,AQ215,AV215,BA215)-SUM(I215,N215)))</f>
        <v>0.0</v>
      </c>
      <c r="T215" s="19">
        <f>ROUND(P215+Q215-R215-S215,2)</f>
        <v>0.0</v>
      </c>
      <c r="U215" s="19">
        <f>Y214</f>
        <v>0.0</v>
      </c>
      <c r="V215" s="19">
        <f>ROUND(U215*$V$5/12,2)</f>
        <v>0.0</v>
      </c>
      <c r="W215" s="19">
        <f>MIN($W$5,U215+V215)</f>
        <v>0.0</v>
      </c>
      <c r="X215" s="19">
        <f>MAX(0,MIN(U215+V215-W215,MonthlyPayment-SUM(H215,M215,R215,W215,AB215,AG215,AL215,AQ215,AV215,BA215)-SUM(I215,N215,S215)))</f>
        <v>0.0</v>
      </c>
      <c r="Y215" s="19">
        <f>ROUND(U215+V215-W215-X215,2)</f>
        <v>0.0</v>
      </c>
      <c r="Z215" s="19">
        <f>AD214</f>
        <v>0.0</v>
      </c>
      <c r="AA215" s="19">
        <f>ROUND(Z215*$AA$5/12,2)</f>
        <v>0.0</v>
      </c>
      <c r="AB215" s="19">
        <f>MIN($AB$5,Z215+AA215)</f>
        <v>0.0</v>
      </c>
      <c r="AC215" s="19">
        <f>MAX(0,MIN(Z215+AA215-AB215,MonthlyPayment-SUM(H215,M215,R215,W215,AB215,AG215,AL215,AQ215,AV215,BA215)-SUM(I215,N215,S215,X215)))</f>
        <v>0.0</v>
      </c>
      <c r="AD215" s="19">
        <f>ROUND(Z215+AA215-AB215-AC215,2)</f>
        <v>0.0</v>
      </c>
      <c r="AE215" s="19">
        <f>AI214</f>
        <v>0.0</v>
      </c>
      <c r="AF215" s="19">
        <f>ROUND(AE215*$AF$5/12,2)</f>
        <v>0.0</v>
      </c>
      <c r="AG215" s="19">
        <f>MIN($AG$5,AE215+AF215)</f>
        <v>0.0</v>
      </c>
      <c r="AH215" s="19">
        <f>MAX(0,MIN(AE215+AF215-AG215,MonthlyPayment-SUM(H215,M215,R215,W215,AB215,AG215,AL215,AQ215,AV215,BA215)-SUM(I215,N215,S215,X215,AC215)))</f>
        <v>0.0</v>
      </c>
      <c r="AI215" s="19">
        <f>ROUND(AE215+AF215-AG215-AH215,2)</f>
        <v>0.0</v>
      </c>
      <c r="AJ215" s="19">
        <f>AN214</f>
        <v>0.0</v>
      </c>
      <c r="AK215" s="19">
        <f>ROUND(AJ215*$AK$5/12,2)</f>
        <v>0.0</v>
      </c>
      <c r="AL215" s="19">
        <f>MIN($AL$5,AJ215+AK215)</f>
        <v>0.0</v>
      </c>
      <c r="AM215" s="19">
        <f>MAX(0,MIN(AJ215+AK215-AL215,MonthlyPayment-SUM(H215,M215,R215,W215,AB215,AG215,AL215,AQ215,AV215,BA215)-SUM(I215,N215,S215,X215,AC215,AH215)))</f>
        <v>0.0</v>
      </c>
      <c r="AN215" s="19">
        <f>ROUND(AJ215+AK215-AL215-AM215,2)</f>
        <v>0.0</v>
      </c>
      <c r="AO215" s="19">
        <f>AS214</f>
        <v>0.0</v>
      </c>
      <c r="AP215" s="19">
        <f>ROUND(AO215*$AP$5/12,2)</f>
        <v>0.0</v>
      </c>
      <c r="AQ215" s="19">
        <f>MIN($AQ$5,AO215+AP215)</f>
        <v>0.0</v>
      </c>
      <c r="AR215" s="19">
        <f>MAX(0,MIN(AO215+AP215-AQ215,MonthlyPayment-SUM(H215,M215,R215,W215,AB215,AG215,AL215,AQ215,AV215,BA215)-SUM(I215,N215,S215,X215,AC215,AH215,AM215)))</f>
        <v>0.0</v>
      </c>
      <c r="AS215" s="19">
        <f>ROUND(AO215+AP215-AQ215-AR215,2)</f>
        <v>0.0</v>
      </c>
      <c r="AT215" s="19">
        <f>AX214</f>
        <v>0.0</v>
      </c>
      <c r="AU215" s="19">
        <f>ROUND(AT215*$AU$5/12,2)</f>
        <v>0.0</v>
      </c>
      <c r="AV215" s="19">
        <f>MIN($AV$5,AT215+AU215)</f>
        <v>0.0</v>
      </c>
      <c r="AW215" s="19">
        <f>MAX(0,MIN(AT215+AU215-AV215,MonthlyPayment-SUM(H215,M215,R215,W215,AB215,AG215,AL215,AQ215,AV215,BA215)-SUM(I215,N215,S215,X215,AC215,AH215,AM215,AR215)))</f>
        <v>0.0</v>
      </c>
      <c r="AX215" s="19">
        <f>ROUND(AT215+AU215-AV215-AW215,2)</f>
        <v>0.0</v>
      </c>
      <c r="AY215" s="19">
        <f>BC214</f>
        <v>0.0</v>
      </c>
      <c r="AZ215" s="19">
        <f>ROUND(AY215*$AZ$5/12,2)</f>
        <v>0.0</v>
      </c>
      <c r="BA215" s="19">
        <f>MIN($BA$5,AY215+AZ215)</f>
        <v>0.0</v>
      </c>
      <c r="BB215" s="19">
        <f>MAX(0,MIN(AY215+AZ215-BA215,MonthlyPayment-SUM(H215,M215,R215,W215,AB215,AG215,AL215,AQ215,AV215,BA215)-SUM(I215,N215,S215,X215,AC215,AH215,AM215,AR215,AW215)))</f>
        <v>0.0</v>
      </c>
      <c r="BC215" s="19">
        <f>ROUND(AY215+AZ215-BA215-BB215,2)</f>
        <v>0.0</v>
      </c>
    </row>
    <row r="216" spans="1:55">
      <c r="A216" s="9">
        <v>210</v>
      </c>
      <c r="B216" s="15">
        <f>IF(FirstPayment="","",EDATE(FirstPayment,A216-1))</f>
        <v/>
      </c>
      <c r="C216" s="19">
        <f>SUM(H216,M216,R216,W216,AB216,AG216,AL216,AQ216,AV216,BA216,I216,N216,S216,X216,AC216,AH216,AM216,AR216,AW216,BB216)</f>
        <v>0.0</v>
      </c>
      <c r="D216" s="19">
        <f>SUM(J216,O216,T216,Y216,AD216,AI216,AN216,AS216,AX216,BC216)</f>
        <v>0.0</v>
      </c>
      <c r="E216" s="19">
        <f>SUM(G216,L216,Q216,V216,AA216,AF216,AK216,AP216,AU216,AZ216)</f>
        <v>0.0</v>
      </c>
      <c r="F216" s="19">
        <f>J215</f>
        <v>0.0</v>
      </c>
      <c r="G216" s="19">
        <f>ROUND(F216*$G$5/12,2)</f>
        <v>0.0</v>
      </c>
      <c r="H216" s="19">
        <f>MIN($H$5,F216+G216)</f>
        <v>0.0</v>
      </c>
      <c r="I216" s="19">
        <f>MAX(0,MIN(F216+G216-H216,MonthlyPayment-SUM(H216,M216,R216,W216,AB216,AG216,AL216,AQ216,AV216,BA216)))</f>
        <v>0.0</v>
      </c>
      <c r="J216" s="19">
        <f>ROUND(F216+G216-H216-I216,2)</f>
        <v>0.0</v>
      </c>
      <c r="K216" s="19">
        <f>O215</f>
        <v>0.0</v>
      </c>
      <c r="L216" s="19">
        <f>ROUND(K216*$L$5/12,2)</f>
        <v>0.0</v>
      </c>
      <c r="M216" s="19">
        <f>MIN($M$5,K216+L216)</f>
        <v>0.0</v>
      </c>
      <c r="N216" s="19">
        <f>MAX(0,MIN(K216+L216-M216,MonthlyPayment-SUM(H216,M216,R216,W216,AB216,AG216,AL216,AQ216,AV216,BA216)-SUM(I216)))</f>
        <v>0.0</v>
      </c>
      <c r="O216" s="19">
        <f>ROUND(K216+L216-M216-N216,2)</f>
        <v>0.0</v>
      </c>
      <c r="P216" s="19">
        <f>T215</f>
        <v>0.0</v>
      </c>
      <c r="Q216" s="19">
        <f>ROUND(P216*$Q$5/12,2)</f>
        <v>0.0</v>
      </c>
      <c r="R216" s="19">
        <f>MIN($R$5,P216+Q216)</f>
        <v>0.0</v>
      </c>
      <c r="S216" s="19">
        <f>MAX(0,MIN(P216+Q216-R216,MonthlyPayment-SUM(H216,M216,R216,W216,AB216,AG216,AL216,AQ216,AV216,BA216)-SUM(I216,N216)))</f>
        <v>0.0</v>
      </c>
      <c r="T216" s="19">
        <f>ROUND(P216+Q216-R216-S216,2)</f>
        <v>0.0</v>
      </c>
      <c r="U216" s="19">
        <f>Y215</f>
        <v>0.0</v>
      </c>
      <c r="V216" s="19">
        <f>ROUND(U216*$V$5/12,2)</f>
        <v>0.0</v>
      </c>
      <c r="W216" s="19">
        <f>MIN($W$5,U216+V216)</f>
        <v>0.0</v>
      </c>
      <c r="X216" s="19">
        <f>MAX(0,MIN(U216+V216-W216,MonthlyPayment-SUM(H216,M216,R216,W216,AB216,AG216,AL216,AQ216,AV216,BA216)-SUM(I216,N216,S216)))</f>
        <v>0.0</v>
      </c>
      <c r="Y216" s="19">
        <f>ROUND(U216+V216-W216-X216,2)</f>
        <v>0.0</v>
      </c>
      <c r="Z216" s="19">
        <f>AD215</f>
        <v>0.0</v>
      </c>
      <c r="AA216" s="19">
        <f>ROUND(Z216*$AA$5/12,2)</f>
        <v>0.0</v>
      </c>
      <c r="AB216" s="19">
        <f>MIN($AB$5,Z216+AA216)</f>
        <v>0.0</v>
      </c>
      <c r="AC216" s="19">
        <f>MAX(0,MIN(Z216+AA216-AB216,MonthlyPayment-SUM(H216,M216,R216,W216,AB216,AG216,AL216,AQ216,AV216,BA216)-SUM(I216,N216,S216,X216)))</f>
        <v>0.0</v>
      </c>
      <c r="AD216" s="19">
        <f>ROUND(Z216+AA216-AB216-AC216,2)</f>
        <v>0.0</v>
      </c>
      <c r="AE216" s="19">
        <f>AI215</f>
        <v>0.0</v>
      </c>
      <c r="AF216" s="19">
        <f>ROUND(AE216*$AF$5/12,2)</f>
        <v>0.0</v>
      </c>
      <c r="AG216" s="19">
        <f>MIN($AG$5,AE216+AF216)</f>
        <v>0.0</v>
      </c>
      <c r="AH216" s="19">
        <f>MAX(0,MIN(AE216+AF216-AG216,MonthlyPayment-SUM(H216,M216,R216,W216,AB216,AG216,AL216,AQ216,AV216,BA216)-SUM(I216,N216,S216,X216,AC216)))</f>
        <v>0.0</v>
      </c>
      <c r="AI216" s="19">
        <f>ROUND(AE216+AF216-AG216-AH216,2)</f>
        <v>0.0</v>
      </c>
      <c r="AJ216" s="19">
        <f>AN215</f>
        <v>0.0</v>
      </c>
      <c r="AK216" s="19">
        <f>ROUND(AJ216*$AK$5/12,2)</f>
        <v>0.0</v>
      </c>
      <c r="AL216" s="19">
        <f>MIN($AL$5,AJ216+AK216)</f>
        <v>0.0</v>
      </c>
      <c r="AM216" s="19">
        <f>MAX(0,MIN(AJ216+AK216-AL216,MonthlyPayment-SUM(H216,M216,R216,W216,AB216,AG216,AL216,AQ216,AV216,BA216)-SUM(I216,N216,S216,X216,AC216,AH216)))</f>
        <v>0.0</v>
      </c>
      <c r="AN216" s="19">
        <f>ROUND(AJ216+AK216-AL216-AM216,2)</f>
        <v>0.0</v>
      </c>
      <c r="AO216" s="19">
        <f>AS215</f>
        <v>0.0</v>
      </c>
      <c r="AP216" s="19">
        <f>ROUND(AO216*$AP$5/12,2)</f>
        <v>0.0</v>
      </c>
      <c r="AQ216" s="19">
        <f>MIN($AQ$5,AO216+AP216)</f>
        <v>0.0</v>
      </c>
      <c r="AR216" s="19">
        <f>MAX(0,MIN(AO216+AP216-AQ216,MonthlyPayment-SUM(H216,M216,R216,W216,AB216,AG216,AL216,AQ216,AV216,BA216)-SUM(I216,N216,S216,X216,AC216,AH216,AM216)))</f>
        <v>0.0</v>
      </c>
      <c r="AS216" s="19">
        <f>ROUND(AO216+AP216-AQ216-AR216,2)</f>
        <v>0.0</v>
      </c>
      <c r="AT216" s="19">
        <f>AX215</f>
        <v>0.0</v>
      </c>
      <c r="AU216" s="19">
        <f>ROUND(AT216*$AU$5/12,2)</f>
        <v>0.0</v>
      </c>
      <c r="AV216" s="19">
        <f>MIN($AV$5,AT216+AU216)</f>
        <v>0.0</v>
      </c>
      <c r="AW216" s="19">
        <f>MAX(0,MIN(AT216+AU216-AV216,MonthlyPayment-SUM(H216,M216,R216,W216,AB216,AG216,AL216,AQ216,AV216,BA216)-SUM(I216,N216,S216,X216,AC216,AH216,AM216,AR216)))</f>
        <v>0.0</v>
      </c>
      <c r="AX216" s="19">
        <f>ROUND(AT216+AU216-AV216-AW216,2)</f>
        <v>0.0</v>
      </c>
      <c r="AY216" s="19">
        <f>BC215</f>
        <v>0.0</v>
      </c>
      <c r="AZ216" s="19">
        <f>ROUND(AY216*$AZ$5/12,2)</f>
        <v>0.0</v>
      </c>
      <c r="BA216" s="19">
        <f>MIN($BA$5,AY216+AZ216)</f>
        <v>0.0</v>
      </c>
      <c r="BB216" s="19">
        <f>MAX(0,MIN(AY216+AZ216-BA216,MonthlyPayment-SUM(H216,M216,R216,W216,AB216,AG216,AL216,AQ216,AV216,BA216)-SUM(I216,N216,S216,X216,AC216,AH216,AM216,AR216,AW216)))</f>
        <v>0.0</v>
      </c>
      <c r="BC216" s="19">
        <f>ROUND(AY216+AZ216-BA216-BB216,2)</f>
        <v>0.0</v>
      </c>
    </row>
    <row r="217" spans="1:55">
      <c r="A217" s="9">
        <v>211</v>
      </c>
      <c r="B217" s="15">
        <f>IF(FirstPayment="","",EDATE(FirstPayment,A217-1))</f>
        <v/>
      </c>
      <c r="C217" s="19">
        <f>SUM(H217,M217,R217,W217,AB217,AG217,AL217,AQ217,AV217,BA217,I217,N217,S217,X217,AC217,AH217,AM217,AR217,AW217,BB217)</f>
        <v>0.0</v>
      </c>
      <c r="D217" s="19">
        <f>SUM(J217,O217,T217,Y217,AD217,AI217,AN217,AS217,AX217,BC217)</f>
        <v>0.0</v>
      </c>
      <c r="E217" s="19">
        <f>SUM(G217,L217,Q217,V217,AA217,AF217,AK217,AP217,AU217,AZ217)</f>
        <v>0.0</v>
      </c>
      <c r="F217" s="19">
        <f>J216</f>
        <v>0.0</v>
      </c>
      <c r="G217" s="19">
        <f>ROUND(F217*$G$5/12,2)</f>
        <v>0.0</v>
      </c>
      <c r="H217" s="19">
        <f>MIN($H$5,F217+G217)</f>
        <v>0.0</v>
      </c>
      <c r="I217" s="19">
        <f>MAX(0,MIN(F217+G217-H217,MonthlyPayment-SUM(H217,M217,R217,W217,AB217,AG217,AL217,AQ217,AV217,BA217)))</f>
        <v>0.0</v>
      </c>
      <c r="J217" s="19">
        <f>ROUND(F217+G217-H217-I217,2)</f>
        <v>0.0</v>
      </c>
      <c r="K217" s="19">
        <f>O216</f>
        <v>0.0</v>
      </c>
      <c r="L217" s="19">
        <f>ROUND(K217*$L$5/12,2)</f>
        <v>0.0</v>
      </c>
      <c r="M217" s="19">
        <f>MIN($M$5,K217+L217)</f>
        <v>0.0</v>
      </c>
      <c r="N217" s="19">
        <f>MAX(0,MIN(K217+L217-M217,MonthlyPayment-SUM(H217,M217,R217,W217,AB217,AG217,AL217,AQ217,AV217,BA217)-SUM(I217)))</f>
        <v>0.0</v>
      </c>
      <c r="O217" s="19">
        <f>ROUND(K217+L217-M217-N217,2)</f>
        <v>0.0</v>
      </c>
      <c r="P217" s="19">
        <f>T216</f>
        <v>0.0</v>
      </c>
      <c r="Q217" s="19">
        <f>ROUND(P217*$Q$5/12,2)</f>
        <v>0.0</v>
      </c>
      <c r="R217" s="19">
        <f>MIN($R$5,P217+Q217)</f>
        <v>0.0</v>
      </c>
      <c r="S217" s="19">
        <f>MAX(0,MIN(P217+Q217-R217,MonthlyPayment-SUM(H217,M217,R217,W217,AB217,AG217,AL217,AQ217,AV217,BA217)-SUM(I217,N217)))</f>
        <v>0.0</v>
      </c>
      <c r="T217" s="19">
        <f>ROUND(P217+Q217-R217-S217,2)</f>
        <v>0.0</v>
      </c>
      <c r="U217" s="19">
        <f>Y216</f>
        <v>0.0</v>
      </c>
      <c r="V217" s="19">
        <f>ROUND(U217*$V$5/12,2)</f>
        <v>0.0</v>
      </c>
      <c r="W217" s="19">
        <f>MIN($W$5,U217+V217)</f>
        <v>0.0</v>
      </c>
      <c r="X217" s="19">
        <f>MAX(0,MIN(U217+V217-W217,MonthlyPayment-SUM(H217,M217,R217,W217,AB217,AG217,AL217,AQ217,AV217,BA217)-SUM(I217,N217,S217)))</f>
        <v>0.0</v>
      </c>
      <c r="Y217" s="19">
        <f>ROUND(U217+V217-W217-X217,2)</f>
        <v>0.0</v>
      </c>
      <c r="Z217" s="19">
        <f>AD216</f>
        <v>0.0</v>
      </c>
      <c r="AA217" s="19">
        <f>ROUND(Z217*$AA$5/12,2)</f>
        <v>0.0</v>
      </c>
      <c r="AB217" s="19">
        <f>MIN($AB$5,Z217+AA217)</f>
        <v>0.0</v>
      </c>
      <c r="AC217" s="19">
        <f>MAX(0,MIN(Z217+AA217-AB217,MonthlyPayment-SUM(H217,M217,R217,W217,AB217,AG217,AL217,AQ217,AV217,BA217)-SUM(I217,N217,S217,X217)))</f>
        <v>0.0</v>
      </c>
      <c r="AD217" s="19">
        <f>ROUND(Z217+AA217-AB217-AC217,2)</f>
        <v>0.0</v>
      </c>
      <c r="AE217" s="19">
        <f>AI216</f>
        <v>0.0</v>
      </c>
      <c r="AF217" s="19">
        <f>ROUND(AE217*$AF$5/12,2)</f>
        <v>0.0</v>
      </c>
      <c r="AG217" s="19">
        <f>MIN($AG$5,AE217+AF217)</f>
        <v>0.0</v>
      </c>
      <c r="AH217" s="19">
        <f>MAX(0,MIN(AE217+AF217-AG217,MonthlyPayment-SUM(H217,M217,R217,W217,AB217,AG217,AL217,AQ217,AV217,BA217)-SUM(I217,N217,S217,X217,AC217)))</f>
        <v>0.0</v>
      </c>
      <c r="AI217" s="19">
        <f>ROUND(AE217+AF217-AG217-AH217,2)</f>
        <v>0.0</v>
      </c>
      <c r="AJ217" s="19">
        <f>AN216</f>
        <v>0.0</v>
      </c>
      <c r="AK217" s="19">
        <f>ROUND(AJ217*$AK$5/12,2)</f>
        <v>0.0</v>
      </c>
      <c r="AL217" s="19">
        <f>MIN($AL$5,AJ217+AK217)</f>
        <v>0.0</v>
      </c>
      <c r="AM217" s="19">
        <f>MAX(0,MIN(AJ217+AK217-AL217,MonthlyPayment-SUM(H217,M217,R217,W217,AB217,AG217,AL217,AQ217,AV217,BA217)-SUM(I217,N217,S217,X217,AC217,AH217)))</f>
        <v>0.0</v>
      </c>
      <c r="AN217" s="19">
        <f>ROUND(AJ217+AK217-AL217-AM217,2)</f>
        <v>0.0</v>
      </c>
      <c r="AO217" s="19">
        <f>AS216</f>
        <v>0.0</v>
      </c>
      <c r="AP217" s="19">
        <f>ROUND(AO217*$AP$5/12,2)</f>
        <v>0.0</v>
      </c>
      <c r="AQ217" s="19">
        <f>MIN($AQ$5,AO217+AP217)</f>
        <v>0.0</v>
      </c>
      <c r="AR217" s="19">
        <f>MAX(0,MIN(AO217+AP217-AQ217,MonthlyPayment-SUM(H217,M217,R217,W217,AB217,AG217,AL217,AQ217,AV217,BA217)-SUM(I217,N217,S217,X217,AC217,AH217,AM217)))</f>
        <v>0.0</v>
      </c>
      <c r="AS217" s="19">
        <f>ROUND(AO217+AP217-AQ217-AR217,2)</f>
        <v>0.0</v>
      </c>
      <c r="AT217" s="19">
        <f>AX216</f>
        <v>0.0</v>
      </c>
      <c r="AU217" s="19">
        <f>ROUND(AT217*$AU$5/12,2)</f>
        <v>0.0</v>
      </c>
      <c r="AV217" s="19">
        <f>MIN($AV$5,AT217+AU217)</f>
        <v>0.0</v>
      </c>
      <c r="AW217" s="19">
        <f>MAX(0,MIN(AT217+AU217-AV217,MonthlyPayment-SUM(H217,M217,R217,W217,AB217,AG217,AL217,AQ217,AV217,BA217)-SUM(I217,N217,S217,X217,AC217,AH217,AM217,AR217)))</f>
        <v>0.0</v>
      </c>
      <c r="AX217" s="19">
        <f>ROUND(AT217+AU217-AV217-AW217,2)</f>
        <v>0.0</v>
      </c>
      <c r="AY217" s="19">
        <f>BC216</f>
        <v>0.0</v>
      </c>
      <c r="AZ217" s="19">
        <f>ROUND(AY217*$AZ$5/12,2)</f>
        <v>0.0</v>
      </c>
      <c r="BA217" s="19">
        <f>MIN($BA$5,AY217+AZ217)</f>
        <v>0.0</v>
      </c>
      <c r="BB217" s="19">
        <f>MAX(0,MIN(AY217+AZ217-BA217,MonthlyPayment-SUM(H217,M217,R217,W217,AB217,AG217,AL217,AQ217,AV217,BA217)-SUM(I217,N217,S217,X217,AC217,AH217,AM217,AR217,AW217)))</f>
        <v>0.0</v>
      </c>
      <c r="BC217" s="19">
        <f>ROUND(AY217+AZ217-BA217-BB217,2)</f>
        <v>0.0</v>
      </c>
    </row>
    <row r="218" spans="1:55">
      <c r="A218" s="9">
        <v>212</v>
      </c>
      <c r="B218" s="15">
        <f>IF(FirstPayment="","",EDATE(FirstPayment,A218-1))</f>
        <v/>
      </c>
      <c r="C218" s="19">
        <f>SUM(H218,M218,R218,W218,AB218,AG218,AL218,AQ218,AV218,BA218,I218,N218,S218,X218,AC218,AH218,AM218,AR218,AW218,BB218)</f>
        <v>0.0</v>
      </c>
      <c r="D218" s="19">
        <f>SUM(J218,O218,T218,Y218,AD218,AI218,AN218,AS218,AX218,BC218)</f>
        <v>0.0</v>
      </c>
      <c r="E218" s="19">
        <f>SUM(G218,L218,Q218,V218,AA218,AF218,AK218,AP218,AU218,AZ218)</f>
        <v>0.0</v>
      </c>
      <c r="F218" s="19">
        <f>J217</f>
        <v>0.0</v>
      </c>
      <c r="G218" s="19">
        <f>ROUND(F218*$G$5/12,2)</f>
        <v>0.0</v>
      </c>
      <c r="H218" s="19">
        <f>MIN($H$5,F218+G218)</f>
        <v>0.0</v>
      </c>
      <c r="I218" s="19">
        <f>MAX(0,MIN(F218+G218-H218,MonthlyPayment-SUM(H218,M218,R218,W218,AB218,AG218,AL218,AQ218,AV218,BA218)))</f>
        <v>0.0</v>
      </c>
      <c r="J218" s="19">
        <f>ROUND(F218+G218-H218-I218,2)</f>
        <v>0.0</v>
      </c>
      <c r="K218" s="19">
        <f>O217</f>
        <v>0.0</v>
      </c>
      <c r="L218" s="19">
        <f>ROUND(K218*$L$5/12,2)</f>
        <v>0.0</v>
      </c>
      <c r="M218" s="19">
        <f>MIN($M$5,K218+L218)</f>
        <v>0.0</v>
      </c>
      <c r="N218" s="19">
        <f>MAX(0,MIN(K218+L218-M218,MonthlyPayment-SUM(H218,M218,R218,W218,AB218,AG218,AL218,AQ218,AV218,BA218)-SUM(I218)))</f>
        <v>0.0</v>
      </c>
      <c r="O218" s="19">
        <f>ROUND(K218+L218-M218-N218,2)</f>
        <v>0.0</v>
      </c>
      <c r="P218" s="19">
        <f>T217</f>
        <v>0.0</v>
      </c>
      <c r="Q218" s="19">
        <f>ROUND(P218*$Q$5/12,2)</f>
        <v>0.0</v>
      </c>
      <c r="R218" s="19">
        <f>MIN($R$5,P218+Q218)</f>
        <v>0.0</v>
      </c>
      <c r="S218" s="19">
        <f>MAX(0,MIN(P218+Q218-R218,MonthlyPayment-SUM(H218,M218,R218,W218,AB218,AG218,AL218,AQ218,AV218,BA218)-SUM(I218,N218)))</f>
        <v>0.0</v>
      </c>
      <c r="T218" s="19">
        <f>ROUND(P218+Q218-R218-S218,2)</f>
        <v>0.0</v>
      </c>
      <c r="U218" s="19">
        <f>Y217</f>
        <v>0.0</v>
      </c>
      <c r="V218" s="19">
        <f>ROUND(U218*$V$5/12,2)</f>
        <v>0.0</v>
      </c>
      <c r="W218" s="19">
        <f>MIN($W$5,U218+V218)</f>
        <v>0.0</v>
      </c>
      <c r="X218" s="19">
        <f>MAX(0,MIN(U218+V218-W218,MonthlyPayment-SUM(H218,M218,R218,W218,AB218,AG218,AL218,AQ218,AV218,BA218)-SUM(I218,N218,S218)))</f>
        <v>0.0</v>
      </c>
      <c r="Y218" s="19">
        <f>ROUND(U218+V218-W218-X218,2)</f>
        <v>0.0</v>
      </c>
      <c r="Z218" s="19">
        <f>AD217</f>
        <v>0.0</v>
      </c>
      <c r="AA218" s="19">
        <f>ROUND(Z218*$AA$5/12,2)</f>
        <v>0.0</v>
      </c>
      <c r="AB218" s="19">
        <f>MIN($AB$5,Z218+AA218)</f>
        <v>0.0</v>
      </c>
      <c r="AC218" s="19">
        <f>MAX(0,MIN(Z218+AA218-AB218,MonthlyPayment-SUM(H218,M218,R218,W218,AB218,AG218,AL218,AQ218,AV218,BA218)-SUM(I218,N218,S218,X218)))</f>
        <v>0.0</v>
      </c>
      <c r="AD218" s="19">
        <f>ROUND(Z218+AA218-AB218-AC218,2)</f>
        <v>0.0</v>
      </c>
      <c r="AE218" s="19">
        <f>AI217</f>
        <v>0.0</v>
      </c>
      <c r="AF218" s="19">
        <f>ROUND(AE218*$AF$5/12,2)</f>
        <v>0.0</v>
      </c>
      <c r="AG218" s="19">
        <f>MIN($AG$5,AE218+AF218)</f>
        <v>0.0</v>
      </c>
      <c r="AH218" s="19">
        <f>MAX(0,MIN(AE218+AF218-AG218,MonthlyPayment-SUM(H218,M218,R218,W218,AB218,AG218,AL218,AQ218,AV218,BA218)-SUM(I218,N218,S218,X218,AC218)))</f>
        <v>0.0</v>
      </c>
      <c r="AI218" s="19">
        <f>ROUND(AE218+AF218-AG218-AH218,2)</f>
        <v>0.0</v>
      </c>
      <c r="AJ218" s="19">
        <f>AN217</f>
        <v>0.0</v>
      </c>
      <c r="AK218" s="19">
        <f>ROUND(AJ218*$AK$5/12,2)</f>
        <v>0.0</v>
      </c>
      <c r="AL218" s="19">
        <f>MIN($AL$5,AJ218+AK218)</f>
        <v>0.0</v>
      </c>
      <c r="AM218" s="19">
        <f>MAX(0,MIN(AJ218+AK218-AL218,MonthlyPayment-SUM(H218,M218,R218,W218,AB218,AG218,AL218,AQ218,AV218,BA218)-SUM(I218,N218,S218,X218,AC218,AH218)))</f>
        <v>0.0</v>
      </c>
      <c r="AN218" s="19">
        <f>ROUND(AJ218+AK218-AL218-AM218,2)</f>
        <v>0.0</v>
      </c>
      <c r="AO218" s="19">
        <f>AS217</f>
        <v>0.0</v>
      </c>
      <c r="AP218" s="19">
        <f>ROUND(AO218*$AP$5/12,2)</f>
        <v>0.0</v>
      </c>
      <c r="AQ218" s="19">
        <f>MIN($AQ$5,AO218+AP218)</f>
        <v>0.0</v>
      </c>
      <c r="AR218" s="19">
        <f>MAX(0,MIN(AO218+AP218-AQ218,MonthlyPayment-SUM(H218,M218,R218,W218,AB218,AG218,AL218,AQ218,AV218,BA218)-SUM(I218,N218,S218,X218,AC218,AH218,AM218)))</f>
        <v>0.0</v>
      </c>
      <c r="AS218" s="19">
        <f>ROUND(AO218+AP218-AQ218-AR218,2)</f>
        <v>0.0</v>
      </c>
      <c r="AT218" s="19">
        <f>AX217</f>
        <v>0.0</v>
      </c>
      <c r="AU218" s="19">
        <f>ROUND(AT218*$AU$5/12,2)</f>
        <v>0.0</v>
      </c>
      <c r="AV218" s="19">
        <f>MIN($AV$5,AT218+AU218)</f>
        <v>0.0</v>
      </c>
      <c r="AW218" s="19">
        <f>MAX(0,MIN(AT218+AU218-AV218,MonthlyPayment-SUM(H218,M218,R218,W218,AB218,AG218,AL218,AQ218,AV218,BA218)-SUM(I218,N218,S218,X218,AC218,AH218,AM218,AR218)))</f>
        <v>0.0</v>
      </c>
      <c r="AX218" s="19">
        <f>ROUND(AT218+AU218-AV218-AW218,2)</f>
        <v>0.0</v>
      </c>
      <c r="AY218" s="19">
        <f>BC217</f>
        <v>0.0</v>
      </c>
      <c r="AZ218" s="19">
        <f>ROUND(AY218*$AZ$5/12,2)</f>
        <v>0.0</v>
      </c>
      <c r="BA218" s="19">
        <f>MIN($BA$5,AY218+AZ218)</f>
        <v>0.0</v>
      </c>
      <c r="BB218" s="19">
        <f>MAX(0,MIN(AY218+AZ218-BA218,MonthlyPayment-SUM(H218,M218,R218,W218,AB218,AG218,AL218,AQ218,AV218,BA218)-SUM(I218,N218,S218,X218,AC218,AH218,AM218,AR218,AW218)))</f>
        <v>0.0</v>
      </c>
      <c r="BC218" s="19">
        <f>ROUND(AY218+AZ218-BA218-BB218,2)</f>
        <v>0.0</v>
      </c>
    </row>
    <row r="219" spans="1:55">
      <c r="A219" s="9">
        <v>213</v>
      </c>
      <c r="B219" s="15">
        <f>IF(FirstPayment="","",EDATE(FirstPayment,A219-1))</f>
        <v/>
      </c>
      <c r="C219" s="19">
        <f>SUM(H219,M219,R219,W219,AB219,AG219,AL219,AQ219,AV219,BA219,I219,N219,S219,X219,AC219,AH219,AM219,AR219,AW219,BB219)</f>
        <v>0.0</v>
      </c>
      <c r="D219" s="19">
        <f>SUM(J219,O219,T219,Y219,AD219,AI219,AN219,AS219,AX219,BC219)</f>
        <v>0.0</v>
      </c>
      <c r="E219" s="19">
        <f>SUM(G219,L219,Q219,V219,AA219,AF219,AK219,AP219,AU219,AZ219)</f>
        <v>0.0</v>
      </c>
      <c r="F219" s="19">
        <f>J218</f>
        <v>0.0</v>
      </c>
      <c r="G219" s="19">
        <f>ROUND(F219*$G$5/12,2)</f>
        <v>0.0</v>
      </c>
      <c r="H219" s="19">
        <f>MIN($H$5,F219+G219)</f>
        <v>0.0</v>
      </c>
      <c r="I219" s="19">
        <f>MAX(0,MIN(F219+G219-H219,MonthlyPayment-SUM(H219,M219,R219,W219,AB219,AG219,AL219,AQ219,AV219,BA219)))</f>
        <v>0.0</v>
      </c>
      <c r="J219" s="19">
        <f>ROUND(F219+G219-H219-I219,2)</f>
        <v>0.0</v>
      </c>
      <c r="K219" s="19">
        <f>O218</f>
        <v>0.0</v>
      </c>
      <c r="L219" s="19">
        <f>ROUND(K219*$L$5/12,2)</f>
        <v>0.0</v>
      </c>
      <c r="M219" s="19">
        <f>MIN($M$5,K219+L219)</f>
        <v>0.0</v>
      </c>
      <c r="N219" s="19">
        <f>MAX(0,MIN(K219+L219-M219,MonthlyPayment-SUM(H219,M219,R219,W219,AB219,AG219,AL219,AQ219,AV219,BA219)-SUM(I219)))</f>
        <v>0.0</v>
      </c>
      <c r="O219" s="19">
        <f>ROUND(K219+L219-M219-N219,2)</f>
        <v>0.0</v>
      </c>
      <c r="P219" s="19">
        <f>T218</f>
        <v>0.0</v>
      </c>
      <c r="Q219" s="19">
        <f>ROUND(P219*$Q$5/12,2)</f>
        <v>0.0</v>
      </c>
      <c r="R219" s="19">
        <f>MIN($R$5,P219+Q219)</f>
        <v>0.0</v>
      </c>
      <c r="S219" s="19">
        <f>MAX(0,MIN(P219+Q219-R219,MonthlyPayment-SUM(H219,M219,R219,W219,AB219,AG219,AL219,AQ219,AV219,BA219)-SUM(I219,N219)))</f>
        <v>0.0</v>
      </c>
      <c r="T219" s="19">
        <f>ROUND(P219+Q219-R219-S219,2)</f>
        <v>0.0</v>
      </c>
      <c r="U219" s="19">
        <f>Y218</f>
        <v>0.0</v>
      </c>
      <c r="V219" s="19">
        <f>ROUND(U219*$V$5/12,2)</f>
        <v>0.0</v>
      </c>
      <c r="W219" s="19">
        <f>MIN($W$5,U219+V219)</f>
        <v>0.0</v>
      </c>
      <c r="X219" s="19">
        <f>MAX(0,MIN(U219+V219-W219,MonthlyPayment-SUM(H219,M219,R219,W219,AB219,AG219,AL219,AQ219,AV219,BA219)-SUM(I219,N219,S219)))</f>
        <v>0.0</v>
      </c>
      <c r="Y219" s="19">
        <f>ROUND(U219+V219-W219-X219,2)</f>
        <v>0.0</v>
      </c>
      <c r="Z219" s="19">
        <f>AD218</f>
        <v>0.0</v>
      </c>
      <c r="AA219" s="19">
        <f>ROUND(Z219*$AA$5/12,2)</f>
        <v>0.0</v>
      </c>
      <c r="AB219" s="19">
        <f>MIN($AB$5,Z219+AA219)</f>
        <v>0.0</v>
      </c>
      <c r="AC219" s="19">
        <f>MAX(0,MIN(Z219+AA219-AB219,MonthlyPayment-SUM(H219,M219,R219,W219,AB219,AG219,AL219,AQ219,AV219,BA219)-SUM(I219,N219,S219,X219)))</f>
        <v>0.0</v>
      </c>
      <c r="AD219" s="19">
        <f>ROUND(Z219+AA219-AB219-AC219,2)</f>
        <v>0.0</v>
      </c>
      <c r="AE219" s="19">
        <f>AI218</f>
        <v>0.0</v>
      </c>
      <c r="AF219" s="19">
        <f>ROUND(AE219*$AF$5/12,2)</f>
        <v>0.0</v>
      </c>
      <c r="AG219" s="19">
        <f>MIN($AG$5,AE219+AF219)</f>
        <v>0.0</v>
      </c>
      <c r="AH219" s="19">
        <f>MAX(0,MIN(AE219+AF219-AG219,MonthlyPayment-SUM(H219,M219,R219,W219,AB219,AG219,AL219,AQ219,AV219,BA219)-SUM(I219,N219,S219,X219,AC219)))</f>
        <v>0.0</v>
      </c>
      <c r="AI219" s="19">
        <f>ROUND(AE219+AF219-AG219-AH219,2)</f>
        <v>0.0</v>
      </c>
      <c r="AJ219" s="19">
        <f>AN218</f>
        <v>0.0</v>
      </c>
      <c r="AK219" s="19">
        <f>ROUND(AJ219*$AK$5/12,2)</f>
        <v>0.0</v>
      </c>
      <c r="AL219" s="19">
        <f>MIN($AL$5,AJ219+AK219)</f>
        <v>0.0</v>
      </c>
      <c r="AM219" s="19">
        <f>MAX(0,MIN(AJ219+AK219-AL219,MonthlyPayment-SUM(H219,M219,R219,W219,AB219,AG219,AL219,AQ219,AV219,BA219)-SUM(I219,N219,S219,X219,AC219,AH219)))</f>
        <v>0.0</v>
      </c>
      <c r="AN219" s="19">
        <f>ROUND(AJ219+AK219-AL219-AM219,2)</f>
        <v>0.0</v>
      </c>
      <c r="AO219" s="19">
        <f>AS218</f>
        <v>0.0</v>
      </c>
      <c r="AP219" s="19">
        <f>ROUND(AO219*$AP$5/12,2)</f>
        <v>0.0</v>
      </c>
      <c r="AQ219" s="19">
        <f>MIN($AQ$5,AO219+AP219)</f>
        <v>0.0</v>
      </c>
      <c r="AR219" s="19">
        <f>MAX(0,MIN(AO219+AP219-AQ219,MonthlyPayment-SUM(H219,M219,R219,W219,AB219,AG219,AL219,AQ219,AV219,BA219)-SUM(I219,N219,S219,X219,AC219,AH219,AM219)))</f>
        <v>0.0</v>
      </c>
      <c r="AS219" s="19">
        <f>ROUND(AO219+AP219-AQ219-AR219,2)</f>
        <v>0.0</v>
      </c>
      <c r="AT219" s="19">
        <f>AX218</f>
        <v>0.0</v>
      </c>
      <c r="AU219" s="19">
        <f>ROUND(AT219*$AU$5/12,2)</f>
        <v>0.0</v>
      </c>
      <c r="AV219" s="19">
        <f>MIN($AV$5,AT219+AU219)</f>
        <v>0.0</v>
      </c>
      <c r="AW219" s="19">
        <f>MAX(0,MIN(AT219+AU219-AV219,MonthlyPayment-SUM(H219,M219,R219,W219,AB219,AG219,AL219,AQ219,AV219,BA219)-SUM(I219,N219,S219,X219,AC219,AH219,AM219,AR219)))</f>
        <v>0.0</v>
      </c>
      <c r="AX219" s="19">
        <f>ROUND(AT219+AU219-AV219-AW219,2)</f>
        <v>0.0</v>
      </c>
      <c r="AY219" s="19">
        <f>BC218</f>
        <v>0.0</v>
      </c>
      <c r="AZ219" s="19">
        <f>ROUND(AY219*$AZ$5/12,2)</f>
        <v>0.0</v>
      </c>
      <c r="BA219" s="19">
        <f>MIN($BA$5,AY219+AZ219)</f>
        <v>0.0</v>
      </c>
      <c r="BB219" s="19">
        <f>MAX(0,MIN(AY219+AZ219-BA219,MonthlyPayment-SUM(H219,M219,R219,W219,AB219,AG219,AL219,AQ219,AV219,BA219)-SUM(I219,N219,S219,X219,AC219,AH219,AM219,AR219,AW219)))</f>
        <v>0.0</v>
      </c>
      <c r="BC219" s="19">
        <f>ROUND(AY219+AZ219-BA219-BB219,2)</f>
        <v>0.0</v>
      </c>
    </row>
    <row r="220" spans="1:55">
      <c r="A220" s="9">
        <v>214</v>
      </c>
      <c r="B220" s="15">
        <f>IF(FirstPayment="","",EDATE(FirstPayment,A220-1))</f>
        <v/>
      </c>
      <c r="C220" s="19">
        <f>SUM(H220,M220,R220,W220,AB220,AG220,AL220,AQ220,AV220,BA220,I220,N220,S220,X220,AC220,AH220,AM220,AR220,AW220,BB220)</f>
        <v>0.0</v>
      </c>
      <c r="D220" s="19">
        <f>SUM(J220,O220,T220,Y220,AD220,AI220,AN220,AS220,AX220,BC220)</f>
        <v>0.0</v>
      </c>
      <c r="E220" s="19">
        <f>SUM(G220,L220,Q220,V220,AA220,AF220,AK220,AP220,AU220,AZ220)</f>
        <v>0.0</v>
      </c>
      <c r="F220" s="19">
        <f>J219</f>
        <v>0.0</v>
      </c>
      <c r="G220" s="19">
        <f>ROUND(F220*$G$5/12,2)</f>
        <v>0.0</v>
      </c>
      <c r="H220" s="19">
        <f>MIN($H$5,F220+G220)</f>
        <v>0.0</v>
      </c>
      <c r="I220" s="19">
        <f>MAX(0,MIN(F220+G220-H220,MonthlyPayment-SUM(H220,M220,R220,W220,AB220,AG220,AL220,AQ220,AV220,BA220)))</f>
        <v>0.0</v>
      </c>
      <c r="J220" s="19">
        <f>ROUND(F220+G220-H220-I220,2)</f>
        <v>0.0</v>
      </c>
      <c r="K220" s="19">
        <f>O219</f>
        <v>0.0</v>
      </c>
      <c r="L220" s="19">
        <f>ROUND(K220*$L$5/12,2)</f>
        <v>0.0</v>
      </c>
      <c r="M220" s="19">
        <f>MIN($M$5,K220+L220)</f>
        <v>0.0</v>
      </c>
      <c r="N220" s="19">
        <f>MAX(0,MIN(K220+L220-M220,MonthlyPayment-SUM(H220,M220,R220,W220,AB220,AG220,AL220,AQ220,AV220,BA220)-SUM(I220)))</f>
        <v>0.0</v>
      </c>
      <c r="O220" s="19">
        <f>ROUND(K220+L220-M220-N220,2)</f>
        <v>0.0</v>
      </c>
      <c r="P220" s="19">
        <f>T219</f>
        <v>0.0</v>
      </c>
      <c r="Q220" s="19">
        <f>ROUND(P220*$Q$5/12,2)</f>
        <v>0.0</v>
      </c>
      <c r="R220" s="19">
        <f>MIN($R$5,P220+Q220)</f>
        <v>0.0</v>
      </c>
      <c r="S220" s="19">
        <f>MAX(0,MIN(P220+Q220-R220,MonthlyPayment-SUM(H220,M220,R220,W220,AB220,AG220,AL220,AQ220,AV220,BA220)-SUM(I220,N220)))</f>
        <v>0.0</v>
      </c>
      <c r="T220" s="19">
        <f>ROUND(P220+Q220-R220-S220,2)</f>
        <v>0.0</v>
      </c>
      <c r="U220" s="19">
        <f>Y219</f>
        <v>0.0</v>
      </c>
      <c r="V220" s="19">
        <f>ROUND(U220*$V$5/12,2)</f>
        <v>0.0</v>
      </c>
      <c r="W220" s="19">
        <f>MIN($W$5,U220+V220)</f>
        <v>0.0</v>
      </c>
      <c r="X220" s="19">
        <f>MAX(0,MIN(U220+V220-W220,MonthlyPayment-SUM(H220,M220,R220,W220,AB220,AG220,AL220,AQ220,AV220,BA220)-SUM(I220,N220,S220)))</f>
        <v>0.0</v>
      </c>
      <c r="Y220" s="19">
        <f>ROUND(U220+V220-W220-X220,2)</f>
        <v>0.0</v>
      </c>
      <c r="Z220" s="19">
        <f>AD219</f>
        <v>0.0</v>
      </c>
      <c r="AA220" s="19">
        <f>ROUND(Z220*$AA$5/12,2)</f>
        <v>0.0</v>
      </c>
      <c r="AB220" s="19">
        <f>MIN($AB$5,Z220+AA220)</f>
        <v>0.0</v>
      </c>
      <c r="AC220" s="19">
        <f>MAX(0,MIN(Z220+AA220-AB220,MonthlyPayment-SUM(H220,M220,R220,W220,AB220,AG220,AL220,AQ220,AV220,BA220)-SUM(I220,N220,S220,X220)))</f>
        <v>0.0</v>
      </c>
      <c r="AD220" s="19">
        <f>ROUND(Z220+AA220-AB220-AC220,2)</f>
        <v>0.0</v>
      </c>
      <c r="AE220" s="19">
        <f>AI219</f>
        <v>0.0</v>
      </c>
      <c r="AF220" s="19">
        <f>ROUND(AE220*$AF$5/12,2)</f>
        <v>0.0</v>
      </c>
      <c r="AG220" s="19">
        <f>MIN($AG$5,AE220+AF220)</f>
        <v>0.0</v>
      </c>
      <c r="AH220" s="19">
        <f>MAX(0,MIN(AE220+AF220-AG220,MonthlyPayment-SUM(H220,M220,R220,W220,AB220,AG220,AL220,AQ220,AV220,BA220)-SUM(I220,N220,S220,X220,AC220)))</f>
        <v>0.0</v>
      </c>
      <c r="AI220" s="19">
        <f>ROUND(AE220+AF220-AG220-AH220,2)</f>
        <v>0.0</v>
      </c>
      <c r="AJ220" s="19">
        <f>AN219</f>
        <v>0.0</v>
      </c>
      <c r="AK220" s="19">
        <f>ROUND(AJ220*$AK$5/12,2)</f>
        <v>0.0</v>
      </c>
      <c r="AL220" s="19">
        <f>MIN($AL$5,AJ220+AK220)</f>
        <v>0.0</v>
      </c>
      <c r="AM220" s="19">
        <f>MAX(0,MIN(AJ220+AK220-AL220,MonthlyPayment-SUM(H220,M220,R220,W220,AB220,AG220,AL220,AQ220,AV220,BA220)-SUM(I220,N220,S220,X220,AC220,AH220)))</f>
        <v>0.0</v>
      </c>
      <c r="AN220" s="19">
        <f>ROUND(AJ220+AK220-AL220-AM220,2)</f>
        <v>0.0</v>
      </c>
      <c r="AO220" s="19">
        <f>AS219</f>
        <v>0.0</v>
      </c>
      <c r="AP220" s="19">
        <f>ROUND(AO220*$AP$5/12,2)</f>
        <v>0.0</v>
      </c>
      <c r="AQ220" s="19">
        <f>MIN($AQ$5,AO220+AP220)</f>
        <v>0.0</v>
      </c>
      <c r="AR220" s="19">
        <f>MAX(0,MIN(AO220+AP220-AQ220,MonthlyPayment-SUM(H220,M220,R220,W220,AB220,AG220,AL220,AQ220,AV220,BA220)-SUM(I220,N220,S220,X220,AC220,AH220,AM220)))</f>
        <v>0.0</v>
      </c>
      <c r="AS220" s="19">
        <f>ROUND(AO220+AP220-AQ220-AR220,2)</f>
        <v>0.0</v>
      </c>
      <c r="AT220" s="19">
        <f>AX219</f>
        <v>0.0</v>
      </c>
      <c r="AU220" s="19">
        <f>ROUND(AT220*$AU$5/12,2)</f>
        <v>0.0</v>
      </c>
      <c r="AV220" s="19">
        <f>MIN($AV$5,AT220+AU220)</f>
        <v>0.0</v>
      </c>
      <c r="AW220" s="19">
        <f>MAX(0,MIN(AT220+AU220-AV220,MonthlyPayment-SUM(H220,M220,R220,W220,AB220,AG220,AL220,AQ220,AV220,BA220)-SUM(I220,N220,S220,X220,AC220,AH220,AM220,AR220)))</f>
        <v>0.0</v>
      </c>
      <c r="AX220" s="19">
        <f>ROUND(AT220+AU220-AV220-AW220,2)</f>
        <v>0.0</v>
      </c>
      <c r="AY220" s="19">
        <f>BC219</f>
        <v>0.0</v>
      </c>
      <c r="AZ220" s="19">
        <f>ROUND(AY220*$AZ$5/12,2)</f>
        <v>0.0</v>
      </c>
      <c r="BA220" s="19">
        <f>MIN($BA$5,AY220+AZ220)</f>
        <v>0.0</v>
      </c>
      <c r="BB220" s="19">
        <f>MAX(0,MIN(AY220+AZ220-BA220,MonthlyPayment-SUM(H220,M220,R220,W220,AB220,AG220,AL220,AQ220,AV220,BA220)-SUM(I220,N220,S220,X220,AC220,AH220,AM220,AR220,AW220)))</f>
        <v>0.0</v>
      </c>
      <c r="BC220" s="19">
        <f>ROUND(AY220+AZ220-BA220-BB220,2)</f>
        <v>0.0</v>
      </c>
    </row>
    <row r="221" spans="1:55">
      <c r="A221" s="9">
        <v>215</v>
      </c>
      <c r="B221" s="15">
        <f>IF(FirstPayment="","",EDATE(FirstPayment,A221-1))</f>
        <v/>
      </c>
      <c r="C221" s="19">
        <f>SUM(H221,M221,R221,W221,AB221,AG221,AL221,AQ221,AV221,BA221,I221,N221,S221,X221,AC221,AH221,AM221,AR221,AW221,BB221)</f>
        <v>0.0</v>
      </c>
      <c r="D221" s="19">
        <f>SUM(J221,O221,T221,Y221,AD221,AI221,AN221,AS221,AX221,BC221)</f>
        <v>0.0</v>
      </c>
      <c r="E221" s="19">
        <f>SUM(G221,L221,Q221,V221,AA221,AF221,AK221,AP221,AU221,AZ221)</f>
        <v>0.0</v>
      </c>
      <c r="F221" s="19">
        <f>J220</f>
        <v>0.0</v>
      </c>
      <c r="G221" s="19">
        <f>ROUND(F221*$G$5/12,2)</f>
        <v>0.0</v>
      </c>
      <c r="H221" s="19">
        <f>MIN($H$5,F221+G221)</f>
        <v>0.0</v>
      </c>
      <c r="I221" s="19">
        <f>MAX(0,MIN(F221+G221-H221,MonthlyPayment-SUM(H221,M221,R221,W221,AB221,AG221,AL221,AQ221,AV221,BA221)))</f>
        <v>0.0</v>
      </c>
      <c r="J221" s="19">
        <f>ROUND(F221+G221-H221-I221,2)</f>
        <v>0.0</v>
      </c>
      <c r="K221" s="19">
        <f>O220</f>
        <v>0.0</v>
      </c>
      <c r="L221" s="19">
        <f>ROUND(K221*$L$5/12,2)</f>
        <v>0.0</v>
      </c>
      <c r="M221" s="19">
        <f>MIN($M$5,K221+L221)</f>
        <v>0.0</v>
      </c>
      <c r="N221" s="19">
        <f>MAX(0,MIN(K221+L221-M221,MonthlyPayment-SUM(H221,M221,R221,W221,AB221,AG221,AL221,AQ221,AV221,BA221)-SUM(I221)))</f>
        <v>0.0</v>
      </c>
      <c r="O221" s="19">
        <f>ROUND(K221+L221-M221-N221,2)</f>
        <v>0.0</v>
      </c>
      <c r="P221" s="19">
        <f>T220</f>
        <v>0.0</v>
      </c>
      <c r="Q221" s="19">
        <f>ROUND(P221*$Q$5/12,2)</f>
        <v>0.0</v>
      </c>
      <c r="R221" s="19">
        <f>MIN($R$5,P221+Q221)</f>
        <v>0.0</v>
      </c>
      <c r="S221" s="19">
        <f>MAX(0,MIN(P221+Q221-R221,MonthlyPayment-SUM(H221,M221,R221,W221,AB221,AG221,AL221,AQ221,AV221,BA221)-SUM(I221,N221)))</f>
        <v>0.0</v>
      </c>
      <c r="T221" s="19">
        <f>ROUND(P221+Q221-R221-S221,2)</f>
        <v>0.0</v>
      </c>
      <c r="U221" s="19">
        <f>Y220</f>
        <v>0.0</v>
      </c>
      <c r="V221" s="19">
        <f>ROUND(U221*$V$5/12,2)</f>
        <v>0.0</v>
      </c>
      <c r="W221" s="19">
        <f>MIN($W$5,U221+V221)</f>
        <v>0.0</v>
      </c>
      <c r="X221" s="19">
        <f>MAX(0,MIN(U221+V221-W221,MonthlyPayment-SUM(H221,M221,R221,W221,AB221,AG221,AL221,AQ221,AV221,BA221)-SUM(I221,N221,S221)))</f>
        <v>0.0</v>
      </c>
      <c r="Y221" s="19">
        <f>ROUND(U221+V221-W221-X221,2)</f>
        <v>0.0</v>
      </c>
      <c r="Z221" s="19">
        <f>AD220</f>
        <v>0.0</v>
      </c>
      <c r="AA221" s="19">
        <f>ROUND(Z221*$AA$5/12,2)</f>
        <v>0.0</v>
      </c>
      <c r="AB221" s="19">
        <f>MIN($AB$5,Z221+AA221)</f>
        <v>0.0</v>
      </c>
      <c r="AC221" s="19">
        <f>MAX(0,MIN(Z221+AA221-AB221,MonthlyPayment-SUM(H221,M221,R221,W221,AB221,AG221,AL221,AQ221,AV221,BA221)-SUM(I221,N221,S221,X221)))</f>
        <v>0.0</v>
      </c>
      <c r="AD221" s="19">
        <f>ROUND(Z221+AA221-AB221-AC221,2)</f>
        <v>0.0</v>
      </c>
      <c r="AE221" s="19">
        <f>AI220</f>
        <v>0.0</v>
      </c>
      <c r="AF221" s="19">
        <f>ROUND(AE221*$AF$5/12,2)</f>
        <v>0.0</v>
      </c>
      <c r="AG221" s="19">
        <f>MIN($AG$5,AE221+AF221)</f>
        <v>0.0</v>
      </c>
      <c r="AH221" s="19">
        <f>MAX(0,MIN(AE221+AF221-AG221,MonthlyPayment-SUM(H221,M221,R221,W221,AB221,AG221,AL221,AQ221,AV221,BA221)-SUM(I221,N221,S221,X221,AC221)))</f>
        <v>0.0</v>
      </c>
      <c r="AI221" s="19">
        <f>ROUND(AE221+AF221-AG221-AH221,2)</f>
        <v>0.0</v>
      </c>
      <c r="AJ221" s="19">
        <f>AN220</f>
        <v>0.0</v>
      </c>
      <c r="AK221" s="19">
        <f>ROUND(AJ221*$AK$5/12,2)</f>
        <v>0.0</v>
      </c>
      <c r="AL221" s="19">
        <f>MIN($AL$5,AJ221+AK221)</f>
        <v>0.0</v>
      </c>
      <c r="AM221" s="19">
        <f>MAX(0,MIN(AJ221+AK221-AL221,MonthlyPayment-SUM(H221,M221,R221,W221,AB221,AG221,AL221,AQ221,AV221,BA221)-SUM(I221,N221,S221,X221,AC221,AH221)))</f>
        <v>0.0</v>
      </c>
      <c r="AN221" s="19">
        <f>ROUND(AJ221+AK221-AL221-AM221,2)</f>
        <v>0.0</v>
      </c>
      <c r="AO221" s="19">
        <f>AS220</f>
        <v>0.0</v>
      </c>
      <c r="AP221" s="19">
        <f>ROUND(AO221*$AP$5/12,2)</f>
        <v>0.0</v>
      </c>
      <c r="AQ221" s="19">
        <f>MIN($AQ$5,AO221+AP221)</f>
        <v>0.0</v>
      </c>
      <c r="AR221" s="19">
        <f>MAX(0,MIN(AO221+AP221-AQ221,MonthlyPayment-SUM(H221,M221,R221,W221,AB221,AG221,AL221,AQ221,AV221,BA221)-SUM(I221,N221,S221,X221,AC221,AH221,AM221)))</f>
        <v>0.0</v>
      </c>
      <c r="AS221" s="19">
        <f>ROUND(AO221+AP221-AQ221-AR221,2)</f>
        <v>0.0</v>
      </c>
      <c r="AT221" s="19">
        <f>AX220</f>
        <v>0.0</v>
      </c>
      <c r="AU221" s="19">
        <f>ROUND(AT221*$AU$5/12,2)</f>
        <v>0.0</v>
      </c>
      <c r="AV221" s="19">
        <f>MIN($AV$5,AT221+AU221)</f>
        <v>0.0</v>
      </c>
      <c r="AW221" s="19">
        <f>MAX(0,MIN(AT221+AU221-AV221,MonthlyPayment-SUM(H221,M221,R221,W221,AB221,AG221,AL221,AQ221,AV221,BA221)-SUM(I221,N221,S221,X221,AC221,AH221,AM221,AR221)))</f>
        <v>0.0</v>
      </c>
      <c r="AX221" s="19">
        <f>ROUND(AT221+AU221-AV221-AW221,2)</f>
        <v>0.0</v>
      </c>
      <c r="AY221" s="19">
        <f>BC220</f>
        <v>0.0</v>
      </c>
      <c r="AZ221" s="19">
        <f>ROUND(AY221*$AZ$5/12,2)</f>
        <v>0.0</v>
      </c>
      <c r="BA221" s="19">
        <f>MIN($BA$5,AY221+AZ221)</f>
        <v>0.0</v>
      </c>
      <c r="BB221" s="19">
        <f>MAX(0,MIN(AY221+AZ221-BA221,MonthlyPayment-SUM(H221,M221,R221,W221,AB221,AG221,AL221,AQ221,AV221,BA221)-SUM(I221,N221,S221,X221,AC221,AH221,AM221,AR221,AW221)))</f>
        <v>0.0</v>
      </c>
      <c r="BC221" s="19">
        <f>ROUND(AY221+AZ221-BA221-BB221,2)</f>
        <v>0.0</v>
      </c>
    </row>
    <row r="222" spans="1:55">
      <c r="A222" s="9">
        <v>216</v>
      </c>
      <c r="B222" s="15">
        <f>IF(FirstPayment="","",EDATE(FirstPayment,A222-1))</f>
        <v/>
      </c>
      <c r="C222" s="19">
        <f>SUM(H222,M222,R222,W222,AB222,AG222,AL222,AQ222,AV222,BA222,I222,N222,S222,X222,AC222,AH222,AM222,AR222,AW222,BB222)</f>
        <v>0.0</v>
      </c>
      <c r="D222" s="19">
        <f>SUM(J222,O222,T222,Y222,AD222,AI222,AN222,AS222,AX222,BC222)</f>
        <v>0.0</v>
      </c>
      <c r="E222" s="19">
        <f>SUM(G222,L222,Q222,V222,AA222,AF222,AK222,AP222,AU222,AZ222)</f>
        <v>0.0</v>
      </c>
      <c r="F222" s="19">
        <f>J221</f>
        <v>0.0</v>
      </c>
      <c r="G222" s="19">
        <f>ROUND(F222*$G$5/12,2)</f>
        <v>0.0</v>
      </c>
      <c r="H222" s="19">
        <f>MIN($H$5,F222+G222)</f>
        <v>0.0</v>
      </c>
      <c r="I222" s="19">
        <f>MAX(0,MIN(F222+G222-H222,MonthlyPayment-SUM(H222,M222,R222,W222,AB222,AG222,AL222,AQ222,AV222,BA222)))</f>
        <v>0.0</v>
      </c>
      <c r="J222" s="19">
        <f>ROUND(F222+G222-H222-I222,2)</f>
        <v>0.0</v>
      </c>
      <c r="K222" s="19">
        <f>O221</f>
        <v>0.0</v>
      </c>
      <c r="L222" s="19">
        <f>ROUND(K222*$L$5/12,2)</f>
        <v>0.0</v>
      </c>
      <c r="M222" s="19">
        <f>MIN($M$5,K222+L222)</f>
        <v>0.0</v>
      </c>
      <c r="N222" s="19">
        <f>MAX(0,MIN(K222+L222-M222,MonthlyPayment-SUM(H222,M222,R222,W222,AB222,AG222,AL222,AQ222,AV222,BA222)-SUM(I222)))</f>
        <v>0.0</v>
      </c>
      <c r="O222" s="19">
        <f>ROUND(K222+L222-M222-N222,2)</f>
        <v>0.0</v>
      </c>
      <c r="P222" s="19">
        <f>T221</f>
        <v>0.0</v>
      </c>
      <c r="Q222" s="19">
        <f>ROUND(P222*$Q$5/12,2)</f>
        <v>0.0</v>
      </c>
      <c r="R222" s="19">
        <f>MIN($R$5,P222+Q222)</f>
        <v>0.0</v>
      </c>
      <c r="S222" s="19">
        <f>MAX(0,MIN(P222+Q222-R222,MonthlyPayment-SUM(H222,M222,R222,W222,AB222,AG222,AL222,AQ222,AV222,BA222)-SUM(I222,N222)))</f>
        <v>0.0</v>
      </c>
      <c r="T222" s="19">
        <f>ROUND(P222+Q222-R222-S222,2)</f>
        <v>0.0</v>
      </c>
      <c r="U222" s="19">
        <f>Y221</f>
        <v>0.0</v>
      </c>
      <c r="V222" s="19">
        <f>ROUND(U222*$V$5/12,2)</f>
        <v>0.0</v>
      </c>
      <c r="W222" s="19">
        <f>MIN($W$5,U222+V222)</f>
        <v>0.0</v>
      </c>
      <c r="X222" s="19">
        <f>MAX(0,MIN(U222+V222-W222,MonthlyPayment-SUM(H222,M222,R222,W222,AB222,AG222,AL222,AQ222,AV222,BA222)-SUM(I222,N222,S222)))</f>
        <v>0.0</v>
      </c>
      <c r="Y222" s="19">
        <f>ROUND(U222+V222-W222-X222,2)</f>
        <v>0.0</v>
      </c>
      <c r="Z222" s="19">
        <f>AD221</f>
        <v>0.0</v>
      </c>
      <c r="AA222" s="19">
        <f>ROUND(Z222*$AA$5/12,2)</f>
        <v>0.0</v>
      </c>
      <c r="AB222" s="19">
        <f>MIN($AB$5,Z222+AA222)</f>
        <v>0.0</v>
      </c>
      <c r="AC222" s="19">
        <f>MAX(0,MIN(Z222+AA222-AB222,MonthlyPayment-SUM(H222,M222,R222,W222,AB222,AG222,AL222,AQ222,AV222,BA222)-SUM(I222,N222,S222,X222)))</f>
        <v>0.0</v>
      </c>
      <c r="AD222" s="19">
        <f>ROUND(Z222+AA222-AB222-AC222,2)</f>
        <v>0.0</v>
      </c>
      <c r="AE222" s="19">
        <f>AI221</f>
        <v>0.0</v>
      </c>
      <c r="AF222" s="19">
        <f>ROUND(AE222*$AF$5/12,2)</f>
        <v>0.0</v>
      </c>
      <c r="AG222" s="19">
        <f>MIN($AG$5,AE222+AF222)</f>
        <v>0.0</v>
      </c>
      <c r="AH222" s="19">
        <f>MAX(0,MIN(AE222+AF222-AG222,MonthlyPayment-SUM(H222,M222,R222,W222,AB222,AG222,AL222,AQ222,AV222,BA222)-SUM(I222,N222,S222,X222,AC222)))</f>
        <v>0.0</v>
      </c>
      <c r="AI222" s="19">
        <f>ROUND(AE222+AF222-AG222-AH222,2)</f>
        <v>0.0</v>
      </c>
      <c r="AJ222" s="19">
        <f>AN221</f>
        <v>0.0</v>
      </c>
      <c r="AK222" s="19">
        <f>ROUND(AJ222*$AK$5/12,2)</f>
        <v>0.0</v>
      </c>
      <c r="AL222" s="19">
        <f>MIN($AL$5,AJ222+AK222)</f>
        <v>0.0</v>
      </c>
      <c r="AM222" s="19">
        <f>MAX(0,MIN(AJ222+AK222-AL222,MonthlyPayment-SUM(H222,M222,R222,W222,AB222,AG222,AL222,AQ222,AV222,BA222)-SUM(I222,N222,S222,X222,AC222,AH222)))</f>
        <v>0.0</v>
      </c>
      <c r="AN222" s="19">
        <f>ROUND(AJ222+AK222-AL222-AM222,2)</f>
        <v>0.0</v>
      </c>
      <c r="AO222" s="19">
        <f>AS221</f>
        <v>0.0</v>
      </c>
      <c r="AP222" s="19">
        <f>ROUND(AO222*$AP$5/12,2)</f>
        <v>0.0</v>
      </c>
      <c r="AQ222" s="19">
        <f>MIN($AQ$5,AO222+AP222)</f>
        <v>0.0</v>
      </c>
      <c r="AR222" s="19">
        <f>MAX(0,MIN(AO222+AP222-AQ222,MonthlyPayment-SUM(H222,M222,R222,W222,AB222,AG222,AL222,AQ222,AV222,BA222)-SUM(I222,N222,S222,X222,AC222,AH222,AM222)))</f>
        <v>0.0</v>
      </c>
      <c r="AS222" s="19">
        <f>ROUND(AO222+AP222-AQ222-AR222,2)</f>
        <v>0.0</v>
      </c>
      <c r="AT222" s="19">
        <f>AX221</f>
        <v>0.0</v>
      </c>
      <c r="AU222" s="19">
        <f>ROUND(AT222*$AU$5/12,2)</f>
        <v>0.0</v>
      </c>
      <c r="AV222" s="19">
        <f>MIN($AV$5,AT222+AU222)</f>
        <v>0.0</v>
      </c>
      <c r="AW222" s="19">
        <f>MAX(0,MIN(AT222+AU222-AV222,MonthlyPayment-SUM(H222,M222,R222,W222,AB222,AG222,AL222,AQ222,AV222,BA222)-SUM(I222,N222,S222,X222,AC222,AH222,AM222,AR222)))</f>
        <v>0.0</v>
      </c>
      <c r="AX222" s="19">
        <f>ROUND(AT222+AU222-AV222-AW222,2)</f>
        <v>0.0</v>
      </c>
      <c r="AY222" s="19">
        <f>BC221</f>
        <v>0.0</v>
      </c>
      <c r="AZ222" s="19">
        <f>ROUND(AY222*$AZ$5/12,2)</f>
        <v>0.0</v>
      </c>
      <c r="BA222" s="19">
        <f>MIN($BA$5,AY222+AZ222)</f>
        <v>0.0</v>
      </c>
      <c r="BB222" s="19">
        <f>MAX(0,MIN(AY222+AZ222-BA222,MonthlyPayment-SUM(H222,M222,R222,W222,AB222,AG222,AL222,AQ222,AV222,BA222)-SUM(I222,N222,S222,X222,AC222,AH222,AM222,AR222,AW222)))</f>
        <v>0.0</v>
      </c>
      <c r="BC222" s="19">
        <f>ROUND(AY222+AZ222-BA222-BB222,2)</f>
        <v>0.0</v>
      </c>
    </row>
    <row r="223" spans="1:55">
      <c r="A223" s="9">
        <v>217</v>
      </c>
      <c r="B223" s="15">
        <f>IF(FirstPayment="","",EDATE(FirstPayment,A223-1))</f>
        <v/>
      </c>
      <c r="C223" s="19">
        <f>SUM(H223,M223,R223,W223,AB223,AG223,AL223,AQ223,AV223,BA223,I223,N223,S223,X223,AC223,AH223,AM223,AR223,AW223,BB223)</f>
        <v>0.0</v>
      </c>
      <c r="D223" s="19">
        <f>SUM(J223,O223,T223,Y223,AD223,AI223,AN223,AS223,AX223,BC223)</f>
        <v>0.0</v>
      </c>
      <c r="E223" s="19">
        <f>SUM(G223,L223,Q223,V223,AA223,AF223,AK223,AP223,AU223,AZ223)</f>
        <v>0.0</v>
      </c>
      <c r="F223" s="19">
        <f>J222</f>
        <v>0.0</v>
      </c>
      <c r="G223" s="19">
        <f>ROUND(F223*$G$5/12,2)</f>
        <v>0.0</v>
      </c>
      <c r="H223" s="19">
        <f>MIN($H$5,F223+G223)</f>
        <v>0.0</v>
      </c>
      <c r="I223" s="19">
        <f>MAX(0,MIN(F223+G223-H223,MonthlyPayment-SUM(H223,M223,R223,W223,AB223,AG223,AL223,AQ223,AV223,BA223)))</f>
        <v>0.0</v>
      </c>
      <c r="J223" s="19">
        <f>ROUND(F223+G223-H223-I223,2)</f>
        <v>0.0</v>
      </c>
      <c r="K223" s="19">
        <f>O222</f>
        <v>0.0</v>
      </c>
      <c r="L223" s="19">
        <f>ROUND(K223*$L$5/12,2)</f>
        <v>0.0</v>
      </c>
      <c r="M223" s="19">
        <f>MIN($M$5,K223+L223)</f>
        <v>0.0</v>
      </c>
      <c r="N223" s="19">
        <f>MAX(0,MIN(K223+L223-M223,MonthlyPayment-SUM(H223,M223,R223,W223,AB223,AG223,AL223,AQ223,AV223,BA223)-SUM(I223)))</f>
        <v>0.0</v>
      </c>
      <c r="O223" s="19">
        <f>ROUND(K223+L223-M223-N223,2)</f>
        <v>0.0</v>
      </c>
      <c r="P223" s="19">
        <f>T222</f>
        <v>0.0</v>
      </c>
      <c r="Q223" s="19">
        <f>ROUND(P223*$Q$5/12,2)</f>
        <v>0.0</v>
      </c>
      <c r="R223" s="19">
        <f>MIN($R$5,P223+Q223)</f>
        <v>0.0</v>
      </c>
      <c r="S223" s="19">
        <f>MAX(0,MIN(P223+Q223-R223,MonthlyPayment-SUM(H223,M223,R223,W223,AB223,AG223,AL223,AQ223,AV223,BA223)-SUM(I223,N223)))</f>
        <v>0.0</v>
      </c>
      <c r="T223" s="19">
        <f>ROUND(P223+Q223-R223-S223,2)</f>
        <v>0.0</v>
      </c>
      <c r="U223" s="19">
        <f>Y222</f>
        <v>0.0</v>
      </c>
      <c r="V223" s="19">
        <f>ROUND(U223*$V$5/12,2)</f>
        <v>0.0</v>
      </c>
      <c r="W223" s="19">
        <f>MIN($W$5,U223+V223)</f>
        <v>0.0</v>
      </c>
      <c r="X223" s="19">
        <f>MAX(0,MIN(U223+V223-W223,MonthlyPayment-SUM(H223,M223,R223,W223,AB223,AG223,AL223,AQ223,AV223,BA223)-SUM(I223,N223,S223)))</f>
        <v>0.0</v>
      </c>
      <c r="Y223" s="19">
        <f>ROUND(U223+V223-W223-X223,2)</f>
        <v>0.0</v>
      </c>
      <c r="Z223" s="19">
        <f>AD222</f>
        <v>0.0</v>
      </c>
      <c r="AA223" s="19">
        <f>ROUND(Z223*$AA$5/12,2)</f>
        <v>0.0</v>
      </c>
      <c r="AB223" s="19">
        <f>MIN($AB$5,Z223+AA223)</f>
        <v>0.0</v>
      </c>
      <c r="AC223" s="19">
        <f>MAX(0,MIN(Z223+AA223-AB223,MonthlyPayment-SUM(H223,M223,R223,W223,AB223,AG223,AL223,AQ223,AV223,BA223)-SUM(I223,N223,S223,X223)))</f>
        <v>0.0</v>
      </c>
      <c r="AD223" s="19">
        <f>ROUND(Z223+AA223-AB223-AC223,2)</f>
        <v>0.0</v>
      </c>
      <c r="AE223" s="19">
        <f>AI222</f>
        <v>0.0</v>
      </c>
      <c r="AF223" s="19">
        <f>ROUND(AE223*$AF$5/12,2)</f>
        <v>0.0</v>
      </c>
      <c r="AG223" s="19">
        <f>MIN($AG$5,AE223+AF223)</f>
        <v>0.0</v>
      </c>
      <c r="AH223" s="19">
        <f>MAX(0,MIN(AE223+AF223-AG223,MonthlyPayment-SUM(H223,M223,R223,W223,AB223,AG223,AL223,AQ223,AV223,BA223)-SUM(I223,N223,S223,X223,AC223)))</f>
        <v>0.0</v>
      </c>
      <c r="AI223" s="19">
        <f>ROUND(AE223+AF223-AG223-AH223,2)</f>
        <v>0.0</v>
      </c>
      <c r="AJ223" s="19">
        <f>AN222</f>
        <v>0.0</v>
      </c>
      <c r="AK223" s="19">
        <f>ROUND(AJ223*$AK$5/12,2)</f>
        <v>0.0</v>
      </c>
      <c r="AL223" s="19">
        <f>MIN($AL$5,AJ223+AK223)</f>
        <v>0.0</v>
      </c>
      <c r="AM223" s="19">
        <f>MAX(0,MIN(AJ223+AK223-AL223,MonthlyPayment-SUM(H223,M223,R223,W223,AB223,AG223,AL223,AQ223,AV223,BA223)-SUM(I223,N223,S223,X223,AC223,AH223)))</f>
        <v>0.0</v>
      </c>
      <c r="AN223" s="19">
        <f>ROUND(AJ223+AK223-AL223-AM223,2)</f>
        <v>0.0</v>
      </c>
      <c r="AO223" s="19">
        <f>AS222</f>
        <v>0.0</v>
      </c>
      <c r="AP223" s="19">
        <f>ROUND(AO223*$AP$5/12,2)</f>
        <v>0.0</v>
      </c>
      <c r="AQ223" s="19">
        <f>MIN($AQ$5,AO223+AP223)</f>
        <v>0.0</v>
      </c>
      <c r="AR223" s="19">
        <f>MAX(0,MIN(AO223+AP223-AQ223,MonthlyPayment-SUM(H223,M223,R223,W223,AB223,AG223,AL223,AQ223,AV223,BA223)-SUM(I223,N223,S223,X223,AC223,AH223,AM223)))</f>
        <v>0.0</v>
      </c>
      <c r="AS223" s="19">
        <f>ROUND(AO223+AP223-AQ223-AR223,2)</f>
        <v>0.0</v>
      </c>
      <c r="AT223" s="19">
        <f>AX222</f>
        <v>0.0</v>
      </c>
      <c r="AU223" s="19">
        <f>ROUND(AT223*$AU$5/12,2)</f>
        <v>0.0</v>
      </c>
      <c r="AV223" s="19">
        <f>MIN($AV$5,AT223+AU223)</f>
        <v>0.0</v>
      </c>
      <c r="AW223" s="19">
        <f>MAX(0,MIN(AT223+AU223-AV223,MonthlyPayment-SUM(H223,M223,R223,W223,AB223,AG223,AL223,AQ223,AV223,BA223)-SUM(I223,N223,S223,X223,AC223,AH223,AM223,AR223)))</f>
        <v>0.0</v>
      </c>
      <c r="AX223" s="19">
        <f>ROUND(AT223+AU223-AV223-AW223,2)</f>
        <v>0.0</v>
      </c>
      <c r="AY223" s="19">
        <f>BC222</f>
        <v>0.0</v>
      </c>
      <c r="AZ223" s="19">
        <f>ROUND(AY223*$AZ$5/12,2)</f>
        <v>0.0</v>
      </c>
      <c r="BA223" s="19">
        <f>MIN($BA$5,AY223+AZ223)</f>
        <v>0.0</v>
      </c>
      <c r="BB223" s="19">
        <f>MAX(0,MIN(AY223+AZ223-BA223,MonthlyPayment-SUM(H223,M223,R223,W223,AB223,AG223,AL223,AQ223,AV223,BA223)-SUM(I223,N223,S223,X223,AC223,AH223,AM223,AR223,AW223)))</f>
        <v>0.0</v>
      </c>
      <c r="BC223" s="19">
        <f>ROUND(AY223+AZ223-BA223-BB223,2)</f>
        <v>0.0</v>
      </c>
    </row>
    <row r="224" spans="1:55">
      <c r="A224" s="9">
        <v>218</v>
      </c>
      <c r="B224" s="15">
        <f>IF(FirstPayment="","",EDATE(FirstPayment,A224-1))</f>
        <v/>
      </c>
      <c r="C224" s="19">
        <f>SUM(H224,M224,R224,W224,AB224,AG224,AL224,AQ224,AV224,BA224,I224,N224,S224,X224,AC224,AH224,AM224,AR224,AW224,BB224)</f>
        <v>0.0</v>
      </c>
      <c r="D224" s="19">
        <f>SUM(J224,O224,T224,Y224,AD224,AI224,AN224,AS224,AX224,BC224)</f>
        <v>0.0</v>
      </c>
      <c r="E224" s="19">
        <f>SUM(G224,L224,Q224,V224,AA224,AF224,AK224,AP224,AU224,AZ224)</f>
        <v>0.0</v>
      </c>
      <c r="F224" s="19">
        <f>J223</f>
        <v>0.0</v>
      </c>
      <c r="G224" s="19">
        <f>ROUND(F224*$G$5/12,2)</f>
        <v>0.0</v>
      </c>
      <c r="H224" s="19">
        <f>MIN($H$5,F224+G224)</f>
        <v>0.0</v>
      </c>
      <c r="I224" s="19">
        <f>MAX(0,MIN(F224+G224-H224,MonthlyPayment-SUM(H224,M224,R224,W224,AB224,AG224,AL224,AQ224,AV224,BA224)))</f>
        <v>0.0</v>
      </c>
      <c r="J224" s="19">
        <f>ROUND(F224+G224-H224-I224,2)</f>
        <v>0.0</v>
      </c>
      <c r="K224" s="19">
        <f>O223</f>
        <v>0.0</v>
      </c>
      <c r="L224" s="19">
        <f>ROUND(K224*$L$5/12,2)</f>
        <v>0.0</v>
      </c>
      <c r="M224" s="19">
        <f>MIN($M$5,K224+L224)</f>
        <v>0.0</v>
      </c>
      <c r="N224" s="19">
        <f>MAX(0,MIN(K224+L224-M224,MonthlyPayment-SUM(H224,M224,R224,W224,AB224,AG224,AL224,AQ224,AV224,BA224)-SUM(I224)))</f>
        <v>0.0</v>
      </c>
      <c r="O224" s="19">
        <f>ROUND(K224+L224-M224-N224,2)</f>
        <v>0.0</v>
      </c>
      <c r="P224" s="19">
        <f>T223</f>
        <v>0.0</v>
      </c>
      <c r="Q224" s="19">
        <f>ROUND(P224*$Q$5/12,2)</f>
        <v>0.0</v>
      </c>
      <c r="R224" s="19">
        <f>MIN($R$5,P224+Q224)</f>
        <v>0.0</v>
      </c>
      <c r="S224" s="19">
        <f>MAX(0,MIN(P224+Q224-R224,MonthlyPayment-SUM(H224,M224,R224,W224,AB224,AG224,AL224,AQ224,AV224,BA224)-SUM(I224,N224)))</f>
        <v>0.0</v>
      </c>
      <c r="T224" s="19">
        <f>ROUND(P224+Q224-R224-S224,2)</f>
        <v>0.0</v>
      </c>
      <c r="U224" s="19">
        <f>Y223</f>
        <v>0.0</v>
      </c>
      <c r="V224" s="19">
        <f>ROUND(U224*$V$5/12,2)</f>
        <v>0.0</v>
      </c>
      <c r="W224" s="19">
        <f>MIN($W$5,U224+V224)</f>
        <v>0.0</v>
      </c>
      <c r="X224" s="19">
        <f>MAX(0,MIN(U224+V224-W224,MonthlyPayment-SUM(H224,M224,R224,W224,AB224,AG224,AL224,AQ224,AV224,BA224)-SUM(I224,N224,S224)))</f>
        <v>0.0</v>
      </c>
      <c r="Y224" s="19">
        <f>ROUND(U224+V224-W224-X224,2)</f>
        <v>0.0</v>
      </c>
      <c r="Z224" s="19">
        <f>AD223</f>
        <v>0.0</v>
      </c>
      <c r="AA224" s="19">
        <f>ROUND(Z224*$AA$5/12,2)</f>
        <v>0.0</v>
      </c>
      <c r="AB224" s="19">
        <f>MIN($AB$5,Z224+AA224)</f>
        <v>0.0</v>
      </c>
      <c r="AC224" s="19">
        <f>MAX(0,MIN(Z224+AA224-AB224,MonthlyPayment-SUM(H224,M224,R224,W224,AB224,AG224,AL224,AQ224,AV224,BA224)-SUM(I224,N224,S224,X224)))</f>
        <v>0.0</v>
      </c>
      <c r="AD224" s="19">
        <f>ROUND(Z224+AA224-AB224-AC224,2)</f>
        <v>0.0</v>
      </c>
      <c r="AE224" s="19">
        <f>AI223</f>
        <v>0.0</v>
      </c>
      <c r="AF224" s="19">
        <f>ROUND(AE224*$AF$5/12,2)</f>
        <v>0.0</v>
      </c>
      <c r="AG224" s="19">
        <f>MIN($AG$5,AE224+AF224)</f>
        <v>0.0</v>
      </c>
      <c r="AH224" s="19">
        <f>MAX(0,MIN(AE224+AF224-AG224,MonthlyPayment-SUM(H224,M224,R224,W224,AB224,AG224,AL224,AQ224,AV224,BA224)-SUM(I224,N224,S224,X224,AC224)))</f>
        <v>0.0</v>
      </c>
      <c r="AI224" s="19">
        <f>ROUND(AE224+AF224-AG224-AH224,2)</f>
        <v>0.0</v>
      </c>
      <c r="AJ224" s="19">
        <f>AN223</f>
        <v>0.0</v>
      </c>
      <c r="AK224" s="19">
        <f>ROUND(AJ224*$AK$5/12,2)</f>
        <v>0.0</v>
      </c>
      <c r="AL224" s="19">
        <f>MIN($AL$5,AJ224+AK224)</f>
        <v>0.0</v>
      </c>
      <c r="AM224" s="19">
        <f>MAX(0,MIN(AJ224+AK224-AL224,MonthlyPayment-SUM(H224,M224,R224,W224,AB224,AG224,AL224,AQ224,AV224,BA224)-SUM(I224,N224,S224,X224,AC224,AH224)))</f>
        <v>0.0</v>
      </c>
      <c r="AN224" s="19">
        <f>ROUND(AJ224+AK224-AL224-AM224,2)</f>
        <v>0.0</v>
      </c>
      <c r="AO224" s="19">
        <f>AS223</f>
        <v>0.0</v>
      </c>
      <c r="AP224" s="19">
        <f>ROUND(AO224*$AP$5/12,2)</f>
        <v>0.0</v>
      </c>
      <c r="AQ224" s="19">
        <f>MIN($AQ$5,AO224+AP224)</f>
        <v>0.0</v>
      </c>
      <c r="AR224" s="19">
        <f>MAX(0,MIN(AO224+AP224-AQ224,MonthlyPayment-SUM(H224,M224,R224,W224,AB224,AG224,AL224,AQ224,AV224,BA224)-SUM(I224,N224,S224,X224,AC224,AH224,AM224)))</f>
        <v>0.0</v>
      </c>
      <c r="AS224" s="19">
        <f>ROUND(AO224+AP224-AQ224-AR224,2)</f>
        <v>0.0</v>
      </c>
      <c r="AT224" s="19">
        <f>AX223</f>
        <v>0.0</v>
      </c>
      <c r="AU224" s="19">
        <f>ROUND(AT224*$AU$5/12,2)</f>
        <v>0.0</v>
      </c>
      <c r="AV224" s="19">
        <f>MIN($AV$5,AT224+AU224)</f>
        <v>0.0</v>
      </c>
      <c r="AW224" s="19">
        <f>MAX(0,MIN(AT224+AU224-AV224,MonthlyPayment-SUM(H224,M224,R224,W224,AB224,AG224,AL224,AQ224,AV224,BA224)-SUM(I224,N224,S224,X224,AC224,AH224,AM224,AR224)))</f>
        <v>0.0</v>
      </c>
      <c r="AX224" s="19">
        <f>ROUND(AT224+AU224-AV224-AW224,2)</f>
        <v>0.0</v>
      </c>
      <c r="AY224" s="19">
        <f>BC223</f>
        <v>0.0</v>
      </c>
      <c r="AZ224" s="19">
        <f>ROUND(AY224*$AZ$5/12,2)</f>
        <v>0.0</v>
      </c>
      <c r="BA224" s="19">
        <f>MIN($BA$5,AY224+AZ224)</f>
        <v>0.0</v>
      </c>
      <c r="BB224" s="19">
        <f>MAX(0,MIN(AY224+AZ224-BA224,MonthlyPayment-SUM(H224,M224,R224,W224,AB224,AG224,AL224,AQ224,AV224,BA224)-SUM(I224,N224,S224,X224,AC224,AH224,AM224,AR224,AW224)))</f>
        <v>0.0</v>
      </c>
      <c r="BC224" s="19">
        <f>ROUND(AY224+AZ224-BA224-BB224,2)</f>
        <v>0.0</v>
      </c>
    </row>
    <row r="225" spans="1:55">
      <c r="A225" s="9">
        <v>219</v>
      </c>
      <c r="B225" s="15">
        <f>IF(FirstPayment="","",EDATE(FirstPayment,A225-1))</f>
        <v/>
      </c>
      <c r="C225" s="19">
        <f>SUM(H225,M225,R225,W225,AB225,AG225,AL225,AQ225,AV225,BA225,I225,N225,S225,X225,AC225,AH225,AM225,AR225,AW225,BB225)</f>
        <v>0.0</v>
      </c>
      <c r="D225" s="19">
        <f>SUM(J225,O225,T225,Y225,AD225,AI225,AN225,AS225,AX225,BC225)</f>
        <v>0.0</v>
      </c>
      <c r="E225" s="19">
        <f>SUM(G225,L225,Q225,V225,AA225,AF225,AK225,AP225,AU225,AZ225)</f>
        <v>0.0</v>
      </c>
      <c r="F225" s="19">
        <f>J224</f>
        <v>0.0</v>
      </c>
      <c r="G225" s="19">
        <f>ROUND(F225*$G$5/12,2)</f>
        <v>0.0</v>
      </c>
      <c r="H225" s="19">
        <f>MIN($H$5,F225+G225)</f>
        <v>0.0</v>
      </c>
      <c r="I225" s="19">
        <f>MAX(0,MIN(F225+G225-H225,MonthlyPayment-SUM(H225,M225,R225,W225,AB225,AG225,AL225,AQ225,AV225,BA225)))</f>
        <v>0.0</v>
      </c>
      <c r="J225" s="19">
        <f>ROUND(F225+G225-H225-I225,2)</f>
        <v>0.0</v>
      </c>
      <c r="K225" s="19">
        <f>O224</f>
        <v>0.0</v>
      </c>
      <c r="L225" s="19">
        <f>ROUND(K225*$L$5/12,2)</f>
        <v>0.0</v>
      </c>
      <c r="M225" s="19">
        <f>MIN($M$5,K225+L225)</f>
        <v>0.0</v>
      </c>
      <c r="N225" s="19">
        <f>MAX(0,MIN(K225+L225-M225,MonthlyPayment-SUM(H225,M225,R225,W225,AB225,AG225,AL225,AQ225,AV225,BA225)-SUM(I225)))</f>
        <v>0.0</v>
      </c>
      <c r="O225" s="19">
        <f>ROUND(K225+L225-M225-N225,2)</f>
        <v>0.0</v>
      </c>
      <c r="P225" s="19">
        <f>T224</f>
        <v>0.0</v>
      </c>
      <c r="Q225" s="19">
        <f>ROUND(P225*$Q$5/12,2)</f>
        <v>0.0</v>
      </c>
      <c r="R225" s="19">
        <f>MIN($R$5,P225+Q225)</f>
        <v>0.0</v>
      </c>
      <c r="S225" s="19">
        <f>MAX(0,MIN(P225+Q225-R225,MonthlyPayment-SUM(H225,M225,R225,W225,AB225,AG225,AL225,AQ225,AV225,BA225)-SUM(I225,N225)))</f>
        <v>0.0</v>
      </c>
      <c r="T225" s="19">
        <f>ROUND(P225+Q225-R225-S225,2)</f>
        <v>0.0</v>
      </c>
      <c r="U225" s="19">
        <f>Y224</f>
        <v>0.0</v>
      </c>
      <c r="V225" s="19">
        <f>ROUND(U225*$V$5/12,2)</f>
        <v>0.0</v>
      </c>
      <c r="W225" s="19">
        <f>MIN($W$5,U225+V225)</f>
        <v>0.0</v>
      </c>
      <c r="X225" s="19">
        <f>MAX(0,MIN(U225+V225-W225,MonthlyPayment-SUM(H225,M225,R225,W225,AB225,AG225,AL225,AQ225,AV225,BA225)-SUM(I225,N225,S225)))</f>
        <v>0.0</v>
      </c>
      <c r="Y225" s="19">
        <f>ROUND(U225+V225-W225-X225,2)</f>
        <v>0.0</v>
      </c>
      <c r="Z225" s="19">
        <f>AD224</f>
        <v>0.0</v>
      </c>
      <c r="AA225" s="19">
        <f>ROUND(Z225*$AA$5/12,2)</f>
        <v>0.0</v>
      </c>
      <c r="AB225" s="19">
        <f>MIN($AB$5,Z225+AA225)</f>
        <v>0.0</v>
      </c>
      <c r="AC225" s="19">
        <f>MAX(0,MIN(Z225+AA225-AB225,MonthlyPayment-SUM(H225,M225,R225,W225,AB225,AG225,AL225,AQ225,AV225,BA225)-SUM(I225,N225,S225,X225)))</f>
        <v>0.0</v>
      </c>
      <c r="AD225" s="19">
        <f>ROUND(Z225+AA225-AB225-AC225,2)</f>
        <v>0.0</v>
      </c>
      <c r="AE225" s="19">
        <f>AI224</f>
        <v>0.0</v>
      </c>
      <c r="AF225" s="19">
        <f>ROUND(AE225*$AF$5/12,2)</f>
        <v>0.0</v>
      </c>
      <c r="AG225" s="19">
        <f>MIN($AG$5,AE225+AF225)</f>
        <v>0.0</v>
      </c>
      <c r="AH225" s="19">
        <f>MAX(0,MIN(AE225+AF225-AG225,MonthlyPayment-SUM(H225,M225,R225,W225,AB225,AG225,AL225,AQ225,AV225,BA225)-SUM(I225,N225,S225,X225,AC225)))</f>
        <v>0.0</v>
      </c>
      <c r="AI225" s="19">
        <f>ROUND(AE225+AF225-AG225-AH225,2)</f>
        <v>0.0</v>
      </c>
      <c r="AJ225" s="19">
        <f>AN224</f>
        <v>0.0</v>
      </c>
      <c r="AK225" s="19">
        <f>ROUND(AJ225*$AK$5/12,2)</f>
        <v>0.0</v>
      </c>
      <c r="AL225" s="19">
        <f>MIN($AL$5,AJ225+AK225)</f>
        <v>0.0</v>
      </c>
      <c r="AM225" s="19">
        <f>MAX(0,MIN(AJ225+AK225-AL225,MonthlyPayment-SUM(H225,M225,R225,W225,AB225,AG225,AL225,AQ225,AV225,BA225)-SUM(I225,N225,S225,X225,AC225,AH225)))</f>
        <v>0.0</v>
      </c>
      <c r="AN225" s="19">
        <f>ROUND(AJ225+AK225-AL225-AM225,2)</f>
        <v>0.0</v>
      </c>
      <c r="AO225" s="19">
        <f>AS224</f>
        <v>0.0</v>
      </c>
      <c r="AP225" s="19">
        <f>ROUND(AO225*$AP$5/12,2)</f>
        <v>0.0</v>
      </c>
      <c r="AQ225" s="19">
        <f>MIN($AQ$5,AO225+AP225)</f>
        <v>0.0</v>
      </c>
      <c r="AR225" s="19">
        <f>MAX(0,MIN(AO225+AP225-AQ225,MonthlyPayment-SUM(H225,M225,R225,W225,AB225,AG225,AL225,AQ225,AV225,BA225)-SUM(I225,N225,S225,X225,AC225,AH225,AM225)))</f>
        <v>0.0</v>
      </c>
      <c r="AS225" s="19">
        <f>ROUND(AO225+AP225-AQ225-AR225,2)</f>
        <v>0.0</v>
      </c>
      <c r="AT225" s="19">
        <f>AX224</f>
        <v>0.0</v>
      </c>
      <c r="AU225" s="19">
        <f>ROUND(AT225*$AU$5/12,2)</f>
        <v>0.0</v>
      </c>
      <c r="AV225" s="19">
        <f>MIN($AV$5,AT225+AU225)</f>
        <v>0.0</v>
      </c>
      <c r="AW225" s="19">
        <f>MAX(0,MIN(AT225+AU225-AV225,MonthlyPayment-SUM(H225,M225,R225,W225,AB225,AG225,AL225,AQ225,AV225,BA225)-SUM(I225,N225,S225,X225,AC225,AH225,AM225,AR225)))</f>
        <v>0.0</v>
      </c>
      <c r="AX225" s="19">
        <f>ROUND(AT225+AU225-AV225-AW225,2)</f>
        <v>0.0</v>
      </c>
      <c r="AY225" s="19">
        <f>BC224</f>
        <v>0.0</v>
      </c>
      <c r="AZ225" s="19">
        <f>ROUND(AY225*$AZ$5/12,2)</f>
        <v>0.0</v>
      </c>
      <c r="BA225" s="19">
        <f>MIN($BA$5,AY225+AZ225)</f>
        <v>0.0</v>
      </c>
      <c r="BB225" s="19">
        <f>MAX(0,MIN(AY225+AZ225-BA225,MonthlyPayment-SUM(H225,M225,R225,W225,AB225,AG225,AL225,AQ225,AV225,BA225)-SUM(I225,N225,S225,X225,AC225,AH225,AM225,AR225,AW225)))</f>
        <v>0.0</v>
      </c>
      <c r="BC225" s="19">
        <f>ROUND(AY225+AZ225-BA225-BB225,2)</f>
        <v>0.0</v>
      </c>
    </row>
    <row r="226" spans="1:55">
      <c r="A226" s="9">
        <v>220</v>
      </c>
      <c r="B226" s="15">
        <f>IF(FirstPayment="","",EDATE(FirstPayment,A226-1))</f>
        <v/>
      </c>
      <c r="C226" s="19">
        <f>SUM(H226,M226,R226,W226,AB226,AG226,AL226,AQ226,AV226,BA226,I226,N226,S226,X226,AC226,AH226,AM226,AR226,AW226,BB226)</f>
        <v>0.0</v>
      </c>
      <c r="D226" s="19">
        <f>SUM(J226,O226,T226,Y226,AD226,AI226,AN226,AS226,AX226,BC226)</f>
        <v>0.0</v>
      </c>
      <c r="E226" s="19">
        <f>SUM(G226,L226,Q226,V226,AA226,AF226,AK226,AP226,AU226,AZ226)</f>
        <v>0.0</v>
      </c>
      <c r="F226" s="19">
        <f>J225</f>
        <v>0.0</v>
      </c>
      <c r="G226" s="19">
        <f>ROUND(F226*$G$5/12,2)</f>
        <v>0.0</v>
      </c>
      <c r="H226" s="19">
        <f>MIN($H$5,F226+G226)</f>
        <v>0.0</v>
      </c>
      <c r="I226" s="19">
        <f>MAX(0,MIN(F226+G226-H226,MonthlyPayment-SUM(H226,M226,R226,W226,AB226,AG226,AL226,AQ226,AV226,BA226)))</f>
        <v>0.0</v>
      </c>
      <c r="J226" s="19">
        <f>ROUND(F226+G226-H226-I226,2)</f>
        <v>0.0</v>
      </c>
      <c r="K226" s="19">
        <f>O225</f>
        <v>0.0</v>
      </c>
      <c r="L226" s="19">
        <f>ROUND(K226*$L$5/12,2)</f>
        <v>0.0</v>
      </c>
      <c r="M226" s="19">
        <f>MIN($M$5,K226+L226)</f>
        <v>0.0</v>
      </c>
      <c r="N226" s="19">
        <f>MAX(0,MIN(K226+L226-M226,MonthlyPayment-SUM(H226,M226,R226,W226,AB226,AG226,AL226,AQ226,AV226,BA226)-SUM(I226)))</f>
        <v>0.0</v>
      </c>
      <c r="O226" s="19">
        <f>ROUND(K226+L226-M226-N226,2)</f>
        <v>0.0</v>
      </c>
      <c r="P226" s="19">
        <f>T225</f>
        <v>0.0</v>
      </c>
      <c r="Q226" s="19">
        <f>ROUND(P226*$Q$5/12,2)</f>
        <v>0.0</v>
      </c>
      <c r="R226" s="19">
        <f>MIN($R$5,P226+Q226)</f>
        <v>0.0</v>
      </c>
      <c r="S226" s="19">
        <f>MAX(0,MIN(P226+Q226-R226,MonthlyPayment-SUM(H226,M226,R226,W226,AB226,AG226,AL226,AQ226,AV226,BA226)-SUM(I226,N226)))</f>
        <v>0.0</v>
      </c>
      <c r="T226" s="19">
        <f>ROUND(P226+Q226-R226-S226,2)</f>
        <v>0.0</v>
      </c>
      <c r="U226" s="19">
        <f>Y225</f>
        <v>0.0</v>
      </c>
      <c r="V226" s="19">
        <f>ROUND(U226*$V$5/12,2)</f>
        <v>0.0</v>
      </c>
      <c r="W226" s="19">
        <f>MIN($W$5,U226+V226)</f>
        <v>0.0</v>
      </c>
      <c r="X226" s="19">
        <f>MAX(0,MIN(U226+V226-W226,MonthlyPayment-SUM(H226,M226,R226,W226,AB226,AG226,AL226,AQ226,AV226,BA226)-SUM(I226,N226,S226)))</f>
        <v>0.0</v>
      </c>
      <c r="Y226" s="19">
        <f>ROUND(U226+V226-W226-X226,2)</f>
        <v>0.0</v>
      </c>
      <c r="Z226" s="19">
        <f>AD225</f>
        <v>0.0</v>
      </c>
      <c r="AA226" s="19">
        <f>ROUND(Z226*$AA$5/12,2)</f>
        <v>0.0</v>
      </c>
      <c r="AB226" s="19">
        <f>MIN($AB$5,Z226+AA226)</f>
        <v>0.0</v>
      </c>
      <c r="AC226" s="19">
        <f>MAX(0,MIN(Z226+AA226-AB226,MonthlyPayment-SUM(H226,M226,R226,W226,AB226,AG226,AL226,AQ226,AV226,BA226)-SUM(I226,N226,S226,X226)))</f>
        <v>0.0</v>
      </c>
      <c r="AD226" s="19">
        <f>ROUND(Z226+AA226-AB226-AC226,2)</f>
        <v>0.0</v>
      </c>
      <c r="AE226" s="19">
        <f>AI225</f>
        <v>0.0</v>
      </c>
      <c r="AF226" s="19">
        <f>ROUND(AE226*$AF$5/12,2)</f>
        <v>0.0</v>
      </c>
      <c r="AG226" s="19">
        <f>MIN($AG$5,AE226+AF226)</f>
        <v>0.0</v>
      </c>
      <c r="AH226" s="19">
        <f>MAX(0,MIN(AE226+AF226-AG226,MonthlyPayment-SUM(H226,M226,R226,W226,AB226,AG226,AL226,AQ226,AV226,BA226)-SUM(I226,N226,S226,X226,AC226)))</f>
        <v>0.0</v>
      </c>
      <c r="AI226" s="19">
        <f>ROUND(AE226+AF226-AG226-AH226,2)</f>
        <v>0.0</v>
      </c>
      <c r="AJ226" s="19">
        <f>AN225</f>
        <v>0.0</v>
      </c>
      <c r="AK226" s="19">
        <f>ROUND(AJ226*$AK$5/12,2)</f>
        <v>0.0</v>
      </c>
      <c r="AL226" s="19">
        <f>MIN($AL$5,AJ226+AK226)</f>
        <v>0.0</v>
      </c>
      <c r="AM226" s="19">
        <f>MAX(0,MIN(AJ226+AK226-AL226,MonthlyPayment-SUM(H226,M226,R226,W226,AB226,AG226,AL226,AQ226,AV226,BA226)-SUM(I226,N226,S226,X226,AC226,AH226)))</f>
        <v>0.0</v>
      </c>
      <c r="AN226" s="19">
        <f>ROUND(AJ226+AK226-AL226-AM226,2)</f>
        <v>0.0</v>
      </c>
      <c r="AO226" s="19">
        <f>AS225</f>
        <v>0.0</v>
      </c>
      <c r="AP226" s="19">
        <f>ROUND(AO226*$AP$5/12,2)</f>
        <v>0.0</v>
      </c>
      <c r="AQ226" s="19">
        <f>MIN($AQ$5,AO226+AP226)</f>
        <v>0.0</v>
      </c>
      <c r="AR226" s="19">
        <f>MAX(0,MIN(AO226+AP226-AQ226,MonthlyPayment-SUM(H226,M226,R226,W226,AB226,AG226,AL226,AQ226,AV226,BA226)-SUM(I226,N226,S226,X226,AC226,AH226,AM226)))</f>
        <v>0.0</v>
      </c>
      <c r="AS226" s="19">
        <f>ROUND(AO226+AP226-AQ226-AR226,2)</f>
        <v>0.0</v>
      </c>
      <c r="AT226" s="19">
        <f>AX225</f>
        <v>0.0</v>
      </c>
      <c r="AU226" s="19">
        <f>ROUND(AT226*$AU$5/12,2)</f>
        <v>0.0</v>
      </c>
      <c r="AV226" s="19">
        <f>MIN($AV$5,AT226+AU226)</f>
        <v>0.0</v>
      </c>
      <c r="AW226" s="19">
        <f>MAX(0,MIN(AT226+AU226-AV226,MonthlyPayment-SUM(H226,M226,R226,W226,AB226,AG226,AL226,AQ226,AV226,BA226)-SUM(I226,N226,S226,X226,AC226,AH226,AM226,AR226)))</f>
        <v>0.0</v>
      </c>
      <c r="AX226" s="19">
        <f>ROUND(AT226+AU226-AV226-AW226,2)</f>
        <v>0.0</v>
      </c>
      <c r="AY226" s="19">
        <f>BC225</f>
        <v>0.0</v>
      </c>
      <c r="AZ226" s="19">
        <f>ROUND(AY226*$AZ$5/12,2)</f>
        <v>0.0</v>
      </c>
      <c r="BA226" s="19">
        <f>MIN($BA$5,AY226+AZ226)</f>
        <v>0.0</v>
      </c>
      <c r="BB226" s="19">
        <f>MAX(0,MIN(AY226+AZ226-BA226,MonthlyPayment-SUM(H226,M226,R226,W226,AB226,AG226,AL226,AQ226,AV226,BA226)-SUM(I226,N226,S226,X226,AC226,AH226,AM226,AR226,AW226)))</f>
        <v>0.0</v>
      </c>
      <c r="BC226" s="19">
        <f>ROUND(AY226+AZ226-BA226-BB226,2)</f>
        <v>0.0</v>
      </c>
    </row>
    <row r="227" spans="1:55">
      <c r="A227" s="9">
        <v>221</v>
      </c>
      <c r="B227" s="15">
        <f>IF(FirstPayment="","",EDATE(FirstPayment,A227-1))</f>
        <v/>
      </c>
      <c r="C227" s="19">
        <f>SUM(H227,M227,R227,W227,AB227,AG227,AL227,AQ227,AV227,BA227,I227,N227,S227,X227,AC227,AH227,AM227,AR227,AW227,BB227)</f>
        <v>0.0</v>
      </c>
      <c r="D227" s="19">
        <f>SUM(J227,O227,T227,Y227,AD227,AI227,AN227,AS227,AX227,BC227)</f>
        <v>0.0</v>
      </c>
      <c r="E227" s="19">
        <f>SUM(G227,L227,Q227,V227,AA227,AF227,AK227,AP227,AU227,AZ227)</f>
        <v>0.0</v>
      </c>
      <c r="F227" s="19">
        <f>J226</f>
        <v>0.0</v>
      </c>
      <c r="G227" s="19">
        <f>ROUND(F227*$G$5/12,2)</f>
        <v>0.0</v>
      </c>
      <c r="H227" s="19">
        <f>MIN($H$5,F227+G227)</f>
        <v>0.0</v>
      </c>
      <c r="I227" s="19">
        <f>MAX(0,MIN(F227+G227-H227,MonthlyPayment-SUM(H227,M227,R227,W227,AB227,AG227,AL227,AQ227,AV227,BA227)))</f>
        <v>0.0</v>
      </c>
      <c r="J227" s="19">
        <f>ROUND(F227+G227-H227-I227,2)</f>
        <v>0.0</v>
      </c>
      <c r="K227" s="19">
        <f>O226</f>
        <v>0.0</v>
      </c>
      <c r="L227" s="19">
        <f>ROUND(K227*$L$5/12,2)</f>
        <v>0.0</v>
      </c>
      <c r="M227" s="19">
        <f>MIN($M$5,K227+L227)</f>
        <v>0.0</v>
      </c>
      <c r="N227" s="19">
        <f>MAX(0,MIN(K227+L227-M227,MonthlyPayment-SUM(H227,M227,R227,W227,AB227,AG227,AL227,AQ227,AV227,BA227)-SUM(I227)))</f>
        <v>0.0</v>
      </c>
      <c r="O227" s="19">
        <f>ROUND(K227+L227-M227-N227,2)</f>
        <v>0.0</v>
      </c>
      <c r="P227" s="19">
        <f>T226</f>
        <v>0.0</v>
      </c>
      <c r="Q227" s="19">
        <f>ROUND(P227*$Q$5/12,2)</f>
        <v>0.0</v>
      </c>
      <c r="R227" s="19">
        <f>MIN($R$5,P227+Q227)</f>
        <v>0.0</v>
      </c>
      <c r="S227" s="19">
        <f>MAX(0,MIN(P227+Q227-R227,MonthlyPayment-SUM(H227,M227,R227,W227,AB227,AG227,AL227,AQ227,AV227,BA227)-SUM(I227,N227)))</f>
        <v>0.0</v>
      </c>
      <c r="T227" s="19">
        <f>ROUND(P227+Q227-R227-S227,2)</f>
        <v>0.0</v>
      </c>
      <c r="U227" s="19">
        <f>Y226</f>
        <v>0.0</v>
      </c>
      <c r="V227" s="19">
        <f>ROUND(U227*$V$5/12,2)</f>
        <v>0.0</v>
      </c>
      <c r="W227" s="19">
        <f>MIN($W$5,U227+V227)</f>
        <v>0.0</v>
      </c>
      <c r="X227" s="19">
        <f>MAX(0,MIN(U227+V227-W227,MonthlyPayment-SUM(H227,M227,R227,W227,AB227,AG227,AL227,AQ227,AV227,BA227)-SUM(I227,N227,S227)))</f>
        <v>0.0</v>
      </c>
      <c r="Y227" s="19">
        <f>ROUND(U227+V227-W227-X227,2)</f>
        <v>0.0</v>
      </c>
      <c r="Z227" s="19">
        <f>AD226</f>
        <v>0.0</v>
      </c>
      <c r="AA227" s="19">
        <f>ROUND(Z227*$AA$5/12,2)</f>
        <v>0.0</v>
      </c>
      <c r="AB227" s="19">
        <f>MIN($AB$5,Z227+AA227)</f>
        <v>0.0</v>
      </c>
      <c r="AC227" s="19">
        <f>MAX(0,MIN(Z227+AA227-AB227,MonthlyPayment-SUM(H227,M227,R227,W227,AB227,AG227,AL227,AQ227,AV227,BA227)-SUM(I227,N227,S227,X227)))</f>
        <v>0.0</v>
      </c>
      <c r="AD227" s="19">
        <f>ROUND(Z227+AA227-AB227-AC227,2)</f>
        <v>0.0</v>
      </c>
      <c r="AE227" s="19">
        <f>AI226</f>
        <v>0.0</v>
      </c>
      <c r="AF227" s="19">
        <f>ROUND(AE227*$AF$5/12,2)</f>
        <v>0.0</v>
      </c>
      <c r="AG227" s="19">
        <f>MIN($AG$5,AE227+AF227)</f>
        <v>0.0</v>
      </c>
      <c r="AH227" s="19">
        <f>MAX(0,MIN(AE227+AF227-AG227,MonthlyPayment-SUM(H227,M227,R227,W227,AB227,AG227,AL227,AQ227,AV227,BA227)-SUM(I227,N227,S227,X227,AC227)))</f>
        <v>0.0</v>
      </c>
      <c r="AI227" s="19">
        <f>ROUND(AE227+AF227-AG227-AH227,2)</f>
        <v>0.0</v>
      </c>
      <c r="AJ227" s="19">
        <f>AN226</f>
        <v>0.0</v>
      </c>
      <c r="AK227" s="19">
        <f>ROUND(AJ227*$AK$5/12,2)</f>
        <v>0.0</v>
      </c>
      <c r="AL227" s="19">
        <f>MIN($AL$5,AJ227+AK227)</f>
        <v>0.0</v>
      </c>
      <c r="AM227" s="19">
        <f>MAX(0,MIN(AJ227+AK227-AL227,MonthlyPayment-SUM(H227,M227,R227,W227,AB227,AG227,AL227,AQ227,AV227,BA227)-SUM(I227,N227,S227,X227,AC227,AH227)))</f>
        <v>0.0</v>
      </c>
      <c r="AN227" s="19">
        <f>ROUND(AJ227+AK227-AL227-AM227,2)</f>
        <v>0.0</v>
      </c>
      <c r="AO227" s="19">
        <f>AS226</f>
        <v>0.0</v>
      </c>
      <c r="AP227" s="19">
        <f>ROUND(AO227*$AP$5/12,2)</f>
        <v>0.0</v>
      </c>
      <c r="AQ227" s="19">
        <f>MIN($AQ$5,AO227+AP227)</f>
        <v>0.0</v>
      </c>
      <c r="AR227" s="19">
        <f>MAX(0,MIN(AO227+AP227-AQ227,MonthlyPayment-SUM(H227,M227,R227,W227,AB227,AG227,AL227,AQ227,AV227,BA227)-SUM(I227,N227,S227,X227,AC227,AH227,AM227)))</f>
        <v>0.0</v>
      </c>
      <c r="AS227" s="19">
        <f>ROUND(AO227+AP227-AQ227-AR227,2)</f>
        <v>0.0</v>
      </c>
      <c r="AT227" s="19">
        <f>AX226</f>
        <v>0.0</v>
      </c>
      <c r="AU227" s="19">
        <f>ROUND(AT227*$AU$5/12,2)</f>
        <v>0.0</v>
      </c>
      <c r="AV227" s="19">
        <f>MIN($AV$5,AT227+AU227)</f>
        <v>0.0</v>
      </c>
      <c r="AW227" s="19">
        <f>MAX(0,MIN(AT227+AU227-AV227,MonthlyPayment-SUM(H227,M227,R227,W227,AB227,AG227,AL227,AQ227,AV227,BA227)-SUM(I227,N227,S227,X227,AC227,AH227,AM227,AR227)))</f>
        <v>0.0</v>
      </c>
      <c r="AX227" s="19">
        <f>ROUND(AT227+AU227-AV227-AW227,2)</f>
        <v>0.0</v>
      </c>
      <c r="AY227" s="19">
        <f>BC226</f>
        <v>0.0</v>
      </c>
      <c r="AZ227" s="19">
        <f>ROUND(AY227*$AZ$5/12,2)</f>
        <v>0.0</v>
      </c>
      <c r="BA227" s="19">
        <f>MIN($BA$5,AY227+AZ227)</f>
        <v>0.0</v>
      </c>
      <c r="BB227" s="19">
        <f>MAX(0,MIN(AY227+AZ227-BA227,MonthlyPayment-SUM(H227,M227,R227,W227,AB227,AG227,AL227,AQ227,AV227,BA227)-SUM(I227,N227,S227,X227,AC227,AH227,AM227,AR227,AW227)))</f>
        <v>0.0</v>
      </c>
      <c r="BC227" s="19">
        <f>ROUND(AY227+AZ227-BA227-BB227,2)</f>
        <v>0.0</v>
      </c>
    </row>
    <row r="228" spans="1:55">
      <c r="A228" s="9">
        <v>222</v>
      </c>
      <c r="B228" s="15">
        <f>IF(FirstPayment="","",EDATE(FirstPayment,A228-1))</f>
        <v/>
      </c>
      <c r="C228" s="19">
        <f>SUM(H228,M228,R228,W228,AB228,AG228,AL228,AQ228,AV228,BA228,I228,N228,S228,X228,AC228,AH228,AM228,AR228,AW228,BB228)</f>
        <v>0.0</v>
      </c>
      <c r="D228" s="19">
        <f>SUM(J228,O228,T228,Y228,AD228,AI228,AN228,AS228,AX228,BC228)</f>
        <v>0.0</v>
      </c>
      <c r="E228" s="19">
        <f>SUM(G228,L228,Q228,V228,AA228,AF228,AK228,AP228,AU228,AZ228)</f>
        <v>0.0</v>
      </c>
      <c r="F228" s="19">
        <f>J227</f>
        <v>0.0</v>
      </c>
      <c r="G228" s="19">
        <f>ROUND(F228*$G$5/12,2)</f>
        <v>0.0</v>
      </c>
      <c r="H228" s="19">
        <f>MIN($H$5,F228+G228)</f>
        <v>0.0</v>
      </c>
      <c r="I228" s="19">
        <f>MAX(0,MIN(F228+G228-H228,MonthlyPayment-SUM(H228,M228,R228,W228,AB228,AG228,AL228,AQ228,AV228,BA228)))</f>
        <v>0.0</v>
      </c>
      <c r="J228" s="19">
        <f>ROUND(F228+G228-H228-I228,2)</f>
        <v>0.0</v>
      </c>
      <c r="K228" s="19">
        <f>O227</f>
        <v>0.0</v>
      </c>
      <c r="L228" s="19">
        <f>ROUND(K228*$L$5/12,2)</f>
        <v>0.0</v>
      </c>
      <c r="M228" s="19">
        <f>MIN($M$5,K228+L228)</f>
        <v>0.0</v>
      </c>
      <c r="N228" s="19">
        <f>MAX(0,MIN(K228+L228-M228,MonthlyPayment-SUM(H228,M228,R228,W228,AB228,AG228,AL228,AQ228,AV228,BA228)-SUM(I228)))</f>
        <v>0.0</v>
      </c>
      <c r="O228" s="19">
        <f>ROUND(K228+L228-M228-N228,2)</f>
        <v>0.0</v>
      </c>
      <c r="P228" s="19">
        <f>T227</f>
        <v>0.0</v>
      </c>
      <c r="Q228" s="19">
        <f>ROUND(P228*$Q$5/12,2)</f>
        <v>0.0</v>
      </c>
      <c r="R228" s="19">
        <f>MIN($R$5,P228+Q228)</f>
        <v>0.0</v>
      </c>
      <c r="S228" s="19">
        <f>MAX(0,MIN(P228+Q228-R228,MonthlyPayment-SUM(H228,M228,R228,W228,AB228,AG228,AL228,AQ228,AV228,BA228)-SUM(I228,N228)))</f>
        <v>0.0</v>
      </c>
      <c r="T228" s="19">
        <f>ROUND(P228+Q228-R228-S228,2)</f>
        <v>0.0</v>
      </c>
      <c r="U228" s="19">
        <f>Y227</f>
        <v>0.0</v>
      </c>
      <c r="V228" s="19">
        <f>ROUND(U228*$V$5/12,2)</f>
        <v>0.0</v>
      </c>
      <c r="W228" s="19">
        <f>MIN($W$5,U228+V228)</f>
        <v>0.0</v>
      </c>
      <c r="X228" s="19">
        <f>MAX(0,MIN(U228+V228-W228,MonthlyPayment-SUM(H228,M228,R228,W228,AB228,AG228,AL228,AQ228,AV228,BA228)-SUM(I228,N228,S228)))</f>
        <v>0.0</v>
      </c>
      <c r="Y228" s="19">
        <f>ROUND(U228+V228-W228-X228,2)</f>
        <v>0.0</v>
      </c>
      <c r="Z228" s="19">
        <f>AD227</f>
        <v>0.0</v>
      </c>
      <c r="AA228" s="19">
        <f>ROUND(Z228*$AA$5/12,2)</f>
        <v>0.0</v>
      </c>
      <c r="AB228" s="19">
        <f>MIN($AB$5,Z228+AA228)</f>
        <v>0.0</v>
      </c>
      <c r="AC228" s="19">
        <f>MAX(0,MIN(Z228+AA228-AB228,MonthlyPayment-SUM(H228,M228,R228,W228,AB228,AG228,AL228,AQ228,AV228,BA228)-SUM(I228,N228,S228,X228)))</f>
        <v>0.0</v>
      </c>
      <c r="AD228" s="19">
        <f>ROUND(Z228+AA228-AB228-AC228,2)</f>
        <v>0.0</v>
      </c>
      <c r="AE228" s="19">
        <f>AI227</f>
        <v>0.0</v>
      </c>
      <c r="AF228" s="19">
        <f>ROUND(AE228*$AF$5/12,2)</f>
        <v>0.0</v>
      </c>
      <c r="AG228" s="19">
        <f>MIN($AG$5,AE228+AF228)</f>
        <v>0.0</v>
      </c>
      <c r="AH228" s="19">
        <f>MAX(0,MIN(AE228+AF228-AG228,MonthlyPayment-SUM(H228,M228,R228,W228,AB228,AG228,AL228,AQ228,AV228,BA228)-SUM(I228,N228,S228,X228,AC228)))</f>
        <v>0.0</v>
      </c>
      <c r="AI228" s="19">
        <f>ROUND(AE228+AF228-AG228-AH228,2)</f>
        <v>0.0</v>
      </c>
      <c r="AJ228" s="19">
        <f>AN227</f>
        <v>0.0</v>
      </c>
      <c r="AK228" s="19">
        <f>ROUND(AJ228*$AK$5/12,2)</f>
        <v>0.0</v>
      </c>
      <c r="AL228" s="19">
        <f>MIN($AL$5,AJ228+AK228)</f>
        <v>0.0</v>
      </c>
      <c r="AM228" s="19">
        <f>MAX(0,MIN(AJ228+AK228-AL228,MonthlyPayment-SUM(H228,M228,R228,W228,AB228,AG228,AL228,AQ228,AV228,BA228)-SUM(I228,N228,S228,X228,AC228,AH228)))</f>
        <v>0.0</v>
      </c>
      <c r="AN228" s="19">
        <f>ROUND(AJ228+AK228-AL228-AM228,2)</f>
        <v>0.0</v>
      </c>
      <c r="AO228" s="19">
        <f>AS227</f>
        <v>0.0</v>
      </c>
      <c r="AP228" s="19">
        <f>ROUND(AO228*$AP$5/12,2)</f>
        <v>0.0</v>
      </c>
      <c r="AQ228" s="19">
        <f>MIN($AQ$5,AO228+AP228)</f>
        <v>0.0</v>
      </c>
      <c r="AR228" s="19">
        <f>MAX(0,MIN(AO228+AP228-AQ228,MonthlyPayment-SUM(H228,M228,R228,W228,AB228,AG228,AL228,AQ228,AV228,BA228)-SUM(I228,N228,S228,X228,AC228,AH228,AM228)))</f>
        <v>0.0</v>
      </c>
      <c r="AS228" s="19">
        <f>ROUND(AO228+AP228-AQ228-AR228,2)</f>
        <v>0.0</v>
      </c>
      <c r="AT228" s="19">
        <f>AX227</f>
        <v>0.0</v>
      </c>
      <c r="AU228" s="19">
        <f>ROUND(AT228*$AU$5/12,2)</f>
        <v>0.0</v>
      </c>
      <c r="AV228" s="19">
        <f>MIN($AV$5,AT228+AU228)</f>
        <v>0.0</v>
      </c>
      <c r="AW228" s="19">
        <f>MAX(0,MIN(AT228+AU228-AV228,MonthlyPayment-SUM(H228,M228,R228,W228,AB228,AG228,AL228,AQ228,AV228,BA228)-SUM(I228,N228,S228,X228,AC228,AH228,AM228,AR228)))</f>
        <v>0.0</v>
      </c>
      <c r="AX228" s="19">
        <f>ROUND(AT228+AU228-AV228-AW228,2)</f>
        <v>0.0</v>
      </c>
      <c r="AY228" s="19">
        <f>BC227</f>
        <v>0.0</v>
      </c>
      <c r="AZ228" s="19">
        <f>ROUND(AY228*$AZ$5/12,2)</f>
        <v>0.0</v>
      </c>
      <c r="BA228" s="19">
        <f>MIN($BA$5,AY228+AZ228)</f>
        <v>0.0</v>
      </c>
      <c r="BB228" s="19">
        <f>MAX(0,MIN(AY228+AZ228-BA228,MonthlyPayment-SUM(H228,M228,R228,W228,AB228,AG228,AL228,AQ228,AV228,BA228)-SUM(I228,N228,S228,X228,AC228,AH228,AM228,AR228,AW228)))</f>
        <v>0.0</v>
      </c>
      <c r="BC228" s="19">
        <f>ROUND(AY228+AZ228-BA228-BB228,2)</f>
        <v>0.0</v>
      </c>
    </row>
    <row r="229" spans="1:55">
      <c r="A229" s="9">
        <v>223</v>
      </c>
      <c r="B229" s="15">
        <f>IF(FirstPayment="","",EDATE(FirstPayment,A229-1))</f>
        <v/>
      </c>
      <c r="C229" s="19">
        <f>SUM(H229,M229,R229,W229,AB229,AG229,AL229,AQ229,AV229,BA229,I229,N229,S229,X229,AC229,AH229,AM229,AR229,AW229,BB229)</f>
        <v>0.0</v>
      </c>
      <c r="D229" s="19">
        <f>SUM(J229,O229,T229,Y229,AD229,AI229,AN229,AS229,AX229,BC229)</f>
        <v>0.0</v>
      </c>
      <c r="E229" s="19">
        <f>SUM(G229,L229,Q229,V229,AA229,AF229,AK229,AP229,AU229,AZ229)</f>
        <v>0.0</v>
      </c>
      <c r="F229" s="19">
        <f>J228</f>
        <v>0.0</v>
      </c>
      <c r="G229" s="19">
        <f>ROUND(F229*$G$5/12,2)</f>
        <v>0.0</v>
      </c>
      <c r="H229" s="19">
        <f>MIN($H$5,F229+G229)</f>
        <v>0.0</v>
      </c>
      <c r="I229" s="19">
        <f>MAX(0,MIN(F229+G229-H229,MonthlyPayment-SUM(H229,M229,R229,W229,AB229,AG229,AL229,AQ229,AV229,BA229)))</f>
        <v>0.0</v>
      </c>
      <c r="J229" s="19">
        <f>ROUND(F229+G229-H229-I229,2)</f>
        <v>0.0</v>
      </c>
      <c r="K229" s="19">
        <f>O228</f>
        <v>0.0</v>
      </c>
      <c r="L229" s="19">
        <f>ROUND(K229*$L$5/12,2)</f>
        <v>0.0</v>
      </c>
      <c r="M229" s="19">
        <f>MIN($M$5,K229+L229)</f>
        <v>0.0</v>
      </c>
      <c r="N229" s="19">
        <f>MAX(0,MIN(K229+L229-M229,MonthlyPayment-SUM(H229,M229,R229,W229,AB229,AG229,AL229,AQ229,AV229,BA229)-SUM(I229)))</f>
        <v>0.0</v>
      </c>
      <c r="O229" s="19">
        <f>ROUND(K229+L229-M229-N229,2)</f>
        <v>0.0</v>
      </c>
      <c r="P229" s="19">
        <f>T228</f>
        <v>0.0</v>
      </c>
      <c r="Q229" s="19">
        <f>ROUND(P229*$Q$5/12,2)</f>
        <v>0.0</v>
      </c>
      <c r="R229" s="19">
        <f>MIN($R$5,P229+Q229)</f>
        <v>0.0</v>
      </c>
      <c r="S229" s="19">
        <f>MAX(0,MIN(P229+Q229-R229,MonthlyPayment-SUM(H229,M229,R229,W229,AB229,AG229,AL229,AQ229,AV229,BA229)-SUM(I229,N229)))</f>
        <v>0.0</v>
      </c>
      <c r="T229" s="19">
        <f>ROUND(P229+Q229-R229-S229,2)</f>
        <v>0.0</v>
      </c>
      <c r="U229" s="19">
        <f>Y228</f>
        <v>0.0</v>
      </c>
      <c r="V229" s="19">
        <f>ROUND(U229*$V$5/12,2)</f>
        <v>0.0</v>
      </c>
      <c r="W229" s="19">
        <f>MIN($W$5,U229+V229)</f>
        <v>0.0</v>
      </c>
      <c r="X229" s="19">
        <f>MAX(0,MIN(U229+V229-W229,MonthlyPayment-SUM(H229,M229,R229,W229,AB229,AG229,AL229,AQ229,AV229,BA229)-SUM(I229,N229,S229)))</f>
        <v>0.0</v>
      </c>
      <c r="Y229" s="19">
        <f>ROUND(U229+V229-W229-X229,2)</f>
        <v>0.0</v>
      </c>
      <c r="Z229" s="19">
        <f>AD228</f>
        <v>0.0</v>
      </c>
      <c r="AA229" s="19">
        <f>ROUND(Z229*$AA$5/12,2)</f>
        <v>0.0</v>
      </c>
      <c r="AB229" s="19">
        <f>MIN($AB$5,Z229+AA229)</f>
        <v>0.0</v>
      </c>
      <c r="AC229" s="19">
        <f>MAX(0,MIN(Z229+AA229-AB229,MonthlyPayment-SUM(H229,M229,R229,W229,AB229,AG229,AL229,AQ229,AV229,BA229)-SUM(I229,N229,S229,X229)))</f>
        <v>0.0</v>
      </c>
      <c r="AD229" s="19">
        <f>ROUND(Z229+AA229-AB229-AC229,2)</f>
        <v>0.0</v>
      </c>
      <c r="AE229" s="19">
        <f>AI228</f>
        <v>0.0</v>
      </c>
      <c r="AF229" s="19">
        <f>ROUND(AE229*$AF$5/12,2)</f>
        <v>0.0</v>
      </c>
      <c r="AG229" s="19">
        <f>MIN($AG$5,AE229+AF229)</f>
        <v>0.0</v>
      </c>
      <c r="AH229" s="19">
        <f>MAX(0,MIN(AE229+AF229-AG229,MonthlyPayment-SUM(H229,M229,R229,W229,AB229,AG229,AL229,AQ229,AV229,BA229)-SUM(I229,N229,S229,X229,AC229)))</f>
        <v>0.0</v>
      </c>
      <c r="AI229" s="19">
        <f>ROUND(AE229+AF229-AG229-AH229,2)</f>
        <v>0.0</v>
      </c>
      <c r="AJ229" s="19">
        <f>AN228</f>
        <v>0.0</v>
      </c>
      <c r="AK229" s="19">
        <f>ROUND(AJ229*$AK$5/12,2)</f>
        <v>0.0</v>
      </c>
      <c r="AL229" s="19">
        <f>MIN($AL$5,AJ229+AK229)</f>
        <v>0.0</v>
      </c>
      <c r="AM229" s="19">
        <f>MAX(0,MIN(AJ229+AK229-AL229,MonthlyPayment-SUM(H229,M229,R229,W229,AB229,AG229,AL229,AQ229,AV229,BA229)-SUM(I229,N229,S229,X229,AC229,AH229)))</f>
        <v>0.0</v>
      </c>
      <c r="AN229" s="19">
        <f>ROUND(AJ229+AK229-AL229-AM229,2)</f>
        <v>0.0</v>
      </c>
      <c r="AO229" s="19">
        <f>AS228</f>
        <v>0.0</v>
      </c>
      <c r="AP229" s="19">
        <f>ROUND(AO229*$AP$5/12,2)</f>
        <v>0.0</v>
      </c>
      <c r="AQ229" s="19">
        <f>MIN($AQ$5,AO229+AP229)</f>
        <v>0.0</v>
      </c>
      <c r="AR229" s="19">
        <f>MAX(0,MIN(AO229+AP229-AQ229,MonthlyPayment-SUM(H229,M229,R229,W229,AB229,AG229,AL229,AQ229,AV229,BA229)-SUM(I229,N229,S229,X229,AC229,AH229,AM229)))</f>
        <v>0.0</v>
      </c>
      <c r="AS229" s="19">
        <f>ROUND(AO229+AP229-AQ229-AR229,2)</f>
        <v>0.0</v>
      </c>
      <c r="AT229" s="19">
        <f>AX228</f>
        <v>0.0</v>
      </c>
      <c r="AU229" s="19">
        <f>ROUND(AT229*$AU$5/12,2)</f>
        <v>0.0</v>
      </c>
      <c r="AV229" s="19">
        <f>MIN($AV$5,AT229+AU229)</f>
        <v>0.0</v>
      </c>
      <c r="AW229" s="19">
        <f>MAX(0,MIN(AT229+AU229-AV229,MonthlyPayment-SUM(H229,M229,R229,W229,AB229,AG229,AL229,AQ229,AV229,BA229)-SUM(I229,N229,S229,X229,AC229,AH229,AM229,AR229)))</f>
        <v>0.0</v>
      </c>
      <c r="AX229" s="19">
        <f>ROUND(AT229+AU229-AV229-AW229,2)</f>
        <v>0.0</v>
      </c>
      <c r="AY229" s="19">
        <f>BC228</f>
        <v>0.0</v>
      </c>
      <c r="AZ229" s="19">
        <f>ROUND(AY229*$AZ$5/12,2)</f>
        <v>0.0</v>
      </c>
      <c r="BA229" s="19">
        <f>MIN($BA$5,AY229+AZ229)</f>
        <v>0.0</v>
      </c>
      <c r="BB229" s="19">
        <f>MAX(0,MIN(AY229+AZ229-BA229,MonthlyPayment-SUM(H229,M229,R229,W229,AB229,AG229,AL229,AQ229,AV229,BA229)-SUM(I229,N229,S229,X229,AC229,AH229,AM229,AR229,AW229)))</f>
        <v>0.0</v>
      </c>
      <c r="BC229" s="19">
        <f>ROUND(AY229+AZ229-BA229-BB229,2)</f>
        <v>0.0</v>
      </c>
    </row>
    <row r="230" spans="1:55">
      <c r="A230" s="9">
        <v>224</v>
      </c>
      <c r="B230" s="15">
        <f>IF(FirstPayment="","",EDATE(FirstPayment,A230-1))</f>
        <v/>
      </c>
      <c r="C230" s="19">
        <f>SUM(H230,M230,R230,W230,AB230,AG230,AL230,AQ230,AV230,BA230,I230,N230,S230,X230,AC230,AH230,AM230,AR230,AW230,BB230)</f>
        <v>0.0</v>
      </c>
      <c r="D230" s="19">
        <f>SUM(J230,O230,T230,Y230,AD230,AI230,AN230,AS230,AX230,BC230)</f>
        <v>0.0</v>
      </c>
      <c r="E230" s="19">
        <f>SUM(G230,L230,Q230,V230,AA230,AF230,AK230,AP230,AU230,AZ230)</f>
        <v>0.0</v>
      </c>
      <c r="F230" s="19">
        <f>J229</f>
        <v>0.0</v>
      </c>
      <c r="G230" s="19">
        <f>ROUND(F230*$G$5/12,2)</f>
        <v>0.0</v>
      </c>
      <c r="H230" s="19">
        <f>MIN($H$5,F230+G230)</f>
        <v>0.0</v>
      </c>
      <c r="I230" s="19">
        <f>MAX(0,MIN(F230+G230-H230,MonthlyPayment-SUM(H230,M230,R230,W230,AB230,AG230,AL230,AQ230,AV230,BA230)))</f>
        <v>0.0</v>
      </c>
      <c r="J230" s="19">
        <f>ROUND(F230+G230-H230-I230,2)</f>
        <v>0.0</v>
      </c>
      <c r="K230" s="19">
        <f>O229</f>
        <v>0.0</v>
      </c>
      <c r="L230" s="19">
        <f>ROUND(K230*$L$5/12,2)</f>
        <v>0.0</v>
      </c>
      <c r="M230" s="19">
        <f>MIN($M$5,K230+L230)</f>
        <v>0.0</v>
      </c>
      <c r="N230" s="19">
        <f>MAX(0,MIN(K230+L230-M230,MonthlyPayment-SUM(H230,M230,R230,W230,AB230,AG230,AL230,AQ230,AV230,BA230)-SUM(I230)))</f>
        <v>0.0</v>
      </c>
      <c r="O230" s="19">
        <f>ROUND(K230+L230-M230-N230,2)</f>
        <v>0.0</v>
      </c>
      <c r="P230" s="19">
        <f>T229</f>
        <v>0.0</v>
      </c>
      <c r="Q230" s="19">
        <f>ROUND(P230*$Q$5/12,2)</f>
        <v>0.0</v>
      </c>
      <c r="R230" s="19">
        <f>MIN($R$5,P230+Q230)</f>
        <v>0.0</v>
      </c>
      <c r="S230" s="19">
        <f>MAX(0,MIN(P230+Q230-R230,MonthlyPayment-SUM(H230,M230,R230,W230,AB230,AG230,AL230,AQ230,AV230,BA230)-SUM(I230,N230)))</f>
        <v>0.0</v>
      </c>
      <c r="T230" s="19">
        <f>ROUND(P230+Q230-R230-S230,2)</f>
        <v>0.0</v>
      </c>
      <c r="U230" s="19">
        <f>Y229</f>
        <v>0.0</v>
      </c>
      <c r="V230" s="19">
        <f>ROUND(U230*$V$5/12,2)</f>
        <v>0.0</v>
      </c>
      <c r="W230" s="19">
        <f>MIN($W$5,U230+V230)</f>
        <v>0.0</v>
      </c>
      <c r="X230" s="19">
        <f>MAX(0,MIN(U230+V230-W230,MonthlyPayment-SUM(H230,M230,R230,W230,AB230,AG230,AL230,AQ230,AV230,BA230)-SUM(I230,N230,S230)))</f>
        <v>0.0</v>
      </c>
      <c r="Y230" s="19">
        <f>ROUND(U230+V230-W230-X230,2)</f>
        <v>0.0</v>
      </c>
      <c r="Z230" s="19">
        <f>AD229</f>
        <v>0.0</v>
      </c>
      <c r="AA230" s="19">
        <f>ROUND(Z230*$AA$5/12,2)</f>
        <v>0.0</v>
      </c>
      <c r="AB230" s="19">
        <f>MIN($AB$5,Z230+AA230)</f>
        <v>0.0</v>
      </c>
      <c r="AC230" s="19">
        <f>MAX(0,MIN(Z230+AA230-AB230,MonthlyPayment-SUM(H230,M230,R230,W230,AB230,AG230,AL230,AQ230,AV230,BA230)-SUM(I230,N230,S230,X230)))</f>
        <v>0.0</v>
      </c>
      <c r="AD230" s="19">
        <f>ROUND(Z230+AA230-AB230-AC230,2)</f>
        <v>0.0</v>
      </c>
      <c r="AE230" s="19">
        <f>AI229</f>
        <v>0.0</v>
      </c>
      <c r="AF230" s="19">
        <f>ROUND(AE230*$AF$5/12,2)</f>
        <v>0.0</v>
      </c>
      <c r="AG230" s="19">
        <f>MIN($AG$5,AE230+AF230)</f>
        <v>0.0</v>
      </c>
      <c r="AH230" s="19">
        <f>MAX(0,MIN(AE230+AF230-AG230,MonthlyPayment-SUM(H230,M230,R230,W230,AB230,AG230,AL230,AQ230,AV230,BA230)-SUM(I230,N230,S230,X230,AC230)))</f>
        <v>0.0</v>
      </c>
      <c r="AI230" s="19">
        <f>ROUND(AE230+AF230-AG230-AH230,2)</f>
        <v>0.0</v>
      </c>
      <c r="AJ230" s="19">
        <f>AN229</f>
        <v>0.0</v>
      </c>
      <c r="AK230" s="19">
        <f>ROUND(AJ230*$AK$5/12,2)</f>
        <v>0.0</v>
      </c>
      <c r="AL230" s="19">
        <f>MIN($AL$5,AJ230+AK230)</f>
        <v>0.0</v>
      </c>
      <c r="AM230" s="19">
        <f>MAX(0,MIN(AJ230+AK230-AL230,MonthlyPayment-SUM(H230,M230,R230,W230,AB230,AG230,AL230,AQ230,AV230,BA230)-SUM(I230,N230,S230,X230,AC230,AH230)))</f>
        <v>0.0</v>
      </c>
      <c r="AN230" s="19">
        <f>ROUND(AJ230+AK230-AL230-AM230,2)</f>
        <v>0.0</v>
      </c>
      <c r="AO230" s="19">
        <f>AS229</f>
        <v>0.0</v>
      </c>
      <c r="AP230" s="19">
        <f>ROUND(AO230*$AP$5/12,2)</f>
        <v>0.0</v>
      </c>
      <c r="AQ230" s="19">
        <f>MIN($AQ$5,AO230+AP230)</f>
        <v>0.0</v>
      </c>
      <c r="AR230" s="19">
        <f>MAX(0,MIN(AO230+AP230-AQ230,MonthlyPayment-SUM(H230,M230,R230,W230,AB230,AG230,AL230,AQ230,AV230,BA230)-SUM(I230,N230,S230,X230,AC230,AH230,AM230)))</f>
        <v>0.0</v>
      </c>
      <c r="AS230" s="19">
        <f>ROUND(AO230+AP230-AQ230-AR230,2)</f>
        <v>0.0</v>
      </c>
      <c r="AT230" s="19">
        <f>AX229</f>
        <v>0.0</v>
      </c>
      <c r="AU230" s="19">
        <f>ROUND(AT230*$AU$5/12,2)</f>
        <v>0.0</v>
      </c>
      <c r="AV230" s="19">
        <f>MIN($AV$5,AT230+AU230)</f>
        <v>0.0</v>
      </c>
      <c r="AW230" s="19">
        <f>MAX(0,MIN(AT230+AU230-AV230,MonthlyPayment-SUM(H230,M230,R230,W230,AB230,AG230,AL230,AQ230,AV230,BA230)-SUM(I230,N230,S230,X230,AC230,AH230,AM230,AR230)))</f>
        <v>0.0</v>
      </c>
      <c r="AX230" s="19">
        <f>ROUND(AT230+AU230-AV230-AW230,2)</f>
        <v>0.0</v>
      </c>
      <c r="AY230" s="19">
        <f>BC229</f>
        <v>0.0</v>
      </c>
      <c r="AZ230" s="19">
        <f>ROUND(AY230*$AZ$5/12,2)</f>
        <v>0.0</v>
      </c>
      <c r="BA230" s="19">
        <f>MIN($BA$5,AY230+AZ230)</f>
        <v>0.0</v>
      </c>
      <c r="BB230" s="19">
        <f>MAX(0,MIN(AY230+AZ230-BA230,MonthlyPayment-SUM(H230,M230,R230,W230,AB230,AG230,AL230,AQ230,AV230,BA230)-SUM(I230,N230,S230,X230,AC230,AH230,AM230,AR230,AW230)))</f>
        <v>0.0</v>
      </c>
      <c r="BC230" s="19">
        <f>ROUND(AY230+AZ230-BA230-BB230,2)</f>
        <v>0.0</v>
      </c>
    </row>
    <row r="231" spans="1:55">
      <c r="A231" s="9">
        <v>225</v>
      </c>
      <c r="B231" s="15">
        <f>IF(FirstPayment="","",EDATE(FirstPayment,A231-1))</f>
        <v/>
      </c>
      <c r="C231" s="19">
        <f>SUM(H231,M231,R231,W231,AB231,AG231,AL231,AQ231,AV231,BA231,I231,N231,S231,X231,AC231,AH231,AM231,AR231,AW231,BB231)</f>
        <v>0.0</v>
      </c>
      <c r="D231" s="19">
        <f>SUM(J231,O231,T231,Y231,AD231,AI231,AN231,AS231,AX231,BC231)</f>
        <v>0.0</v>
      </c>
      <c r="E231" s="19">
        <f>SUM(G231,L231,Q231,V231,AA231,AF231,AK231,AP231,AU231,AZ231)</f>
        <v>0.0</v>
      </c>
      <c r="F231" s="19">
        <f>J230</f>
        <v>0.0</v>
      </c>
      <c r="G231" s="19">
        <f>ROUND(F231*$G$5/12,2)</f>
        <v>0.0</v>
      </c>
      <c r="H231" s="19">
        <f>MIN($H$5,F231+G231)</f>
        <v>0.0</v>
      </c>
      <c r="I231" s="19">
        <f>MAX(0,MIN(F231+G231-H231,MonthlyPayment-SUM(H231,M231,R231,W231,AB231,AG231,AL231,AQ231,AV231,BA231)))</f>
        <v>0.0</v>
      </c>
      <c r="J231" s="19">
        <f>ROUND(F231+G231-H231-I231,2)</f>
        <v>0.0</v>
      </c>
      <c r="K231" s="19">
        <f>O230</f>
        <v>0.0</v>
      </c>
      <c r="L231" s="19">
        <f>ROUND(K231*$L$5/12,2)</f>
        <v>0.0</v>
      </c>
      <c r="M231" s="19">
        <f>MIN($M$5,K231+L231)</f>
        <v>0.0</v>
      </c>
      <c r="N231" s="19">
        <f>MAX(0,MIN(K231+L231-M231,MonthlyPayment-SUM(H231,M231,R231,W231,AB231,AG231,AL231,AQ231,AV231,BA231)-SUM(I231)))</f>
        <v>0.0</v>
      </c>
      <c r="O231" s="19">
        <f>ROUND(K231+L231-M231-N231,2)</f>
        <v>0.0</v>
      </c>
      <c r="P231" s="19">
        <f>T230</f>
        <v>0.0</v>
      </c>
      <c r="Q231" s="19">
        <f>ROUND(P231*$Q$5/12,2)</f>
        <v>0.0</v>
      </c>
      <c r="R231" s="19">
        <f>MIN($R$5,P231+Q231)</f>
        <v>0.0</v>
      </c>
      <c r="S231" s="19">
        <f>MAX(0,MIN(P231+Q231-R231,MonthlyPayment-SUM(H231,M231,R231,W231,AB231,AG231,AL231,AQ231,AV231,BA231)-SUM(I231,N231)))</f>
        <v>0.0</v>
      </c>
      <c r="T231" s="19">
        <f>ROUND(P231+Q231-R231-S231,2)</f>
        <v>0.0</v>
      </c>
      <c r="U231" s="19">
        <f>Y230</f>
        <v>0.0</v>
      </c>
      <c r="V231" s="19">
        <f>ROUND(U231*$V$5/12,2)</f>
        <v>0.0</v>
      </c>
      <c r="W231" s="19">
        <f>MIN($W$5,U231+V231)</f>
        <v>0.0</v>
      </c>
      <c r="X231" s="19">
        <f>MAX(0,MIN(U231+V231-W231,MonthlyPayment-SUM(H231,M231,R231,W231,AB231,AG231,AL231,AQ231,AV231,BA231)-SUM(I231,N231,S231)))</f>
        <v>0.0</v>
      </c>
      <c r="Y231" s="19">
        <f>ROUND(U231+V231-W231-X231,2)</f>
        <v>0.0</v>
      </c>
      <c r="Z231" s="19">
        <f>AD230</f>
        <v>0.0</v>
      </c>
      <c r="AA231" s="19">
        <f>ROUND(Z231*$AA$5/12,2)</f>
        <v>0.0</v>
      </c>
      <c r="AB231" s="19">
        <f>MIN($AB$5,Z231+AA231)</f>
        <v>0.0</v>
      </c>
      <c r="AC231" s="19">
        <f>MAX(0,MIN(Z231+AA231-AB231,MonthlyPayment-SUM(H231,M231,R231,W231,AB231,AG231,AL231,AQ231,AV231,BA231)-SUM(I231,N231,S231,X231)))</f>
        <v>0.0</v>
      </c>
      <c r="AD231" s="19">
        <f>ROUND(Z231+AA231-AB231-AC231,2)</f>
        <v>0.0</v>
      </c>
      <c r="AE231" s="19">
        <f>AI230</f>
        <v>0.0</v>
      </c>
      <c r="AF231" s="19">
        <f>ROUND(AE231*$AF$5/12,2)</f>
        <v>0.0</v>
      </c>
      <c r="AG231" s="19">
        <f>MIN($AG$5,AE231+AF231)</f>
        <v>0.0</v>
      </c>
      <c r="AH231" s="19">
        <f>MAX(0,MIN(AE231+AF231-AG231,MonthlyPayment-SUM(H231,M231,R231,W231,AB231,AG231,AL231,AQ231,AV231,BA231)-SUM(I231,N231,S231,X231,AC231)))</f>
        <v>0.0</v>
      </c>
      <c r="AI231" s="19">
        <f>ROUND(AE231+AF231-AG231-AH231,2)</f>
        <v>0.0</v>
      </c>
      <c r="AJ231" s="19">
        <f>AN230</f>
        <v>0.0</v>
      </c>
      <c r="AK231" s="19">
        <f>ROUND(AJ231*$AK$5/12,2)</f>
        <v>0.0</v>
      </c>
      <c r="AL231" s="19">
        <f>MIN($AL$5,AJ231+AK231)</f>
        <v>0.0</v>
      </c>
      <c r="AM231" s="19">
        <f>MAX(0,MIN(AJ231+AK231-AL231,MonthlyPayment-SUM(H231,M231,R231,W231,AB231,AG231,AL231,AQ231,AV231,BA231)-SUM(I231,N231,S231,X231,AC231,AH231)))</f>
        <v>0.0</v>
      </c>
      <c r="AN231" s="19">
        <f>ROUND(AJ231+AK231-AL231-AM231,2)</f>
        <v>0.0</v>
      </c>
      <c r="AO231" s="19">
        <f>AS230</f>
        <v>0.0</v>
      </c>
      <c r="AP231" s="19">
        <f>ROUND(AO231*$AP$5/12,2)</f>
        <v>0.0</v>
      </c>
      <c r="AQ231" s="19">
        <f>MIN($AQ$5,AO231+AP231)</f>
        <v>0.0</v>
      </c>
      <c r="AR231" s="19">
        <f>MAX(0,MIN(AO231+AP231-AQ231,MonthlyPayment-SUM(H231,M231,R231,W231,AB231,AG231,AL231,AQ231,AV231,BA231)-SUM(I231,N231,S231,X231,AC231,AH231,AM231)))</f>
        <v>0.0</v>
      </c>
      <c r="AS231" s="19">
        <f>ROUND(AO231+AP231-AQ231-AR231,2)</f>
        <v>0.0</v>
      </c>
      <c r="AT231" s="19">
        <f>AX230</f>
        <v>0.0</v>
      </c>
      <c r="AU231" s="19">
        <f>ROUND(AT231*$AU$5/12,2)</f>
        <v>0.0</v>
      </c>
      <c r="AV231" s="19">
        <f>MIN($AV$5,AT231+AU231)</f>
        <v>0.0</v>
      </c>
      <c r="AW231" s="19">
        <f>MAX(0,MIN(AT231+AU231-AV231,MonthlyPayment-SUM(H231,M231,R231,W231,AB231,AG231,AL231,AQ231,AV231,BA231)-SUM(I231,N231,S231,X231,AC231,AH231,AM231,AR231)))</f>
        <v>0.0</v>
      </c>
      <c r="AX231" s="19">
        <f>ROUND(AT231+AU231-AV231-AW231,2)</f>
        <v>0.0</v>
      </c>
      <c r="AY231" s="19">
        <f>BC230</f>
        <v>0.0</v>
      </c>
      <c r="AZ231" s="19">
        <f>ROUND(AY231*$AZ$5/12,2)</f>
        <v>0.0</v>
      </c>
      <c r="BA231" s="19">
        <f>MIN($BA$5,AY231+AZ231)</f>
        <v>0.0</v>
      </c>
      <c r="BB231" s="19">
        <f>MAX(0,MIN(AY231+AZ231-BA231,MonthlyPayment-SUM(H231,M231,R231,W231,AB231,AG231,AL231,AQ231,AV231,BA231)-SUM(I231,N231,S231,X231,AC231,AH231,AM231,AR231,AW231)))</f>
        <v>0.0</v>
      </c>
      <c r="BC231" s="19">
        <f>ROUND(AY231+AZ231-BA231-BB231,2)</f>
        <v>0.0</v>
      </c>
    </row>
    <row r="232" spans="1:55">
      <c r="A232" s="9">
        <v>226</v>
      </c>
      <c r="B232" s="15">
        <f>IF(FirstPayment="","",EDATE(FirstPayment,A232-1))</f>
        <v/>
      </c>
      <c r="C232" s="19">
        <f>SUM(H232,M232,R232,W232,AB232,AG232,AL232,AQ232,AV232,BA232,I232,N232,S232,X232,AC232,AH232,AM232,AR232,AW232,BB232)</f>
        <v>0.0</v>
      </c>
      <c r="D232" s="19">
        <f>SUM(J232,O232,T232,Y232,AD232,AI232,AN232,AS232,AX232,BC232)</f>
        <v>0.0</v>
      </c>
      <c r="E232" s="19">
        <f>SUM(G232,L232,Q232,V232,AA232,AF232,AK232,AP232,AU232,AZ232)</f>
        <v>0.0</v>
      </c>
      <c r="F232" s="19">
        <f>J231</f>
        <v>0.0</v>
      </c>
      <c r="G232" s="19">
        <f>ROUND(F232*$G$5/12,2)</f>
        <v>0.0</v>
      </c>
      <c r="H232" s="19">
        <f>MIN($H$5,F232+G232)</f>
        <v>0.0</v>
      </c>
      <c r="I232" s="19">
        <f>MAX(0,MIN(F232+G232-H232,MonthlyPayment-SUM(H232,M232,R232,W232,AB232,AG232,AL232,AQ232,AV232,BA232)))</f>
        <v>0.0</v>
      </c>
      <c r="J232" s="19">
        <f>ROUND(F232+G232-H232-I232,2)</f>
        <v>0.0</v>
      </c>
      <c r="K232" s="19">
        <f>O231</f>
        <v>0.0</v>
      </c>
      <c r="L232" s="19">
        <f>ROUND(K232*$L$5/12,2)</f>
        <v>0.0</v>
      </c>
      <c r="M232" s="19">
        <f>MIN($M$5,K232+L232)</f>
        <v>0.0</v>
      </c>
      <c r="N232" s="19">
        <f>MAX(0,MIN(K232+L232-M232,MonthlyPayment-SUM(H232,M232,R232,W232,AB232,AG232,AL232,AQ232,AV232,BA232)-SUM(I232)))</f>
        <v>0.0</v>
      </c>
      <c r="O232" s="19">
        <f>ROUND(K232+L232-M232-N232,2)</f>
        <v>0.0</v>
      </c>
      <c r="P232" s="19">
        <f>T231</f>
        <v>0.0</v>
      </c>
      <c r="Q232" s="19">
        <f>ROUND(P232*$Q$5/12,2)</f>
        <v>0.0</v>
      </c>
      <c r="R232" s="19">
        <f>MIN($R$5,P232+Q232)</f>
        <v>0.0</v>
      </c>
      <c r="S232" s="19">
        <f>MAX(0,MIN(P232+Q232-R232,MonthlyPayment-SUM(H232,M232,R232,W232,AB232,AG232,AL232,AQ232,AV232,BA232)-SUM(I232,N232)))</f>
        <v>0.0</v>
      </c>
      <c r="T232" s="19">
        <f>ROUND(P232+Q232-R232-S232,2)</f>
        <v>0.0</v>
      </c>
      <c r="U232" s="19">
        <f>Y231</f>
        <v>0.0</v>
      </c>
      <c r="V232" s="19">
        <f>ROUND(U232*$V$5/12,2)</f>
        <v>0.0</v>
      </c>
      <c r="W232" s="19">
        <f>MIN($W$5,U232+V232)</f>
        <v>0.0</v>
      </c>
      <c r="X232" s="19">
        <f>MAX(0,MIN(U232+V232-W232,MonthlyPayment-SUM(H232,M232,R232,W232,AB232,AG232,AL232,AQ232,AV232,BA232)-SUM(I232,N232,S232)))</f>
        <v>0.0</v>
      </c>
      <c r="Y232" s="19">
        <f>ROUND(U232+V232-W232-X232,2)</f>
        <v>0.0</v>
      </c>
      <c r="Z232" s="19">
        <f>AD231</f>
        <v>0.0</v>
      </c>
      <c r="AA232" s="19">
        <f>ROUND(Z232*$AA$5/12,2)</f>
        <v>0.0</v>
      </c>
      <c r="AB232" s="19">
        <f>MIN($AB$5,Z232+AA232)</f>
        <v>0.0</v>
      </c>
      <c r="AC232" s="19">
        <f>MAX(0,MIN(Z232+AA232-AB232,MonthlyPayment-SUM(H232,M232,R232,W232,AB232,AG232,AL232,AQ232,AV232,BA232)-SUM(I232,N232,S232,X232)))</f>
        <v>0.0</v>
      </c>
      <c r="AD232" s="19">
        <f>ROUND(Z232+AA232-AB232-AC232,2)</f>
        <v>0.0</v>
      </c>
      <c r="AE232" s="19">
        <f>AI231</f>
        <v>0.0</v>
      </c>
      <c r="AF232" s="19">
        <f>ROUND(AE232*$AF$5/12,2)</f>
        <v>0.0</v>
      </c>
      <c r="AG232" s="19">
        <f>MIN($AG$5,AE232+AF232)</f>
        <v>0.0</v>
      </c>
      <c r="AH232" s="19">
        <f>MAX(0,MIN(AE232+AF232-AG232,MonthlyPayment-SUM(H232,M232,R232,W232,AB232,AG232,AL232,AQ232,AV232,BA232)-SUM(I232,N232,S232,X232,AC232)))</f>
        <v>0.0</v>
      </c>
      <c r="AI232" s="19">
        <f>ROUND(AE232+AF232-AG232-AH232,2)</f>
        <v>0.0</v>
      </c>
      <c r="AJ232" s="19">
        <f>AN231</f>
        <v>0.0</v>
      </c>
      <c r="AK232" s="19">
        <f>ROUND(AJ232*$AK$5/12,2)</f>
        <v>0.0</v>
      </c>
      <c r="AL232" s="19">
        <f>MIN($AL$5,AJ232+AK232)</f>
        <v>0.0</v>
      </c>
      <c r="AM232" s="19">
        <f>MAX(0,MIN(AJ232+AK232-AL232,MonthlyPayment-SUM(H232,M232,R232,W232,AB232,AG232,AL232,AQ232,AV232,BA232)-SUM(I232,N232,S232,X232,AC232,AH232)))</f>
        <v>0.0</v>
      </c>
      <c r="AN232" s="19">
        <f>ROUND(AJ232+AK232-AL232-AM232,2)</f>
        <v>0.0</v>
      </c>
      <c r="AO232" s="19">
        <f>AS231</f>
        <v>0.0</v>
      </c>
      <c r="AP232" s="19">
        <f>ROUND(AO232*$AP$5/12,2)</f>
        <v>0.0</v>
      </c>
      <c r="AQ232" s="19">
        <f>MIN($AQ$5,AO232+AP232)</f>
        <v>0.0</v>
      </c>
      <c r="AR232" s="19">
        <f>MAX(0,MIN(AO232+AP232-AQ232,MonthlyPayment-SUM(H232,M232,R232,W232,AB232,AG232,AL232,AQ232,AV232,BA232)-SUM(I232,N232,S232,X232,AC232,AH232,AM232)))</f>
        <v>0.0</v>
      </c>
      <c r="AS232" s="19">
        <f>ROUND(AO232+AP232-AQ232-AR232,2)</f>
        <v>0.0</v>
      </c>
      <c r="AT232" s="19">
        <f>AX231</f>
        <v>0.0</v>
      </c>
      <c r="AU232" s="19">
        <f>ROUND(AT232*$AU$5/12,2)</f>
        <v>0.0</v>
      </c>
      <c r="AV232" s="19">
        <f>MIN($AV$5,AT232+AU232)</f>
        <v>0.0</v>
      </c>
      <c r="AW232" s="19">
        <f>MAX(0,MIN(AT232+AU232-AV232,MonthlyPayment-SUM(H232,M232,R232,W232,AB232,AG232,AL232,AQ232,AV232,BA232)-SUM(I232,N232,S232,X232,AC232,AH232,AM232,AR232)))</f>
        <v>0.0</v>
      </c>
      <c r="AX232" s="19">
        <f>ROUND(AT232+AU232-AV232-AW232,2)</f>
        <v>0.0</v>
      </c>
      <c r="AY232" s="19">
        <f>BC231</f>
        <v>0.0</v>
      </c>
      <c r="AZ232" s="19">
        <f>ROUND(AY232*$AZ$5/12,2)</f>
        <v>0.0</v>
      </c>
      <c r="BA232" s="19">
        <f>MIN($BA$5,AY232+AZ232)</f>
        <v>0.0</v>
      </c>
      <c r="BB232" s="19">
        <f>MAX(0,MIN(AY232+AZ232-BA232,MonthlyPayment-SUM(H232,M232,R232,W232,AB232,AG232,AL232,AQ232,AV232,BA232)-SUM(I232,N232,S232,X232,AC232,AH232,AM232,AR232,AW232)))</f>
        <v>0.0</v>
      </c>
      <c r="BC232" s="19">
        <f>ROUND(AY232+AZ232-BA232-BB232,2)</f>
        <v>0.0</v>
      </c>
    </row>
    <row r="233" spans="1:55">
      <c r="A233" s="9">
        <v>227</v>
      </c>
      <c r="B233" s="15">
        <f>IF(FirstPayment="","",EDATE(FirstPayment,A233-1))</f>
        <v/>
      </c>
      <c r="C233" s="19">
        <f>SUM(H233,M233,R233,W233,AB233,AG233,AL233,AQ233,AV233,BA233,I233,N233,S233,X233,AC233,AH233,AM233,AR233,AW233,BB233)</f>
        <v>0.0</v>
      </c>
      <c r="D233" s="19">
        <f>SUM(J233,O233,T233,Y233,AD233,AI233,AN233,AS233,AX233,BC233)</f>
        <v>0.0</v>
      </c>
      <c r="E233" s="19">
        <f>SUM(G233,L233,Q233,V233,AA233,AF233,AK233,AP233,AU233,AZ233)</f>
        <v>0.0</v>
      </c>
      <c r="F233" s="19">
        <f>J232</f>
        <v>0.0</v>
      </c>
      <c r="G233" s="19">
        <f>ROUND(F233*$G$5/12,2)</f>
        <v>0.0</v>
      </c>
      <c r="H233" s="19">
        <f>MIN($H$5,F233+G233)</f>
        <v>0.0</v>
      </c>
      <c r="I233" s="19">
        <f>MAX(0,MIN(F233+G233-H233,MonthlyPayment-SUM(H233,M233,R233,W233,AB233,AG233,AL233,AQ233,AV233,BA233)))</f>
        <v>0.0</v>
      </c>
      <c r="J233" s="19">
        <f>ROUND(F233+G233-H233-I233,2)</f>
        <v>0.0</v>
      </c>
      <c r="K233" s="19">
        <f>O232</f>
        <v>0.0</v>
      </c>
      <c r="L233" s="19">
        <f>ROUND(K233*$L$5/12,2)</f>
        <v>0.0</v>
      </c>
      <c r="M233" s="19">
        <f>MIN($M$5,K233+L233)</f>
        <v>0.0</v>
      </c>
      <c r="N233" s="19">
        <f>MAX(0,MIN(K233+L233-M233,MonthlyPayment-SUM(H233,M233,R233,W233,AB233,AG233,AL233,AQ233,AV233,BA233)-SUM(I233)))</f>
        <v>0.0</v>
      </c>
      <c r="O233" s="19">
        <f>ROUND(K233+L233-M233-N233,2)</f>
        <v>0.0</v>
      </c>
      <c r="P233" s="19">
        <f>T232</f>
        <v>0.0</v>
      </c>
      <c r="Q233" s="19">
        <f>ROUND(P233*$Q$5/12,2)</f>
        <v>0.0</v>
      </c>
      <c r="R233" s="19">
        <f>MIN($R$5,P233+Q233)</f>
        <v>0.0</v>
      </c>
      <c r="S233" s="19">
        <f>MAX(0,MIN(P233+Q233-R233,MonthlyPayment-SUM(H233,M233,R233,W233,AB233,AG233,AL233,AQ233,AV233,BA233)-SUM(I233,N233)))</f>
        <v>0.0</v>
      </c>
      <c r="T233" s="19">
        <f>ROUND(P233+Q233-R233-S233,2)</f>
        <v>0.0</v>
      </c>
      <c r="U233" s="19">
        <f>Y232</f>
        <v>0.0</v>
      </c>
      <c r="V233" s="19">
        <f>ROUND(U233*$V$5/12,2)</f>
        <v>0.0</v>
      </c>
      <c r="W233" s="19">
        <f>MIN($W$5,U233+V233)</f>
        <v>0.0</v>
      </c>
      <c r="X233" s="19">
        <f>MAX(0,MIN(U233+V233-W233,MonthlyPayment-SUM(H233,M233,R233,W233,AB233,AG233,AL233,AQ233,AV233,BA233)-SUM(I233,N233,S233)))</f>
        <v>0.0</v>
      </c>
      <c r="Y233" s="19">
        <f>ROUND(U233+V233-W233-X233,2)</f>
        <v>0.0</v>
      </c>
      <c r="Z233" s="19">
        <f>AD232</f>
        <v>0.0</v>
      </c>
      <c r="AA233" s="19">
        <f>ROUND(Z233*$AA$5/12,2)</f>
        <v>0.0</v>
      </c>
      <c r="AB233" s="19">
        <f>MIN($AB$5,Z233+AA233)</f>
        <v>0.0</v>
      </c>
      <c r="AC233" s="19">
        <f>MAX(0,MIN(Z233+AA233-AB233,MonthlyPayment-SUM(H233,M233,R233,W233,AB233,AG233,AL233,AQ233,AV233,BA233)-SUM(I233,N233,S233,X233)))</f>
        <v>0.0</v>
      </c>
      <c r="AD233" s="19">
        <f>ROUND(Z233+AA233-AB233-AC233,2)</f>
        <v>0.0</v>
      </c>
      <c r="AE233" s="19">
        <f>AI232</f>
        <v>0.0</v>
      </c>
      <c r="AF233" s="19">
        <f>ROUND(AE233*$AF$5/12,2)</f>
        <v>0.0</v>
      </c>
      <c r="AG233" s="19">
        <f>MIN($AG$5,AE233+AF233)</f>
        <v>0.0</v>
      </c>
      <c r="AH233" s="19">
        <f>MAX(0,MIN(AE233+AF233-AG233,MonthlyPayment-SUM(H233,M233,R233,W233,AB233,AG233,AL233,AQ233,AV233,BA233)-SUM(I233,N233,S233,X233,AC233)))</f>
        <v>0.0</v>
      </c>
      <c r="AI233" s="19">
        <f>ROUND(AE233+AF233-AG233-AH233,2)</f>
        <v>0.0</v>
      </c>
      <c r="AJ233" s="19">
        <f>AN232</f>
        <v>0.0</v>
      </c>
      <c r="AK233" s="19">
        <f>ROUND(AJ233*$AK$5/12,2)</f>
        <v>0.0</v>
      </c>
      <c r="AL233" s="19">
        <f>MIN($AL$5,AJ233+AK233)</f>
        <v>0.0</v>
      </c>
      <c r="AM233" s="19">
        <f>MAX(0,MIN(AJ233+AK233-AL233,MonthlyPayment-SUM(H233,M233,R233,W233,AB233,AG233,AL233,AQ233,AV233,BA233)-SUM(I233,N233,S233,X233,AC233,AH233)))</f>
        <v>0.0</v>
      </c>
      <c r="AN233" s="19">
        <f>ROUND(AJ233+AK233-AL233-AM233,2)</f>
        <v>0.0</v>
      </c>
      <c r="AO233" s="19">
        <f>AS232</f>
        <v>0.0</v>
      </c>
      <c r="AP233" s="19">
        <f>ROUND(AO233*$AP$5/12,2)</f>
        <v>0.0</v>
      </c>
      <c r="AQ233" s="19">
        <f>MIN($AQ$5,AO233+AP233)</f>
        <v>0.0</v>
      </c>
      <c r="AR233" s="19">
        <f>MAX(0,MIN(AO233+AP233-AQ233,MonthlyPayment-SUM(H233,M233,R233,W233,AB233,AG233,AL233,AQ233,AV233,BA233)-SUM(I233,N233,S233,X233,AC233,AH233,AM233)))</f>
        <v>0.0</v>
      </c>
      <c r="AS233" s="19">
        <f>ROUND(AO233+AP233-AQ233-AR233,2)</f>
        <v>0.0</v>
      </c>
      <c r="AT233" s="19">
        <f>AX232</f>
        <v>0.0</v>
      </c>
      <c r="AU233" s="19">
        <f>ROUND(AT233*$AU$5/12,2)</f>
        <v>0.0</v>
      </c>
      <c r="AV233" s="19">
        <f>MIN($AV$5,AT233+AU233)</f>
        <v>0.0</v>
      </c>
      <c r="AW233" s="19">
        <f>MAX(0,MIN(AT233+AU233-AV233,MonthlyPayment-SUM(H233,M233,R233,W233,AB233,AG233,AL233,AQ233,AV233,BA233)-SUM(I233,N233,S233,X233,AC233,AH233,AM233,AR233)))</f>
        <v>0.0</v>
      </c>
      <c r="AX233" s="19">
        <f>ROUND(AT233+AU233-AV233-AW233,2)</f>
        <v>0.0</v>
      </c>
      <c r="AY233" s="19">
        <f>BC232</f>
        <v>0.0</v>
      </c>
      <c r="AZ233" s="19">
        <f>ROUND(AY233*$AZ$5/12,2)</f>
        <v>0.0</v>
      </c>
      <c r="BA233" s="19">
        <f>MIN($BA$5,AY233+AZ233)</f>
        <v>0.0</v>
      </c>
      <c r="BB233" s="19">
        <f>MAX(0,MIN(AY233+AZ233-BA233,MonthlyPayment-SUM(H233,M233,R233,W233,AB233,AG233,AL233,AQ233,AV233,BA233)-SUM(I233,N233,S233,X233,AC233,AH233,AM233,AR233,AW233)))</f>
        <v>0.0</v>
      </c>
      <c r="BC233" s="19">
        <f>ROUND(AY233+AZ233-BA233-BB233,2)</f>
        <v>0.0</v>
      </c>
    </row>
    <row r="234" spans="1:55">
      <c r="A234" s="9">
        <v>228</v>
      </c>
      <c r="B234" s="15">
        <f>IF(FirstPayment="","",EDATE(FirstPayment,A234-1))</f>
        <v/>
      </c>
      <c r="C234" s="19">
        <f>SUM(H234,M234,R234,W234,AB234,AG234,AL234,AQ234,AV234,BA234,I234,N234,S234,X234,AC234,AH234,AM234,AR234,AW234,BB234)</f>
        <v>0.0</v>
      </c>
      <c r="D234" s="19">
        <f>SUM(J234,O234,T234,Y234,AD234,AI234,AN234,AS234,AX234,BC234)</f>
        <v>0.0</v>
      </c>
      <c r="E234" s="19">
        <f>SUM(G234,L234,Q234,V234,AA234,AF234,AK234,AP234,AU234,AZ234)</f>
        <v>0.0</v>
      </c>
      <c r="F234" s="19">
        <f>J233</f>
        <v>0.0</v>
      </c>
      <c r="G234" s="19">
        <f>ROUND(F234*$G$5/12,2)</f>
        <v>0.0</v>
      </c>
      <c r="H234" s="19">
        <f>MIN($H$5,F234+G234)</f>
        <v>0.0</v>
      </c>
      <c r="I234" s="19">
        <f>MAX(0,MIN(F234+G234-H234,MonthlyPayment-SUM(H234,M234,R234,W234,AB234,AG234,AL234,AQ234,AV234,BA234)))</f>
        <v>0.0</v>
      </c>
      <c r="J234" s="19">
        <f>ROUND(F234+G234-H234-I234,2)</f>
        <v>0.0</v>
      </c>
      <c r="K234" s="19">
        <f>O233</f>
        <v>0.0</v>
      </c>
      <c r="L234" s="19">
        <f>ROUND(K234*$L$5/12,2)</f>
        <v>0.0</v>
      </c>
      <c r="M234" s="19">
        <f>MIN($M$5,K234+L234)</f>
        <v>0.0</v>
      </c>
      <c r="N234" s="19">
        <f>MAX(0,MIN(K234+L234-M234,MonthlyPayment-SUM(H234,M234,R234,W234,AB234,AG234,AL234,AQ234,AV234,BA234)-SUM(I234)))</f>
        <v>0.0</v>
      </c>
      <c r="O234" s="19">
        <f>ROUND(K234+L234-M234-N234,2)</f>
        <v>0.0</v>
      </c>
      <c r="P234" s="19">
        <f>T233</f>
        <v>0.0</v>
      </c>
      <c r="Q234" s="19">
        <f>ROUND(P234*$Q$5/12,2)</f>
        <v>0.0</v>
      </c>
      <c r="R234" s="19">
        <f>MIN($R$5,P234+Q234)</f>
        <v>0.0</v>
      </c>
      <c r="S234" s="19">
        <f>MAX(0,MIN(P234+Q234-R234,MonthlyPayment-SUM(H234,M234,R234,W234,AB234,AG234,AL234,AQ234,AV234,BA234)-SUM(I234,N234)))</f>
        <v>0.0</v>
      </c>
      <c r="T234" s="19">
        <f>ROUND(P234+Q234-R234-S234,2)</f>
        <v>0.0</v>
      </c>
      <c r="U234" s="19">
        <f>Y233</f>
        <v>0.0</v>
      </c>
      <c r="V234" s="19">
        <f>ROUND(U234*$V$5/12,2)</f>
        <v>0.0</v>
      </c>
      <c r="W234" s="19">
        <f>MIN($W$5,U234+V234)</f>
        <v>0.0</v>
      </c>
      <c r="X234" s="19">
        <f>MAX(0,MIN(U234+V234-W234,MonthlyPayment-SUM(H234,M234,R234,W234,AB234,AG234,AL234,AQ234,AV234,BA234)-SUM(I234,N234,S234)))</f>
        <v>0.0</v>
      </c>
      <c r="Y234" s="19">
        <f>ROUND(U234+V234-W234-X234,2)</f>
        <v>0.0</v>
      </c>
      <c r="Z234" s="19">
        <f>AD233</f>
        <v>0.0</v>
      </c>
      <c r="AA234" s="19">
        <f>ROUND(Z234*$AA$5/12,2)</f>
        <v>0.0</v>
      </c>
      <c r="AB234" s="19">
        <f>MIN($AB$5,Z234+AA234)</f>
        <v>0.0</v>
      </c>
      <c r="AC234" s="19">
        <f>MAX(0,MIN(Z234+AA234-AB234,MonthlyPayment-SUM(H234,M234,R234,W234,AB234,AG234,AL234,AQ234,AV234,BA234)-SUM(I234,N234,S234,X234)))</f>
        <v>0.0</v>
      </c>
      <c r="AD234" s="19">
        <f>ROUND(Z234+AA234-AB234-AC234,2)</f>
        <v>0.0</v>
      </c>
      <c r="AE234" s="19">
        <f>AI233</f>
        <v>0.0</v>
      </c>
      <c r="AF234" s="19">
        <f>ROUND(AE234*$AF$5/12,2)</f>
        <v>0.0</v>
      </c>
      <c r="AG234" s="19">
        <f>MIN($AG$5,AE234+AF234)</f>
        <v>0.0</v>
      </c>
      <c r="AH234" s="19">
        <f>MAX(0,MIN(AE234+AF234-AG234,MonthlyPayment-SUM(H234,M234,R234,W234,AB234,AG234,AL234,AQ234,AV234,BA234)-SUM(I234,N234,S234,X234,AC234)))</f>
        <v>0.0</v>
      </c>
      <c r="AI234" s="19">
        <f>ROUND(AE234+AF234-AG234-AH234,2)</f>
        <v>0.0</v>
      </c>
      <c r="AJ234" s="19">
        <f>AN233</f>
        <v>0.0</v>
      </c>
      <c r="AK234" s="19">
        <f>ROUND(AJ234*$AK$5/12,2)</f>
        <v>0.0</v>
      </c>
      <c r="AL234" s="19">
        <f>MIN($AL$5,AJ234+AK234)</f>
        <v>0.0</v>
      </c>
      <c r="AM234" s="19">
        <f>MAX(0,MIN(AJ234+AK234-AL234,MonthlyPayment-SUM(H234,M234,R234,W234,AB234,AG234,AL234,AQ234,AV234,BA234)-SUM(I234,N234,S234,X234,AC234,AH234)))</f>
        <v>0.0</v>
      </c>
      <c r="AN234" s="19">
        <f>ROUND(AJ234+AK234-AL234-AM234,2)</f>
        <v>0.0</v>
      </c>
      <c r="AO234" s="19">
        <f>AS233</f>
        <v>0.0</v>
      </c>
      <c r="AP234" s="19">
        <f>ROUND(AO234*$AP$5/12,2)</f>
        <v>0.0</v>
      </c>
      <c r="AQ234" s="19">
        <f>MIN($AQ$5,AO234+AP234)</f>
        <v>0.0</v>
      </c>
      <c r="AR234" s="19">
        <f>MAX(0,MIN(AO234+AP234-AQ234,MonthlyPayment-SUM(H234,M234,R234,W234,AB234,AG234,AL234,AQ234,AV234,BA234)-SUM(I234,N234,S234,X234,AC234,AH234,AM234)))</f>
        <v>0.0</v>
      </c>
      <c r="AS234" s="19">
        <f>ROUND(AO234+AP234-AQ234-AR234,2)</f>
        <v>0.0</v>
      </c>
      <c r="AT234" s="19">
        <f>AX233</f>
        <v>0.0</v>
      </c>
      <c r="AU234" s="19">
        <f>ROUND(AT234*$AU$5/12,2)</f>
        <v>0.0</v>
      </c>
      <c r="AV234" s="19">
        <f>MIN($AV$5,AT234+AU234)</f>
        <v>0.0</v>
      </c>
      <c r="AW234" s="19">
        <f>MAX(0,MIN(AT234+AU234-AV234,MonthlyPayment-SUM(H234,M234,R234,W234,AB234,AG234,AL234,AQ234,AV234,BA234)-SUM(I234,N234,S234,X234,AC234,AH234,AM234,AR234)))</f>
        <v>0.0</v>
      </c>
      <c r="AX234" s="19">
        <f>ROUND(AT234+AU234-AV234-AW234,2)</f>
        <v>0.0</v>
      </c>
      <c r="AY234" s="19">
        <f>BC233</f>
        <v>0.0</v>
      </c>
      <c r="AZ234" s="19">
        <f>ROUND(AY234*$AZ$5/12,2)</f>
        <v>0.0</v>
      </c>
      <c r="BA234" s="19">
        <f>MIN($BA$5,AY234+AZ234)</f>
        <v>0.0</v>
      </c>
      <c r="BB234" s="19">
        <f>MAX(0,MIN(AY234+AZ234-BA234,MonthlyPayment-SUM(H234,M234,R234,W234,AB234,AG234,AL234,AQ234,AV234,BA234)-SUM(I234,N234,S234,X234,AC234,AH234,AM234,AR234,AW234)))</f>
        <v>0.0</v>
      </c>
      <c r="BC234" s="19">
        <f>ROUND(AY234+AZ234-BA234-BB234,2)</f>
        <v>0.0</v>
      </c>
    </row>
    <row r="235" spans="1:55">
      <c r="A235" s="9">
        <v>229</v>
      </c>
      <c r="B235" s="15">
        <f>IF(FirstPayment="","",EDATE(FirstPayment,A235-1))</f>
        <v/>
      </c>
      <c r="C235" s="19">
        <f>SUM(H235,M235,R235,W235,AB235,AG235,AL235,AQ235,AV235,BA235,I235,N235,S235,X235,AC235,AH235,AM235,AR235,AW235,BB235)</f>
        <v>0.0</v>
      </c>
      <c r="D235" s="19">
        <f>SUM(J235,O235,T235,Y235,AD235,AI235,AN235,AS235,AX235,BC235)</f>
        <v>0.0</v>
      </c>
      <c r="E235" s="19">
        <f>SUM(G235,L235,Q235,V235,AA235,AF235,AK235,AP235,AU235,AZ235)</f>
        <v>0.0</v>
      </c>
      <c r="F235" s="19">
        <f>J234</f>
        <v>0.0</v>
      </c>
      <c r="G235" s="19">
        <f>ROUND(F235*$G$5/12,2)</f>
        <v>0.0</v>
      </c>
      <c r="H235" s="19">
        <f>MIN($H$5,F235+G235)</f>
        <v>0.0</v>
      </c>
      <c r="I235" s="19">
        <f>MAX(0,MIN(F235+G235-H235,MonthlyPayment-SUM(H235,M235,R235,W235,AB235,AG235,AL235,AQ235,AV235,BA235)))</f>
        <v>0.0</v>
      </c>
      <c r="J235" s="19">
        <f>ROUND(F235+G235-H235-I235,2)</f>
        <v>0.0</v>
      </c>
      <c r="K235" s="19">
        <f>O234</f>
        <v>0.0</v>
      </c>
      <c r="L235" s="19">
        <f>ROUND(K235*$L$5/12,2)</f>
        <v>0.0</v>
      </c>
      <c r="M235" s="19">
        <f>MIN($M$5,K235+L235)</f>
        <v>0.0</v>
      </c>
      <c r="N235" s="19">
        <f>MAX(0,MIN(K235+L235-M235,MonthlyPayment-SUM(H235,M235,R235,W235,AB235,AG235,AL235,AQ235,AV235,BA235)-SUM(I235)))</f>
        <v>0.0</v>
      </c>
      <c r="O235" s="19">
        <f>ROUND(K235+L235-M235-N235,2)</f>
        <v>0.0</v>
      </c>
      <c r="P235" s="19">
        <f>T234</f>
        <v>0.0</v>
      </c>
      <c r="Q235" s="19">
        <f>ROUND(P235*$Q$5/12,2)</f>
        <v>0.0</v>
      </c>
      <c r="R235" s="19">
        <f>MIN($R$5,P235+Q235)</f>
        <v>0.0</v>
      </c>
      <c r="S235" s="19">
        <f>MAX(0,MIN(P235+Q235-R235,MonthlyPayment-SUM(H235,M235,R235,W235,AB235,AG235,AL235,AQ235,AV235,BA235)-SUM(I235,N235)))</f>
        <v>0.0</v>
      </c>
      <c r="T235" s="19">
        <f>ROUND(P235+Q235-R235-S235,2)</f>
        <v>0.0</v>
      </c>
      <c r="U235" s="19">
        <f>Y234</f>
        <v>0.0</v>
      </c>
      <c r="V235" s="19">
        <f>ROUND(U235*$V$5/12,2)</f>
        <v>0.0</v>
      </c>
      <c r="W235" s="19">
        <f>MIN($W$5,U235+V235)</f>
        <v>0.0</v>
      </c>
      <c r="X235" s="19">
        <f>MAX(0,MIN(U235+V235-W235,MonthlyPayment-SUM(H235,M235,R235,W235,AB235,AG235,AL235,AQ235,AV235,BA235)-SUM(I235,N235,S235)))</f>
        <v>0.0</v>
      </c>
      <c r="Y235" s="19">
        <f>ROUND(U235+V235-W235-X235,2)</f>
        <v>0.0</v>
      </c>
      <c r="Z235" s="19">
        <f>AD234</f>
        <v>0.0</v>
      </c>
      <c r="AA235" s="19">
        <f>ROUND(Z235*$AA$5/12,2)</f>
        <v>0.0</v>
      </c>
      <c r="AB235" s="19">
        <f>MIN($AB$5,Z235+AA235)</f>
        <v>0.0</v>
      </c>
      <c r="AC235" s="19">
        <f>MAX(0,MIN(Z235+AA235-AB235,MonthlyPayment-SUM(H235,M235,R235,W235,AB235,AG235,AL235,AQ235,AV235,BA235)-SUM(I235,N235,S235,X235)))</f>
        <v>0.0</v>
      </c>
      <c r="AD235" s="19">
        <f>ROUND(Z235+AA235-AB235-AC235,2)</f>
        <v>0.0</v>
      </c>
      <c r="AE235" s="19">
        <f>AI234</f>
        <v>0.0</v>
      </c>
      <c r="AF235" s="19">
        <f>ROUND(AE235*$AF$5/12,2)</f>
        <v>0.0</v>
      </c>
      <c r="AG235" s="19">
        <f>MIN($AG$5,AE235+AF235)</f>
        <v>0.0</v>
      </c>
      <c r="AH235" s="19">
        <f>MAX(0,MIN(AE235+AF235-AG235,MonthlyPayment-SUM(H235,M235,R235,W235,AB235,AG235,AL235,AQ235,AV235,BA235)-SUM(I235,N235,S235,X235,AC235)))</f>
        <v>0.0</v>
      </c>
      <c r="AI235" s="19">
        <f>ROUND(AE235+AF235-AG235-AH235,2)</f>
        <v>0.0</v>
      </c>
      <c r="AJ235" s="19">
        <f>AN234</f>
        <v>0.0</v>
      </c>
      <c r="AK235" s="19">
        <f>ROUND(AJ235*$AK$5/12,2)</f>
        <v>0.0</v>
      </c>
      <c r="AL235" s="19">
        <f>MIN($AL$5,AJ235+AK235)</f>
        <v>0.0</v>
      </c>
      <c r="AM235" s="19">
        <f>MAX(0,MIN(AJ235+AK235-AL235,MonthlyPayment-SUM(H235,M235,R235,W235,AB235,AG235,AL235,AQ235,AV235,BA235)-SUM(I235,N235,S235,X235,AC235,AH235)))</f>
        <v>0.0</v>
      </c>
      <c r="AN235" s="19">
        <f>ROUND(AJ235+AK235-AL235-AM235,2)</f>
        <v>0.0</v>
      </c>
      <c r="AO235" s="19">
        <f>AS234</f>
        <v>0.0</v>
      </c>
      <c r="AP235" s="19">
        <f>ROUND(AO235*$AP$5/12,2)</f>
        <v>0.0</v>
      </c>
      <c r="AQ235" s="19">
        <f>MIN($AQ$5,AO235+AP235)</f>
        <v>0.0</v>
      </c>
      <c r="AR235" s="19">
        <f>MAX(0,MIN(AO235+AP235-AQ235,MonthlyPayment-SUM(H235,M235,R235,W235,AB235,AG235,AL235,AQ235,AV235,BA235)-SUM(I235,N235,S235,X235,AC235,AH235,AM235)))</f>
        <v>0.0</v>
      </c>
      <c r="AS235" s="19">
        <f>ROUND(AO235+AP235-AQ235-AR235,2)</f>
        <v>0.0</v>
      </c>
      <c r="AT235" s="19">
        <f>AX234</f>
        <v>0.0</v>
      </c>
      <c r="AU235" s="19">
        <f>ROUND(AT235*$AU$5/12,2)</f>
        <v>0.0</v>
      </c>
      <c r="AV235" s="19">
        <f>MIN($AV$5,AT235+AU235)</f>
        <v>0.0</v>
      </c>
      <c r="AW235" s="19">
        <f>MAX(0,MIN(AT235+AU235-AV235,MonthlyPayment-SUM(H235,M235,R235,W235,AB235,AG235,AL235,AQ235,AV235,BA235)-SUM(I235,N235,S235,X235,AC235,AH235,AM235,AR235)))</f>
        <v>0.0</v>
      </c>
      <c r="AX235" s="19">
        <f>ROUND(AT235+AU235-AV235-AW235,2)</f>
        <v>0.0</v>
      </c>
      <c r="AY235" s="19">
        <f>BC234</f>
        <v>0.0</v>
      </c>
      <c r="AZ235" s="19">
        <f>ROUND(AY235*$AZ$5/12,2)</f>
        <v>0.0</v>
      </c>
      <c r="BA235" s="19">
        <f>MIN($BA$5,AY235+AZ235)</f>
        <v>0.0</v>
      </c>
      <c r="BB235" s="19">
        <f>MAX(0,MIN(AY235+AZ235-BA235,MonthlyPayment-SUM(H235,M235,R235,W235,AB235,AG235,AL235,AQ235,AV235,BA235)-SUM(I235,N235,S235,X235,AC235,AH235,AM235,AR235,AW235)))</f>
        <v>0.0</v>
      </c>
      <c r="BC235" s="19">
        <f>ROUND(AY235+AZ235-BA235-BB235,2)</f>
        <v>0.0</v>
      </c>
    </row>
    <row r="236" spans="1:55">
      <c r="A236" s="9">
        <v>230</v>
      </c>
      <c r="B236" s="15">
        <f>IF(FirstPayment="","",EDATE(FirstPayment,A236-1))</f>
        <v/>
      </c>
      <c r="C236" s="19">
        <f>SUM(H236,M236,R236,W236,AB236,AG236,AL236,AQ236,AV236,BA236,I236,N236,S236,X236,AC236,AH236,AM236,AR236,AW236,BB236)</f>
        <v>0.0</v>
      </c>
      <c r="D236" s="19">
        <f>SUM(J236,O236,T236,Y236,AD236,AI236,AN236,AS236,AX236,BC236)</f>
        <v>0.0</v>
      </c>
      <c r="E236" s="19">
        <f>SUM(G236,L236,Q236,V236,AA236,AF236,AK236,AP236,AU236,AZ236)</f>
        <v>0.0</v>
      </c>
      <c r="F236" s="19">
        <f>J235</f>
        <v>0.0</v>
      </c>
      <c r="G236" s="19">
        <f>ROUND(F236*$G$5/12,2)</f>
        <v>0.0</v>
      </c>
      <c r="H236" s="19">
        <f>MIN($H$5,F236+G236)</f>
        <v>0.0</v>
      </c>
      <c r="I236" s="19">
        <f>MAX(0,MIN(F236+G236-H236,MonthlyPayment-SUM(H236,M236,R236,W236,AB236,AG236,AL236,AQ236,AV236,BA236)))</f>
        <v>0.0</v>
      </c>
      <c r="J236" s="19">
        <f>ROUND(F236+G236-H236-I236,2)</f>
        <v>0.0</v>
      </c>
      <c r="K236" s="19">
        <f>O235</f>
        <v>0.0</v>
      </c>
      <c r="L236" s="19">
        <f>ROUND(K236*$L$5/12,2)</f>
        <v>0.0</v>
      </c>
      <c r="M236" s="19">
        <f>MIN($M$5,K236+L236)</f>
        <v>0.0</v>
      </c>
      <c r="N236" s="19">
        <f>MAX(0,MIN(K236+L236-M236,MonthlyPayment-SUM(H236,M236,R236,W236,AB236,AG236,AL236,AQ236,AV236,BA236)-SUM(I236)))</f>
        <v>0.0</v>
      </c>
      <c r="O236" s="19">
        <f>ROUND(K236+L236-M236-N236,2)</f>
        <v>0.0</v>
      </c>
      <c r="P236" s="19">
        <f>T235</f>
        <v>0.0</v>
      </c>
      <c r="Q236" s="19">
        <f>ROUND(P236*$Q$5/12,2)</f>
        <v>0.0</v>
      </c>
      <c r="R236" s="19">
        <f>MIN($R$5,P236+Q236)</f>
        <v>0.0</v>
      </c>
      <c r="S236" s="19">
        <f>MAX(0,MIN(P236+Q236-R236,MonthlyPayment-SUM(H236,M236,R236,W236,AB236,AG236,AL236,AQ236,AV236,BA236)-SUM(I236,N236)))</f>
        <v>0.0</v>
      </c>
      <c r="T236" s="19">
        <f>ROUND(P236+Q236-R236-S236,2)</f>
        <v>0.0</v>
      </c>
      <c r="U236" s="19">
        <f>Y235</f>
        <v>0.0</v>
      </c>
      <c r="V236" s="19">
        <f>ROUND(U236*$V$5/12,2)</f>
        <v>0.0</v>
      </c>
      <c r="W236" s="19">
        <f>MIN($W$5,U236+V236)</f>
        <v>0.0</v>
      </c>
      <c r="X236" s="19">
        <f>MAX(0,MIN(U236+V236-W236,MonthlyPayment-SUM(H236,M236,R236,W236,AB236,AG236,AL236,AQ236,AV236,BA236)-SUM(I236,N236,S236)))</f>
        <v>0.0</v>
      </c>
      <c r="Y236" s="19">
        <f>ROUND(U236+V236-W236-X236,2)</f>
        <v>0.0</v>
      </c>
      <c r="Z236" s="19">
        <f>AD235</f>
        <v>0.0</v>
      </c>
      <c r="AA236" s="19">
        <f>ROUND(Z236*$AA$5/12,2)</f>
        <v>0.0</v>
      </c>
      <c r="AB236" s="19">
        <f>MIN($AB$5,Z236+AA236)</f>
        <v>0.0</v>
      </c>
      <c r="AC236" s="19">
        <f>MAX(0,MIN(Z236+AA236-AB236,MonthlyPayment-SUM(H236,M236,R236,W236,AB236,AG236,AL236,AQ236,AV236,BA236)-SUM(I236,N236,S236,X236)))</f>
        <v>0.0</v>
      </c>
      <c r="AD236" s="19">
        <f>ROUND(Z236+AA236-AB236-AC236,2)</f>
        <v>0.0</v>
      </c>
      <c r="AE236" s="19">
        <f>AI235</f>
        <v>0.0</v>
      </c>
      <c r="AF236" s="19">
        <f>ROUND(AE236*$AF$5/12,2)</f>
        <v>0.0</v>
      </c>
      <c r="AG236" s="19">
        <f>MIN($AG$5,AE236+AF236)</f>
        <v>0.0</v>
      </c>
      <c r="AH236" s="19">
        <f>MAX(0,MIN(AE236+AF236-AG236,MonthlyPayment-SUM(H236,M236,R236,W236,AB236,AG236,AL236,AQ236,AV236,BA236)-SUM(I236,N236,S236,X236,AC236)))</f>
        <v>0.0</v>
      </c>
      <c r="AI236" s="19">
        <f>ROUND(AE236+AF236-AG236-AH236,2)</f>
        <v>0.0</v>
      </c>
      <c r="AJ236" s="19">
        <f>AN235</f>
        <v>0.0</v>
      </c>
      <c r="AK236" s="19">
        <f>ROUND(AJ236*$AK$5/12,2)</f>
        <v>0.0</v>
      </c>
      <c r="AL236" s="19">
        <f>MIN($AL$5,AJ236+AK236)</f>
        <v>0.0</v>
      </c>
      <c r="AM236" s="19">
        <f>MAX(0,MIN(AJ236+AK236-AL236,MonthlyPayment-SUM(H236,M236,R236,W236,AB236,AG236,AL236,AQ236,AV236,BA236)-SUM(I236,N236,S236,X236,AC236,AH236)))</f>
        <v>0.0</v>
      </c>
      <c r="AN236" s="19">
        <f>ROUND(AJ236+AK236-AL236-AM236,2)</f>
        <v>0.0</v>
      </c>
      <c r="AO236" s="19">
        <f>AS235</f>
        <v>0.0</v>
      </c>
      <c r="AP236" s="19">
        <f>ROUND(AO236*$AP$5/12,2)</f>
        <v>0.0</v>
      </c>
      <c r="AQ236" s="19">
        <f>MIN($AQ$5,AO236+AP236)</f>
        <v>0.0</v>
      </c>
      <c r="AR236" s="19">
        <f>MAX(0,MIN(AO236+AP236-AQ236,MonthlyPayment-SUM(H236,M236,R236,W236,AB236,AG236,AL236,AQ236,AV236,BA236)-SUM(I236,N236,S236,X236,AC236,AH236,AM236)))</f>
        <v>0.0</v>
      </c>
      <c r="AS236" s="19">
        <f>ROUND(AO236+AP236-AQ236-AR236,2)</f>
        <v>0.0</v>
      </c>
      <c r="AT236" s="19">
        <f>AX235</f>
        <v>0.0</v>
      </c>
      <c r="AU236" s="19">
        <f>ROUND(AT236*$AU$5/12,2)</f>
        <v>0.0</v>
      </c>
      <c r="AV236" s="19">
        <f>MIN($AV$5,AT236+AU236)</f>
        <v>0.0</v>
      </c>
      <c r="AW236" s="19">
        <f>MAX(0,MIN(AT236+AU236-AV236,MonthlyPayment-SUM(H236,M236,R236,W236,AB236,AG236,AL236,AQ236,AV236,BA236)-SUM(I236,N236,S236,X236,AC236,AH236,AM236,AR236)))</f>
        <v>0.0</v>
      </c>
      <c r="AX236" s="19">
        <f>ROUND(AT236+AU236-AV236-AW236,2)</f>
        <v>0.0</v>
      </c>
      <c r="AY236" s="19">
        <f>BC235</f>
        <v>0.0</v>
      </c>
      <c r="AZ236" s="19">
        <f>ROUND(AY236*$AZ$5/12,2)</f>
        <v>0.0</v>
      </c>
      <c r="BA236" s="19">
        <f>MIN($BA$5,AY236+AZ236)</f>
        <v>0.0</v>
      </c>
      <c r="BB236" s="19">
        <f>MAX(0,MIN(AY236+AZ236-BA236,MonthlyPayment-SUM(H236,M236,R236,W236,AB236,AG236,AL236,AQ236,AV236,BA236)-SUM(I236,N236,S236,X236,AC236,AH236,AM236,AR236,AW236)))</f>
        <v>0.0</v>
      </c>
      <c r="BC236" s="19">
        <f>ROUND(AY236+AZ236-BA236-BB236,2)</f>
        <v>0.0</v>
      </c>
    </row>
    <row r="237" spans="1:55">
      <c r="A237" s="9">
        <v>231</v>
      </c>
      <c r="B237" s="15">
        <f>IF(FirstPayment="","",EDATE(FirstPayment,A237-1))</f>
        <v/>
      </c>
      <c r="C237" s="19">
        <f>SUM(H237,M237,R237,W237,AB237,AG237,AL237,AQ237,AV237,BA237,I237,N237,S237,X237,AC237,AH237,AM237,AR237,AW237,BB237)</f>
        <v>0.0</v>
      </c>
      <c r="D237" s="19">
        <f>SUM(J237,O237,T237,Y237,AD237,AI237,AN237,AS237,AX237,BC237)</f>
        <v>0.0</v>
      </c>
      <c r="E237" s="19">
        <f>SUM(G237,L237,Q237,V237,AA237,AF237,AK237,AP237,AU237,AZ237)</f>
        <v>0.0</v>
      </c>
      <c r="F237" s="19">
        <f>J236</f>
        <v>0.0</v>
      </c>
      <c r="G237" s="19">
        <f>ROUND(F237*$G$5/12,2)</f>
        <v>0.0</v>
      </c>
      <c r="H237" s="19">
        <f>MIN($H$5,F237+G237)</f>
        <v>0.0</v>
      </c>
      <c r="I237" s="19">
        <f>MAX(0,MIN(F237+G237-H237,MonthlyPayment-SUM(H237,M237,R237,W237,AB237,AG237,AL237,AQ237,AV237,BA237)))</f>
        <v>0.0</v>
      </c>
      <c r="J237" s="19">
        <f>ROUND(F237+G237-H237-I237,2)</f>
        <v>0.0</v>
      </c>
      <c r="K237" s="19">
        <f>O236</f>
        <v>0.0</v>
      </c>
      <c r="L237" s="19">
        <f>ROUND(K237*$L$5/12,2)</f>
        <v>0.0</v>
      </c>
      <c r="M237" s="19">
        <f>MIN($M$5,K237+L237)</f>
        <v>0.0</v>
      </c>
      <c r="N237" s="19">
        <f>MAX(0,MIN(K237+L237-M237,MonthlyPayment-SUM(H237,M237,R237,W237,AB237,AG237,AL237,AQ237,AV237,BA237)-SUM(I237)))</f>
        <v>0.0</v>
      </c>
      <c r="O237" s="19">
        <f>ROUND(K237+L237-M237-N237,2)</f>
        <v>0.0</v>
      </c>
      <c r="P237" s="19">
        <f>T236</f>
        <v>0.0</v>
      </c>
      <c r="Q237" s="19">
        <f>ROUND(P237*$Q$5/12,2)</f>
        <v>0.0</v>
      </c>
      <c r="R237" s="19">
        <f>MIN($R$5,P237+Q237)</f>
        <v>0.0</v>
      </c>
      <c r="S237" s="19">
        <f>MAX(0,MIN(P237+Q237-R237,MonthlyPayment-SUM(H237,M237,R237,W237,AB237,AG237,AL237,AQ237,AV237,BA237)-SUM(I237,N237)))</f>
        <v>0.0</v>
      </c>
      <c r="T237" s="19">
        <f>ROUND(P237+Q237-R237-S237,2)</f>
        <v>0.0</v>
      </c>
      <c r="U237" s="19">
        <f>Y236</f>
        <v>0.0</v>
      </c>
      <c r="V237" s="19">
        <f>ROUND(U237*$V$5/12,2)</f>
        <v>0.0</v>
      </c>
      <c r="W237" s="19">
        <f>MIN($W$5,U237+V237)</f>
        <v>0.0</v>
      </c>
      <c r="X237" s="19">
        <f>MAX(0,MIN(U237+V237-W237,MonthlyPayment-SUM(H237,M237,R237,W237,AB237,AG237,AL237,AQ237,AV237,BA237)-SUM(I237,N237,S237)))</f>
        <v>0.0</v>
      </c>
      <c r="Y237" s="19">
        <f>ROUND(U237+V237-W237-X237,2)</f>
        <v>0.0</v>
      </c>
      <c r="Z237" s="19">
        <f>AD236</f>
        <v>0.0</v>
      </c>
      <c r="AA237" s="19">
        <f>ROUND(Z237*$AA$5/12,2)</f>
        <v>0.0</v>
      </c>
      <c r="AB237" s="19">
        <f>MIN($AB$5,Z237+AA237)</f>
        <v>0.0</v>
      </c>
      <c r="AC237" s="19">
        <f>MAX(0,MIN(Z237+AA237-AB237,MonthlyPayment-SUM(H237,M237,R237,W237,AB237,AG237,AL237,AQ237,AV237,BA237)-SUM(I237,N237,S237,X237)))</f>
        <v>0.0</v>
      </c>
      <c r="AD237" s="19">
        <f>ROUND(Z237+AA237-AB237-AC237,2)</f>
        <v>0.0</v>
      </c>
      <c r="AE237" s="19">
        <f>AI236</f>
        <v>0.0</v>
      </c>
      <c r="AF237" s="19">
        <f>ROUND(AE237*$AF$5/12,2)</f>
        <v>0.0</v>
      </c>
      <c r="AG237" s="19">
        <f>MIN($AG$5,AE237+AF237)</f>
        <v>0.0</v>
      </c>
      <c r="AH237" s="19">
        <f>MAX(0,MIN(AE237+AF237-AG237,MonthlyPayment-SUM(H237,M237,R237,W237,AB237,AG237,AL237,AQ237,AV237,BA237)-SUM(I237,N237,S237,X237,AC237)))</f>
        <v>0.0</v>
      </c>
      <c r="AI237" s="19">
        <f>ROUND(AE237+AF237-AG237-AH237,2)</f>
        <v>0.0</v>
      </c>
      <c r="AJ237" s="19">
        <f>AN236</f>
        <v>0.0</v>
      </c>
      <c r="AK237" s="19">
        <f>ROUND(AJ237*$AK$5/12,2)</f>
        <v>0.0</v>
      </c>
      <c r="AL237" s="19">
        <f>MIN($AL$5,AJ237+AK237)</f>
        <v>0.0</v>
      </c>
      <c r="AM237" s="19">
        <f>MAX(0,MIN(AJ237+AK237-AL237,MonthlyPayment-SUM(H237,M237,R237,W237,AB237,AG237,AL237,AQ237,AV237,BA237)-SUM(I237,N237,S237,X237,AC237,AH237)))</f>
        <v>0.0</v>
      </c>
      <c r="AN237" s="19">
        <f>ROUND(AJ237+AK237-AL237-AM237,2)</f>
        <v>0.0</v>
      </c>
      <c r="AO237" s="19">
        <f>AS236</f>
        <v>0.0</v>
      </c>
      <c r="AP237" s="19">
        <f>ROUND(AO237*$AP$5/12,2)</f>
        <v>0.0</v>
      </c>
      <c r="AQ237" s="19">
        <f>MIN($AQ$5,AO237+AP237)</f>
        <v>0.0</v>
      </c>
      <c r="AR237" s="19">
        <f>MAX(0,MIN(AO237+AP237-AQ237,MonthlyPayment-SUM(H237,M237,R237,W237,AB237,AG237,AL237,AQ237,AV237,BA237)-SUM(I237,N237,S237,X237,AC237,AH237,AM237)))</f>
        <v>0.0</v>
      </c>
      <c r="AS237" s="19">
        <f>ROUND(AO237+AP237-AQ237-AR237,2)</f>
        <v>0.0</v>
      </c>
      <c r="AT237" s="19">
        <f>AX236</f>
        <v>0.0</v>
      </c>
      <c r="AU237" s="19">
        <f>ROUND(AT237*$AU$5/12,2)</f>
        <v>0.0</v>
      </c>
      <c r="AV237" s="19">
        <f>MIN($AV$5,AT237+AU237)</f>
        <v>0.0</v>
      </c>
      <c r="AW237" s="19">
        <f>MAX(0,MIN(AT237+AU237-AV237,MonthlyPayment-SUM(H237,M237,R237,W237,AB237,AG237,AL237,AQ237,AV237,BA237)-SUM(I237,N237,S237,X237,AC237,AH237,AM237,AR237)))</f>
        <v>0.0</v>
      </c>
      <c r="AX237" s="19">
        <f>ROUND(AT237+AU237-AV237-AW237,2)</f>
        <v>0.0</v>
      </c>
      <c r="AY237" s="19">
        <f>BC236</f>
        <v>0.0</v>
      </c>
      <c r="AZ237" s="19">
        <f>ROUND(AY237*$AZ$5/12,2)</f>
        <v>0.0</v>
      </c>
      <c r="BA237" s="19">
        <f>MIN($BA$5,AY237+AZ237)</f>
        <v>0.0</v>
      </c>
      <c r="BB237" s="19">
        <f>MAX(0,MIN(AY237+AZ237-BA237,MonthlyPayment-SUM(H237,M237,R237,W237,AB237,AG237,AL237,AQ237,AV237,BA237)-SUM(I237,N237,S237,X237,AC237,AH237,AM237,AR237,AW237)))</f>
        <v>0.0</v>
      </c>
      <c r="BC237" s="19">
        <f>ROUND(AY237+AZ237-BA237-BB237,2)</f>
        <v>0.0</v>
      </c>
    </row>
    <row r="238" spans="1:55">
      <c r="A238" s="9">
        <v>232</v>
      </c>
      <c r="B238" s="15">
        <f>IF(FirstPayment="","",EDATE(FirstPayment,A238-1))</f>
        <v/>
      </c>
      <c r="C238" s="19">
        <f>SUM(H238,M238,R238,W238,AB238,AG238,AL238,AQ238,AV238,BA238,I238,N238,S238,X238,AC238,AH238,AM238,AR238,AW238,BB238)</f>
        <v>0.0</v>
      </c>
      <c r="D238" s="19">
        <f>SUM(J238,O238,T238,Y238,AD238,AI238,AN238,AS238,AX238,BC238)</f>
        <v>0.0</v>
      </c>
      <c r="E238" s="19">
        <f>SUM(G238,L238,Q238,V238,AA238,AF238,AK238,AP238,AU238,AZ238)</f>
        <v>0.0</v>
      </c>
      <c r="F238" s="19">
        <f>J237</f>
        <v>0.0</v>
      </c>
      <c r="G238" s="19">
        <f>ROUND(F238*$G$5/12,2)</f>
        <v>0.0</v>
      </c>
      <c r="H238" s="19">
        <f>MIN($H$5,F238+G238)</f>
        <v>0.0</v>
      </c>
      <c r="I238" s="19">
        <f>MAX(0,MIN(F238+G238-H238,MonthlyPayment-SUM(H238,M238,R238,W238,AB238,AG238,AL238,AQ238,AV238,BA238)))</f>
        <v>0.0</v>
      </c>
      <c r="J238" s="19">
        <f>ROUND(F238+G238-H238-I238,2)</f>
        <v>0.0</v>
      </c>
      <c r="K238" s="19">
        <f>O237</f>
        <v>0.0</v>
      </c>
      <c r="L238" s="19">
        <f>ROUND(K238*$L$5/12,2)</f>
        <v>0.0</v>
      </c>
      <c r="M238" s="19">
        <f>MIN($M$5,K238+L238)</f>
        <v>0.0</v>
      </c>
      <c r="N238" s="19">
        <f>MAX(0,MIN(K238+L238-M238,MonthlyPayment-SUM(H238,M238,R238,W238,AB238,AG238,AL238,AQ238,AV238,BA238)-SUM(I238)))</f>
        <v>0.0</v>
      </c>
      <c r="O238" s="19">
        <f>ROUND(K238+L238-M238-N238,2)</f>
        <v>0.0</v>
      </c>
      <c r="P238" s="19">
        <f>T237</f>
        <v>0.0</v>
      </c>
      <c r="Q238" s="19">
        <f>ROUND(P238*$Q$5/12,2)</f>
        <v>0.0</v>
      </c>
      <c r="R238" s="19">
        <f>MIN($R$5,P238+Q238)</f>
        <v>0.0</v>
      </c>
      <c r="S238" s="19">
        <f>MAX(0,MIN(P238+Q238-R238,MonthlyPayment-SUM(H238,M238,R238,W238,AB238,AG238,AL238,AQ238,AV238,BA238)-SUM(I238,N238)))</f>
        <v>0.0</v>
      </c>
      <c r="T238" s="19">
        <f>ROUND(P238+Q238-R238-S238,2)</f>
        <v>0.0</v>
      </c>
      <c r="U238" s="19">
        <f>Y237</f>
        <v>0.0</v>
      </c>
      <c r="V238" s="19">
        <f>ROUND(U238*$V$5/12,2)</f>
        <v>0.0</v>
      </c>
      <c r="W238" s="19">
        <f>MIN($W$5,U238+V238)</f>
        <v>0.0</v>
      </c>
      <c r="X238" s="19">
        <f>MAX(0,MIN(U238+V238-W238,MonthlyPayment-SUM(H238,M238,R238,W238,AB238,AG238,AL238,AQ238,AV238,BA238)-SUM(I238,N238,S238)))</f>
        <v>0.0</v>
      </c>
      <c r="Y238" s="19">
        <f>ROUND(U238+V238-W238-X238,2)</f>
        <v>0.0</v>
      </c>
      <c r="Z238" s="19">
        <f>AD237</f>
        <v>0.0</v>
      </c>
      <c r="AA238" s="19">
        <f>ROUND(Z238*$AA$5/12,2)</f>
        <v>0.0</v>
      </c>
      <c r="AB238" s="19">
        <f>MIN($AB$5,Z238+AA238)</f>
        <v>0.0</v>
      </c>
      <c r="AC238" s="19">
        <f>MAX(0,MIN(Z238+AA238-AB238,MonthlyPayment-SUM(H238,M238,R238,W238,AB238,AG238,AL238,AQ238,AV238,BA238)-SUM(I238,N238,S238,X238)))</f>
        <v>0.0</v>
      </c>
      <c r="AD238" s="19">
        <f>ROUND(Z238+AA238-AB238-AC238,2)</f>
        <v>0.0</v>
      </c>
      <c r="AE238" s="19">
        <f>AI237</f>
        <v>0.0</v>
      </c>
      <c r="AF238" s="19">
        <f>ROUND(AE238*$AF$5/12,2)</f>
        <v>0.0</v>
      </c>
      <c r="AG238" s="19">
        <f>MIN($AG$5,AE238+AF238)</f>
        <v>0.0</v>
      </c>
      <c r="AH238" s="19">
        <f>MAX(0,MIN(AE238+AF238-AG238,MonthlyPayment-SUM(H238,M238,R238,W238,AB238,AG238,AL238,AQ238,AV238,BA238)-SUM(I238,N238,S238,X238,AC238)))</f>
        <v>0.0</v>
      </c>
      <c r="AI238" s="19">
        <f>ROUND(AE238+AF238-AG238-AH238,2)</f>
        <v>0.0</v>
      </c>
      <c r="AJ238" s="19">
        <f>AN237</f>
        <v>0.0</v>
      </c>
      <c r="AK238" s="19">
        <f>ROUND(AJ238*$AK$5/12,2)</f>
        <v>0.0</v>
      </c>
      <c r="AL238" s="19">
        <f>MIN($AL$5,AJ238+AK238)</f>
        <v>0.0</v>
      </c>
      <c r="AM238" s="19">
        <f>MAX(0,MIN(AJ238+AK238-AL238,MonthlyPayment-SUM(H238,M238,R238,W238,AB238,AG238,AL238,AQ238,AV238,BA238)-SUM(I238,N238,S238,X238,AC238,AH238)))</f>
        <v>0.0</v>
      </c>
      <c r="AN238" s="19">
        <f>ROUND(AJ238+AK238-AL238-AM238,2)</f>
        <v>0.0</v>
      </c>
      <c r="AO238" s="19">
        <f>AS237</f>
        <v>0.0</v>
      </c>
      <c r="AP238" s="19">
        <f>ROUND(AO238*$AP$5/12,2)</f>
        <v>0.0</v>
      </c>
      <c r="AQ238" s="19">
        <f>MIN($AQ$5,AO238+AP238)</f>
        <v>0.0</v>
      </c>
      <c r="AR238" s="19">
        <f>MAX(0,MIN(AO238+AP238-AQ238,MonthlyPayment-SUM(H238,M238,R238,W238,AB238,AG238,AL238,AQ238,AV238,BA238)-SUM(I238,N238,S238,X238,AC238,AH238,AM238)))</f>
        <v>0.0</v>
      </c>
      <c r="AS238" s="19">
        <f>ROUND(AO238+AP238-AQ238-AR238,2)</f>
        <v>0.0</v>
      </c>
      <c r="AT238" s="19">
        <f>AX237</f>
        <v>0.0</v>
      </c>
      <c r="AU238" s="19">
        <f>ROUND(AT238*$AU$5/12,2)</f>
        <v>0.0</v>
      </c>
      <c r="AV238" s="19">
        <f>MIN($AV$5,AT238+AU238)</f>
        <v>0.0</v>
      </c>
      <c r="AW238" s="19">
        <f>MAX(0,MIN(AT238+AU238-AV238,MonthlyPayment-SUM(H238,M238,R238,W238,AB238,AG238,AL238,AQ238,AV238,BA238)-SUM(I238,N238,S238,X238,AC238,AH238,AM238,AR238)))</f>
        <v>0.0</v>
      </c>
      <c r="AX238" s="19">
        <f>ROUND(AT238+AU238-AV238-AW238,2)</f>
        <v>0.0</v>
      </c>
      <c r="AY238" s="19">
        <f>BC237</f>
        <v>0.0</v>
      </c>
      <c r="AZ238" s="19">
        <f>ROUND(AY238*$AZ$5/12,2)</f>
        <v>0.0</v>
      </c>
      <c r="BA238" s="19">
        <f>MIN($BA$5,AY238+AZ238)</f>
        <v>0.0</v>
      </c>
      <c r="BB238" s="19">
        <f>MAX(0,MIN(AY238+AZ238-BA238,MonthlyPayment-SUM(H238,M238,R238,W238,AB238,AG238,AL238,AQ238,AV238,BA238)-SUM(I238,N238,S238,X238,AC238,AH238,AM238,AR238,AW238)))</f>
        <v>0.0</v>
      </c>
      <c r="BC238" s="19">
        <f>ROUND(AY238+AZ238-BA238-BB238,2)</f>
        <v>0.0</v>
      </c>
    </row>
    <row r="239" spans="1:55">
      <c r="A239" s="9">
        <v>233</v>
      </c>
      <c r="B239" s="15">
        <f>IF(FirstPayment="","",EDATE(FirstPayment,A239-1))</f>
        <v/>
      </c>
      <c r="C239" s="19">
        <f>SUM(H239,M239,R239,W239,AB239,AG239,AL239,AQ239,AV239,BA239,I239,N239,S239,X239,AC239,AH239,AM239,AR239,AW239,BB239)</f>
        <v>0.0</v>
      </c>
      <c r="D239" s="19">
        <f>SUM(J239,O239,T239,Y239,AD239,AI239,AN239,AS239,AX239,BC239)</f>
        <v>0.0</v>
      </c>
      <c r="E239" s="19">
        <f>SUM(G239,L239,Q239,V239,AA239,AF239,AK239,AP239,AU239,AZ239)</f>
        <v>0.0</v>
      </c>
      <c r="F239" s="19">
        <f>J238</f>
        <v>0.0</v>
      </c>
      <c r="G239" s="19">
        <f>ROUND(F239*$G$5/12,2)</f>
        <v>0.0</v>
      </c>
      <c r="H239" s="19">
        <f>MIN($H$5,F239+G239)</f>
        <v>0.0</v>
      </c>
      <c r="I239" s="19">
        <f>MAX(0,MIN(F239+G239-H239,MonthlyPayment-SUM(H239,M239,R239,W239,AB239,AG239,AL239,AQ239,AV239,BA239)))</f>
        <v>0.0</v>
      </c>
      <c r="J239" s="19">
        <f>ROUND(F239+G239-H239-I239,2)</f>
        <v>0.0</v>
      </c>
      <c r="K239" s="19">
        <f>O238</f>
        <v>0.0</v>
      </c>
      <c r="L239" s="19">
        <f>ROUND(K239*$L$5/12,2)</f>
        <v>0.0</v>
      </c>
      <c r="M239" s="19">
        <f>MIN($M$5,K239+L239)</f>
        <v>0.0</v>
      </c>
      <c r="N239" s="19">
        <f>MAX(0,MIN(K239+L239-M239,MonthlyPayment-SUM(H239,M239,R239,W239,AB239,AG239,AL239,AQ239,AV239,BA239)-SUM(I239)))</f>
        <v>0.0</v>
      </c>
      <c r="O239" s="19">
        <f>ROUND(K239+L239-M239-N239,2)</f>
        <v>0.0</v>
      </c>
      <c r="P239" s="19">
        <f>T238</f>
        <v>0.0</v>
      </c>
      <c r="Q239" s="19">
        <f>ROUND(P239*$Q$5/12,2)</f>
        <v>0.0</v>
      </c>
      <c r="R239" s="19">
        <f>MIN($R$5,P239+Q239)</f>
        <v>0.0</v>
      </c>
      <c r="S239" s="19">
        <f>MAX(0,MIN(P239+Q239-R239,MonthlyPayment-SUM(H239,M239,R239,W239,AB239,AG239,AL239,AQ239,AV239,BA239)-SUM(I239,N239)))</f>
        <v>0.0</v>
      </c>
      <c r="T239" s="19">
        <f>ROUND(P239+Q239-R239-S239,2)</f>
        <v>0.0</v>
      </c>
      <c r="U239" s="19">
        <f>Y238</f>
        <v>0.0</v>
      </c>
      <c r="V239" s="19">
        <f>ROUND(U239*$V$5/12,2)</f>
        <v>0.0</v>
      </c>
      <c r="W239" s="19">
        <f>MIN($W$5,U239+V239)</f>
        <v>0.0</v>
      </c>
      <c r="X239" s="19">
        <f>MAX(0,MIN(U239+V239-W239,MonthlyPayment-SUM(H239,M239,R239,W239,AB239,AG239,AL239,AQ239,AV239,BA239)-SUM(I239,N239,S239)))</f>
        <v>0.0</v>
      </c>
      <c r="Y239" s="19">
        <f>ROUND(U239+V239-W239-X239,2)</f>
        <v>0.0</v>
      </c>
      <c r="Z239" s="19">
        <f>AD238</f>
        <v>0.0</v>
      </c>
      <c r="AA239" s="19">
        <f>ROUND(Z239*$AA$5/12,2)</f>
        <v>0.0</v>
      </c>
      <c r="AB239" s="19">
        <f>MIN($AB$5,Z239+AA239)</f>
        <v>0.0</v>
      </c>
      <c r="AC239" s="19">
        <f>MAX(0,MIN(Z239+AA239-AB239,MonthlyPayment-SUM(H239,M239,R239,W239,AB239,AG239,AL239,AQ239,AV239,BA239)-SUM(I239,N239,S239,X239)))</f>
        <v>0.0</v>
      </c>
      <c r="AD239" s="19">
        <f>ROUND(Z239+AA239-AB239-AC239,2)</f>
        <v>0.0</v>
      </c>
      <c r="AE239" s="19">
        <f>AI238</f>
        <v>0.0</v>
      </c>
      <c r="AF239" s="19">
        <f>ROUND(AE239*$AF$5/12,2)</f>
        <v>0.0</v>
      </c>
      <c r="AG239" s="19">
        <f>MIN($AG$5,AE239+AF239)</f>
        <v>0.0</v>
      </c>
      <c r="AH239" s="19">
        <f>MAX(0,MIN(AE239+AF239-AG239,MonthlyPayment-SUM(H239,M239,R239,W239,AB239,AG239,AL239,AQ239,AV239,BA239)-SUM(I239,N239,S239,X239,AC239)))</f>
        <v>0.0</v>
      </c>
      <c r="AI239" s="19">
        <f>ROUND(AE239+AF239-AG239-AH239,2)</f>
        <v>0.0</v>
      </c>
      <c r="AJ239" s="19">
        <f>AN238</f>
        <v>0.0</v>
      </c>
      <c r="AK239" s="19">
        <f>ROUND(AJ239*$AK$5/12,2)</f>
        <v>0.0</v>
      </c>
      <c r="AL239" s="19">
        <f>MIN($AL$5,AJ239+AK239)</f>
        <v>0.0</v>
      </c>
      <c r="AM239" s="19">
        <f>MAX(0,MIN(AJ239+AK239-AL239,MonthlyPayment-SUM(H239,M239,R239,W239,AB239,AG239,AL239,AQ239,AV239,BA239)-SUM(I239,N239,S239,X239,AC239,AH239)))</f>
        <v>0.0</v>
      </c>
      <c r="AN239" s="19">
        <f>ROUND(AJ239+AK239-AL239-AM239,2)</f>
        <v>0.0</v>
      </c>
      <c r="AO239" s="19">
        <f>AS238</f>
        <v>0.0</v>
      </c>
      <c r="AP239" s="19">
        <f>ROUND(AO239*$AP$5/12,2)</f>
        <v>0.0</v>
      </c>
      <c r="AQ239" s="19">
        <f>MIN($AQ$5,AO239+AP239)</f>
        <v>0.0</v>
      </c>
      <c r="AR239" s="19">
        <f>MAX(0,MIN(AO239+AP239-AQ239,MonthlyPayment-SUM(H239,M239,R239,W239,AB239,AG239,AL239,AQ239,AV239,BA239)-SUM(I239,N239,S239,X239,AC239,AH239,AM239)))</f>
        <v>0.0</v>
      </c>
      <c r="AS239" s="19">
        <f>ROUND(AO239+AP239-AQ239-AR239,2)</f>
        <v>0.0</v>
      </c>
      <c r="AT239" s="19">
        <f>AX238</f>
        <v>0.0</v>
      </c>
      <c r="AU239" s="19">
        <f>ROUND(AT239*$AU$5/12,2)</f>
        <v>0.0</v>
      </c>
      <c r="AV239" s="19">
        <f>MIN($AV$5,AT239+AU239)</f>
        <v>0.0</v>
      </c>
      <c r="AW239" s="19">
        <f>MAX(0,MIN(AT239+AU239-AV239,MonthlyPayment-SUM(H239,M239,R239,W239,AB239,AG239,AL239,AQ239,AV239,BA239)-SUM(I239,N239,S239,X239,AC239,AH239,AM239,AR239)))</f>
        <v>0.0</v>
      </c>
      <c r="AX239" s="19">
        <f>ROUND(AT239+AU239-AV239-AW239,2)</f>
        <v>0.0</v>
      </c>
      <c r="AY239" s="19">
        <f>BC238</f>
        <v>0.0</v>
      </c>
      <c r="AZ239" s="19">
        <f>ROUND(AY239*$AZ$5/12,2)</f>
        <v>0.0</v>
      </c>
      <c r="BA239" s="19">
        <f>MIN($BA$5,AY239+AZ239)</f>
        <v>0.0</v>
      </c>
      <c r="BB239" s="19">
        <f>MAX(0,MIN(AY239+AZ239-BA239,MonthlyPayment-SUM(H239,M239,R239,W239,AB239,AG239,AL239,AQ239,AV239,BA239)-SUM(I239,N239,S239,X239,AC239,AH239,AM239,AR239,AW239)))</f>
        <v>0.0</v>
      </c>
      <c r="BC239" s="19">
        <f>ROUND(AY239+AZ239-BA239-BB239,2)</f>
        <v>0.0</v>
      </c>
    </row>
    <row r="240" spans="1:55">
      <c r="A240" s="9">
        <v>234</v>
      </c>
      <c r="B240" s="15">
        <f>IF(FirstPayment="","",EDATE(FirstPayment,A240-1))</f>
        <v/>
      </c>
      <c r="C240" s="19">
        <f>SUM(H240,M240,R240,W240,AB240,AG240,AL240,AQ240,AV240,BA240,I240,N240,S240,X240,AC240,AH240,AM240,AR240,AW240,BB240)</f>
        <v>0.0</v>
      </c>
      <c r="D240" s="19">
        <f>SUM(J240,O240,T240,Y240,AD240,AI240,AN240,AS240,AX240,BC240)</f>
        <v>0.0</v>
      </c>
      <c r="E240" s="19">
        <f>SUM(G240,L240,Q240,V240,AA240,AF240,AK240,AP240,AU240,AZ240)</f>
        <v>0.0</v>
      </c>
      <c r="F240" s="19">
        <f>J239</f>
        <v>0.0</v>
      </c>
      <c r="G240" s="19">
        <f>ROUND(F240*$G$5/12,2)</f>
        <v>0.0</v>
      </c>
      <c r="H240" s="19">
        <f>MIN($H$5,F240+G240)</f>
        <v>0.0</v>
      </c>
      <c r="I240" s="19">
        <f>MAX(0,MIN(F240+G240-H240,MonthlyPayment-SUM(H240,M240,R240,W240,AB240,AG240,AL240,AQ240,AV240,BA240)))</f>
        <v>0.0</v>
      </c>
      <c r="J240" s="19">
        <f>ROUND(F240+G240-H240-I240,2)</f>
        <v>0.0</v>
      </c>
      <c r="K240" s="19">
        <f>O239</f>
        <v>0.0</v>
      </c>
      <c r="L240" s="19">
        <f>ROUND(K240*$L$5/12,2)</f>
        <v>0.0</v>
      </c>
      <c r="M240" s="19">
        <f>MIN($M$5,K240+L240)</f>
        <v>0.0</v>
      </c>
      <c r="N240" s="19">
        <f>MAX(0,MIN(K240+L240-M240,MonthlyPayment-SUM(H240,M240,R240,W240,AB240,AG240,AL240,AQ240,AV240,BA240)-SUM(I240)))</f>
        <v>0.0</v>
      </c>
      <c r="O240" s="19">
        <f>ROUND(K240+L240-M240-N240,2)</f>
        <v>0.0</v>
      </c>
      <c r="P240" s="19">
        <f>T239</f>
        <v>0.0</v>
      </c>
      <c r="Q240" s="19">
        <f>ROUND(P240*$Q$5/12,2)</f>
        <v>0.0</v>
      </c>
      <c r="R240" s="19">
        <f>MIN($R$5,P240+Q240)</f>
        <v>0.0</v>
      </c>
      <c r="S240" s="19">
        <f>MAX(0,MIN(P240+Q240-R240,MonthlyPayment-SUM(H240,M240,R240,W240,AB240,AG240,AL240,AQ240,AV240,BA240)-SUM(I240,N240)))</f>
        <v>0.0</v>
      </c>
      <c r="T240" s="19">
        <f>ROUND(P240+Q240-R240-S240,2)</f>
        <v>0.0</v>
      </c>
      <c r="U240" s="19">
        <f>Y239</f>
        <v>0.0</v>
      </c>
      <c r="V240" s="19">
        <f>ROUND(U240*$V$5/12,2)</f>
        <v>0.0</v>
      </c>
      <c r="W240" s="19">
        <f>MIN($W$5,U240+V240)</f>
        <v>0.0</v>
      </c>
      <c r="X240" s="19">
        <f>MAX(0,MIN(U240+V240-W240,MonthlyPayment-SUM(H240,M240,R240,W240,AB240,AG240,AL240,AQ240,AV240,BA240)-SUM(I240,N240,S240)))</f>
        <v>0.0</v>
      </c>
      <c r="Y240" s="19">
        <f>ROUND(U240+V240-W240-X240,2)</f>
        <v>0.0</v>
      </c>
      <c r="Z240" s="19">
        <f>AD239</f>
        <v>0.0</v>
      </c>
      <c r="AA240" s="19">
        <f>ROUND(Z240*$AA$5/12,2)</f>
        <v>0.0</v>
      </c>
      <c r="AB240" s="19">
        <f>MIN($AB$5,Z240+AA240)</f>
        <v>0.0</v>
      </c>
      <c r="AC240" s="19">
        <f>MAX(0,MIN(Z240+AA240-AB240,MonthlyPayment-SUM(H240,M240,R240,W240,AB240,AG240,AL240,AQ240,AV240,BA240)-SUM(I240,N240,S240,X240)))</f>
        <v>0.0</v>
      </c>
      <c r="AD240" s="19">
        <f>ROUND(Z240+AA240-AB240-AC240,2)</f>
        <v>0.0</v>
      </c>
      <c r="AE240" s="19">
        <f>AI239</f>
        <v>0.0</v>
      </c>
      <c r="AF240" s="19">
        <f>ROUND(AE240*$AF$5/12,2)</f>
        <v>0.0</v>
      </c>
      <c r="AG240" s="19">
        <f>MIN($AG$5,AE240+AF240)</f>
        <v>0.0</v>
      </c>
      <c r="AH240" s="19">
        <f>MAX(0,MIN(AE240+AF240-AG240,MonthlyPayment-SUM(H240,M240,R240,W240,AB240,AG240,AL240,AQ240,AV240,BA240)-SUM(I240,N240,S240,X240,AC240)))</f>
        <v>0.0</v>
      </c>
      <c r="AI240" s="19">
        <f>ROUND(AE240+AF240-AG240-AH240,2)</f>
        <v>0.0</v>
      </c>
      <c r="AJ240" s="19">
        <f>AN239</f>
        <v>0.0</v>
      </c>
      <c r="AK240" s="19">
        <f>ROUND(AJ240*$AK$5/12,2)</f>
        <v>0.0</v>
      </c>
      <c r="AL240" s="19">
        <f>MIN($AL$5,AJ240+AK240)</f>
        <v>0.0</v>
      </c>
      <c r="AM240" s="19">
        <f>MAX(0,MIN(AJ240+AK240-AL240,MonthlyPayment-SUM(H240,M240,R240,W240,AB240,AG240,AL240,AQ240,AV240,BA240)-SUM(I240,N240,S240,X240,AC240,AH240)))</f>
        <v>0.0</v>
      </c>
      <c r="AN240" s="19">
        <f>ROUND(AJ240+AK240-AL240-AM240,2)</f>
        <v>0.0</v>
      </c>
      <c r="AO240" s="19">
        <f>AS239</f>
        <v>0.0</v>
      </c>
      <c r="AP240" s="19">
        <f>ROUND(AO240*$AP$5/12,2)</f>
        <v>0.0</v>
      </c>
      <c r="AQ240" s="19">
        <f>MIN($AQ$5,AO240+AP240)</f>
        <v>0.0</v>
      </c>
      <c r="AR240" s="19">
        <f>MAX(0,MIN(AO240+AP240-AQ240,MonthlyPayment-SUM(H240,M240,R240,W240,AB240,AG240,AL240,AQ240,AV240,BA240)-SUM(I240,N240,S240,X240,AC240,AH240,AM240)))</f>
        <v>0.0</v>
      </c>
      <c r="AS240" s="19">
        <f>ROUND(AO240+AP240-AQ240-AR240,2)</f>
        <v>0.0</v>
      </c>
      <c r="AT240" s="19">
        <f>AX239</f>
        <v>0.0</v>
      </c>
      <c r="AU240" s="19">
        <f>ROUND(AT240*$AU$5/12,2)</f>
        <v>0.0</v>
      </c>
      <c r="AV240" s="19">
        <f>MIN($AV$5,AT240+AU240)</f>
        <v>0.0</v>
      </c>
      <c r="AW240" s="19">
        <f>MAX(0,MIN(AT240+AU240-AV240,MonthlyPayment-SUM(H240,M240,R240,W240,AB240,AG240,AL240,AQ240,AV240,BA240)-SUM(I240,N240,S240,X240,AC240,AH240,AM240,AR240)))</f>
        <v>0.0</v>
      </c>
      <c r="AX240" s="19">
        <f>ROUND(AT240+AU240-AV240-AW240,2)</f>
        <v>0.0</v>
      </c>
      <c r="AY240" s="19">
        <f>BC239</f>
        <v>0.0</v>
      </c>
      <c r="AZ240" s="19">
        <f>ROUND(AY240*$AZ$5/12,2)</f>
        <v>0.0</v>
      </c>
      <c r="BA240" s="19">
        <f>MIN($BA$5,AY240+AZ240)</f>
        <v>0.0</v>
      </c>
      <c r="BB240" s="19">
        <f>MAX(0,MIN(AY240+AZ240-BA240,MonthlyPayment-SUM(H240,M240,R240,W240,AB240,AG240,AL240,AQ240,AV240,BA240)-SUM(I240,N240,S240,X240,AC240,AH240,AM240,AR240,AW240)))</f>
        <v>0.0</v>
      </c>
      <c r="BC240" s="19">
        <f>ROUND(AY240+AZ240-BA240-BB240,2)</f>
        <v>0.0</v>
      </c>
    </row>
    <row r="241" spans="1:55">
      <c r="A241" s="9">
        <v>235</v>
      </c>
      <c r="B241" s="15">
        <f>IF(FirstPayment="","",EDATE(FirstPayment,A241-1))</f>
        <v/>
      </c>
      <c r="C241" s="19">
        <f>SUM(H241,M241,R241,W241,AB241,AG241,AL241,AQ241,AV241,BA241,I241,N241,S241,X241,AC241,AH241,AM241,AR241,AW241,BB241)</f>
        <v>0.0</v>
      </c>
      <c r="D241" s="19">
        <f>SUM(J241,O241,T241,Y241,AD241,AI241,AN241,AS241,AX241,BC241)</f>
        <v>0.0</v>
      </c>
      <c r="E241" s="19">
        <f>SUM(G241,L241,Q241,V241,AA241,AF241,AK241,AP241,AU241,AZ241)</f>
        <v>0.0</v>
      </c>
      <c r="F241" s="19">
        <f>J240</f>
        <v>0.0</v>
      </c>
      <c r="G241" s="19">
        <f>ROUND(F241*$G$5/12,2)</f>
        <v>0.0</v>
      </c>
      <c r="H241" s="19">
        <f>MIN($H$5,F241+G241)</f>
        <v>0.0</v>
      </c>
      <c r="I241" s="19">
        <f>MAX(0,MIN(F241+G241-H241,MonthlyPayment-SUM(H241,M241,R241,W241,AB241,AG241,AL241,AQ241,AV241,BA241)))</f>
        <v>0.0</v>
      </c>
      <c r="J241" s="19">
        <f>ROUND(F241+G241-H241-I241,2)</f>
        <v>0.0</v>
      </c>
      <c r="K241" s="19">
        <f>O240</f>
        <v>0.0</v>
      </c>
      <c r="L241" s="19">
        <f>ROUND(K241*$L$5/12,2)</f>
        <v>0.0</v>
      </c>
      <c r="M241" s="19">
        <f>MIN($M$5,K241+L241)</f>
        <v>0.0</v>
      </c>
      <c r="N241" s="19">
        <f>MAX(0,MIN(K241+L241-M241,MonthlyPayment-SUM(H241,M241,R241,W241,AB241,AG241,AL241,AQ241,AV241,BA241)-SUM(I241)))</f>
        <v>0.0</v>
      </c>
      <c r="O241" s="19">
        <f>ROUND(K241+L241-M241-N241,2)</f>
        <v>0.0</v>
      </c>
      <c r="P241" s="19">
        <f>T240</f>
        <v>0.0</v>
      </c>
      <c r="Q241" s="19">
        <f>ROUND(P241*$Q$5/12,2)</f>
        <v>0.0</v>
      </c>
      <c r="R241" s="19">
        <f>MIN($R$5,P241+Q241)</f>
        <v>0.0</v>
      </c>
      <c r="S241" s="19">
        <f>MAX(0,MIN(P241+Q241-R241,MonthlyPayment-SUM(H241,M241,R241,W241,AB241,AG241,AL241,AQ241,AV241,BA241)-SUM(I241,N241)))</f>
        <v>0.0</v>
      </c>
      <c r="T241" s="19">
        <f>ROUND(P241+Q241-R241-S241,2)</f>
        <v>0.0</v>
      </c>
      <c r="U241" s="19">
        <f>Y240</f>
        <v>0.0</v>
      </c>
      <c r="V241" s="19">
        <f>ROUND(U241*$V$5/12,2)</f>
        <v>0.0</v>
      </c>
      <c r="W241" s="19">
        <f>MIN($W$5,U241+V241)</f>
        <v>0.0</v>
      </c>
      <c r="X241" s="19">
        <f>MAX(0,MIN(U241+V241-W241,MonthlyPayment-SUM(H241,M241,R241,W241,AB241,AG241,AL241,AQ241,AV241,BA241)-SUM(I241,N241,S241)))</f>
        <v>0.0</v>
      </c>
      <c r="Y241" s="19">
        <f>ROUND(U241+V241-W241-X241,2)</f>
        <v>0.0</v>
      </c>
      <c r="Z241" s="19">
        <f>AD240</f>
        <v>0.0</v>
      </c>
      <c r="AA241" s="19">
        <f>ROUND(Z241*$AA$5/12,2)</f>
        <v>0.0</v>
      </c>
      <c r="AB241" s="19">
        <f>MIN($AB$5,Z241+AA241)</f>
        <v>0.0</v>
      </c>
      <c r="AC241" s="19">
        <f>MAX(0,MIN(Z241+AA241-AB241,MonthlyPayment-SUM(H241,M241,R241,W241,AB241,AG241,AL241,AQ241,AV241,BA241)-SUM(I241,N241,S241,X241)))</f>
        <v>0.0</v>
      </c>
      <c r="AD241" s="19">
        <f>ROUND(Z241+AA241-AB241-AC241,2)</f>
        <v>0.0</v>
      </c>
      <c r="AE241" s="19">
        <f>AI240</f>
        <v>0.0</v>
      </c>
      <c r="AF241" s="19">
        <f>ROUND(AE241*$AF$5/12,2)</f>
        <v>0.0</v>
      </c>
      <c r="AG241" s="19">
        <f>MIN($AG$5,AE241+AF241)</f>
        <v>0.0</v>
      </c>
      <c r="AH241" s="19">
        <f>MAX(0,MIN(AE241+AF241-AG241,MonthlyPayment-SUM(H241,M241,R241,W241,AB241,AG241,AL241,AQ241,AV241,BA241)-SUM(I241,N241,S241,X241,AC241)))</f>
        <v>0.0</v>
      </c>
      <c r="AI241" s="19">
        <f>ROUND(AE241+AF241-AG241-AH241,2)</f>
        <v>0.0</v>
      </c>
      <c r="AJ241" s="19">
        <f>AN240</f>
        <v>0.0</v>
      </c>
      <c r="AK241" s="19">
        <f>ROUND(AJ241*$AK$5/12,2)</f>
        <v>0.0</v>
      </c>
      <c r="AL241" s="19">
        <f>MIN($AL$5,AJ241+AK241)</f>
        <v>0.0</v>
      </c>
      <c r="AM241" s="19">
        <f>MAX(0,MIN(AJ241+AK241-AL241,MonthlyPayment-SUM(H241,M241,R241,W241,AB241,AG241,AL241,AQ241,AV241,BA241)-SUM(I241,N241,S241,X241,AC241,AH241)))</f>
        <v>0.0</v>
      </c>
      <c r="AN241" s="19">
        <f>ROUND(AJ241+AK241-AL241-AM241,2)</f>
        <v>0.0</v>
      </c>
      <c r="AO241" s="19">
        <f>AS240</f>
        <v>0.0</v>
      </c>
      <c r="AP241" s="19">
        <f>ROUND(AO241*$AP$5/12,2)</f>
        <v>0.0</v>
      </c>
      <c r="AQ241" s="19">
        <f>MIN($AQ$5,AO241+AP241)</f>
        <v>0.0</v>
      </c>
      <c r="AR241" s="19">
        <f>MAX(0,MIN(AO241+AP241-AQ241,MonthlyPayment-SUM(H241,M241,R241,W241,AB241,AG241,AL241,AQ241,AV241,BA241)-SUM(I241,N241,S241,X241,AC241,AH241,AM241)))</f>
        <v>0.0</v>
      </c>
      <c r="AS241" s="19">
        <f>ROUND(AO241+AP241-AQ241-AR241,2)</f>
        <v>0.0</v>
      </c>
      <c r="AT241" s="19">
        <f>AX240</f>
        <v>0.0</v>
      </c>
      <c r="AU241" s="19">
        <f>ROUND(AT241*$AU$5/12,2)</f>
        <v>0.0</v>
      </c>
      <c r="AV241" s="19">
        <f>MIN($AV$5,AT241+AU241)</f>
        <v>0.0</v>
      </c>
      <c r="AW241" s="19">
        <f>MAX(0,MIN(AT241+AU241-AV241,MonthlyPayment-SUM(H241,M241,R241,W241,AB241,AG241,AL241,AQ241,AV241,BA241)-SUM(I241,N241,S241,X241,AC241,AH241,AM241,AR241)))</f>
        <v>0.0</v>
      </c>
      <c r="AX241" s="19">
        <f>ROUND(AT241+AU241-AV241-AW241,2)</f>
        <v>0.0</v>
      </c>
      <c r="AY241" s="19">
        <f>BC240</f>
        <v>0.0</v>
      </c>
      <c r="AZ241" s="19">
        <f>ROUND(AY241*$AZ$5/12,2)</f>
        <v>0.0</v>
      </c>
      <c r="BA241" s="19">
        <f>MIN($BA$5,AY241+AZ241)</f>
        <v>0.0</v>
      </c>
      <c r="BB241" s="19">
        <f>MAX(0,MIN(AY241+AZ241-BA241,MonthlyPayment-SUM(H241,M241,R241,W241,AB241,AG241,AL241,AQ241,AV241,BA241)-SUM(I241,N241,S241,X241,AC241,AH241,AM241,AR241,AW241)))</f>
        <v>0.0</v>
      </c>
      <c r="BC241" s="19">
        <f>ROUND(AY241+AZ241-BA241-BB241,2)</f>
        <v>0.0</v>
      </c>
    </row>
    <row r="242" spans="1:55">
      <c r="A242" s="9">
        <v>236</v>
      </c>
      <c r="B242" s="15">
        <f>IF(FirstPayment="","",EDATE(FirstPayment,A242-1))</f>
        <v/>
      </c>
      <c r="C242" s="19">
        <f>SUM(H242,M242,R242,W242,AB242,AG242,AL242,AQ242,AV242,BA242,I242,N242,S242,X242,AC242,AH242,AM242,AR242,AW242,BB242)</f>
        <v>0.0</v>
      </c>
      <c r="D242" s="19">
        <f>SUM(J242,O242,T242,Y242,AD242,AI242,AN242,AS242,AX242,BC242)</f>
        <v>0.0</v>
      </c>
      <c r="E242" s="19">
        <f>SUM(G242,L242,Q242,V242,AA242,AF242,AK242,AP242,AU242,AZ242)</f>
        <v>0.0</v>
      </c>
      <c r="F242" s="19">
        <f>J241</f>
        <v>0.0</v>
      </c>
      <c r="G242" s="19">
        <f>ROUND(F242*$G$5/12,2)</f>
        <v>0.0</v>
      </c>
      <c r="H242" s="19">
        <f>MIN($H$5,F242+G242)</f>
        <v>0.0</v>
      </c>
      <c r="I242" s="19">
        <f>MAX(0,MIN(F242+G242-H242,MonthlyPayment-SUM(H242,M242,R242,W242,AB242,AG242,AL242,AQ242,AV242,BA242)))</f>
        <v>0.0</v>
      </c>
      <c r="J242" s="19">
        <f>ROUND(F242+G242-H242-I242,2)</f>
        <v>0.0</v>
      </c>
      <c r="K242" s="19">
        <f>O241</f>
        <v>0.0</v>
      </c>
      <c r="L242" s="19">
        <f>ROUND(K242*$L$5/12,2)</f>
        <v>0.0</v>
      </c>
      <c r="M242" s="19">
        <f>MIN($M$5,K242+L242)</f>
        <v>0.0</v>
      </c>
      <c r="N242" s="19">
        <f>MAX(0,MIN(K242+L242-M242,MonthlyPayment-SUM(H242,M242,R242,W242,AB242,AG242,AL242,AQ242,AV242,BA242)-SUM(I242)))</f>
        <v>0.0</v>
      </c>
      <c r="O242" s="19">
        <f>ROUND(K242+L242-M242-N242,2)</f>
        <v>0.0</v>
      </c>
      <c r="P242" s="19">
        <f>T241</f>
        <v>0.0</v>
      </c>
      <c r="Q242" s="19">
        <f>ROUND(P242*$Q$5/12,2)</f>
        <v>0.0</v>
      </c>
      <c r="R242" s="19">
        <f>MIN($R$5,P242+Q242)</f>
        <v>0.0</v>
      </c>
      <c r="S242" s="19">
        <f>MAX(0,MIN(P242+Q242-R242,MonthlyPayment-SUM(H242,M242,R242,W242,AB242,AG242,AL242,AQ242,AV242,BA242)-SUM(I242,N242)))</f>
        <v>0.0</v>
      </c>
      <c r="T242" s="19">
        <f>ROUND(P242+Q242-R242-S242,2)</f>
        <v>0.0</v>
      </c>
      <c r="U242" s="19">
        <f>Y241</f>
        <v>0.0</v>
      </c>
      <c r="V242" s="19">
        <f>ROUND(U242*$V$5/12,2)</f>
        <v>0.0</v>
      </c>
      <c r="W242" s="19">
        <f>MIN($W$5,U242+V242)</f>
        <v>0.0</v>
      </c>
      <c r="X242" s="19">
        <f>MAX(0,MIN(U242+V242-W242,MonthlyPayment-SUM(H242,M242,R242,W242,AB242,AG242,AL242,AQ242,AV242,BA242)-SUM(I242,N242,S242)))</f>
        <v>0.0</v>
      </c>
      <c r="Y242" s="19">
        <f>ROUND(U242+V242-W242-X242,2)</f>
        <v>0.0</v>
      </c>
      <c r="Z242" s="19">
        <f>AD241</f>
        <v>0.0</v>
      </c>
      <c r="AA242" s="19">
        <f>ROUND(Z242*$AA$5/12,2)</f>
        <v>0.0</v>
      </c>
      <c r="AB242" s="19">
        <f>MIN($AB$5,Z242+AA242)</f>
        <v>0.0</v>
      </c>
      <c r="AC242" s="19">
        <f>MAX(0,MIN(Z242+AA242-AB242,MonthlyPayment-SUM(H242,M242,R242,W242,AB242,AG242,AL242,AQ242,AV242,BA242)-SUM(I242,N242,S242,X242)))</f>
        <v>0.0</v>
      </c>
      <c r="AD242" s="19">
        <f>ROUND(Z242+AA242-AB242-AC242,2)</f>
        <v>0.0</v>
      </c>
      <c r="AE242" s="19">
        <f>AI241</f>
        <v>0.0</v>
      </c>
      <c r="AF242" s="19">
        <f>ROUND(AE242*$AF$5/12,2)</f>
        <v>0.0</v>
      </c>
      <c r="AG242" s="19">
        <f>MIN($AG$5,AE242+AF242)</f>
        <v>0.0</v>
      </c>
      <c r="AH242" s="19">
        <f>MAX(0,MIN(AE242+AF242-AG242,MonthlyPayment-SUM(H242,M242,R242,W242,AB242,AG242,AL242,AQ242,AV242,BA242)-SUM(I242,N242,S242,X242,AC242)))</f>
        <v>0.0</v>
      </c>
      <c r="AI242" s="19">
        <f>ROUND(AE242+AF242-AG242-AH242,2)</f>
        <v>0.0</v>
      </c>
      <c r="AJ242" s="19">
        <f>AN241</f>
        <v>0.0</v>
      </c>
      <c r="AK242" s="19">
        <f>ROUND(AJ242*$AK$5/12,2)</f>
        <v>0.0</v>
      </c>
      <c r="AL242" s="19">
        <f>MIN($AL$5,AJ242+AK242)</f>
        <v>0.0</v>
      </c>
      <c r="AM242" s="19">
        <f>MAX(0,MIN(AJ242+AK242-AL242,MonthlyPayment-SUM(H242,M242,R242,W242,AB242,AG242,AL242,AQ242,AV242,BA242)-SUM(I242,N242,S242,X242,AC242,AH242)))</f>
        <v>0.0</v>
      </c>
      <c r="AN242" s="19">
        <f>ROUND(AJ242+AK242-AL242-AM242,2)</f>
        <v>0.0</v>
      </c>
      <c r="AO242" s="19">
        <f>AS241</f>
        <v>0.0</v>
      </c>
      <c r="AP242" s="19">
        <f>ROUND(AO242*$AP$5/12,2)</f>
        <v>0.0</v>
      </c>
      <c r="AQ242" s="19">
        <f>MIN($AQ$5,AO242+AP242)</f>
        <v>0.0</v>
      </c>
      <c r="AR242" s="19">
        <f>MAX(0,MIN(AO242+AP242-AQ242,MonthlyPayment-SUM(H242,M242,R242,W242,AB242,AG242,AL242,AQ242,AV242,BA242)-SUM(I242,N242,S242,X242,AC242,AH242,AM242)))</f>
        <v>0.0</v>
      </c>
      <c r="AS242" s="19">
        <f>ROUND(AO242+AP242-AQ242-AR242,2)</f>
        <v>0.0</v>
      </c>
      <c r="AT242" s="19">
        <f>AX241</f>
        <v>0.0</v>
      </c>
      <c r="AU242" s="19">
        <f>ROUND(AT242*$AU$5/12,2)</f>
        <v>0.0</v>
      </c>
      <c r="AV242" s="19">
        <f>MIN($AV$5,AT242+AU242)</f>
        <v>0.0</v>
      </c>
      <c r="AW242" s="19">
        <f>MAX(0,MIN(AT242+AU242-AV242,MonthlyPayment-SUM(H242,M242,R242,W242,AB242,AG242,AL242,AQ242,AV242,BA242)-SUM(I242,N242,S242,X242,AC242,AH242,AM242,AR242)))</f>
        <v>0.0</v>
      </c>
      <c r="AX242" s="19">
        <f>ROUND(AT242+AU242-AV242-AW242,2)</f>
        <v>0.0</v>
      </c>
      <c r="AY242" s="19">
        <f>BC241</f>
        <v>0.0</v>
      </c>
      <c r="AZ242" s="19">
        <f>ROUND(AY242*$AZ$5/12,2)</f>
        <v>0.0</v>
      </c>
      <c r="BA242" s="19">
        <f>MIN($BA$5,AY242+AZ242)</f>
        <v>0.0</v>
      </c>
      <c r="BB242" s="19">
        <f>MAX(0,MIN(AY242+AZ242-BA242,MonthlyPayment-SUM(H242,M242,R242,W242,AB242,AG242,AL242,AQ242,AV242,BA242)-SUM(I242,N242,S242,X242,AC242,AH242,AM242,AR242,AW242)))</f>
        <v>0.0</v>
      </c>
      <c r="BC242" s="19">
        <f>ROUND(AY242+AZ242-BA242-BB242,2)</f>
        <v>0.0</v>
      </c>
    </row>
    <row r="243" spans="1:55">
      <c r="A243" s="9">
        <v>237</v>
      </c>
      <c r="B243" s="15">
        <f>IF(FirstPayment="","",EDATE(FirstPayment,A243-1))</f>
        <v/>
      </c>
      <c r="C243" s="19">
        <f>SUM(H243,M243,R243,W243,AB243,AG243,AL243,AQ243,AV243,BA243,I243,N243,S243,X243,AC243,AH243,AM243,AR243,AW243,BB243)</f>
        <v>0.0</v>
      </c>
      <c r="D243" s="19">
        <f>SUM(J243,O243,T243,Y243,AD243,AI243,AN243,AS243,AX243,BC243)</f>
        <v>0.0</v>
      </c>
      <c r="E243" s="19">
        <f>SUM(G243,L243,Q243,V243,AA243,AF243,AK243,AP243,AU243,AZ243)</f>
        <v>0.0</v>
      </c>
      <c r="F243" s="19">
        <f>J242</f>
        <v>0.0</v>
      </c>
      <c r="G243" s="19">
        <f>ROUND(F243*$G$5/12,2)</f>
        <v>0.0</v>
      </c>
      <c r="H243" s="19">
        <f>MIN($H$5,F243+G243)</f>
        <v>0.0</v>
      </c>
      <c r="I243" s="19">
        <f>MAX(0,MIN(F243+G243-H243,MonthlyPayment-SUM(H243,M243,R243,W243,AB243,AG243,AL243,AQ243,AV243,BA243)))</f>
        <v>0.0</v>
      </c>
      <c r="J243" s="19">
        <f>ROUND(F243+G243-H243-I243,2)</f>
        <v>0.0</v>
      </c>
      <c r="K243" s="19">
        <f>O242</f>
        <v>0.0</v>
      </c>
      <c r="L243" s="19">
        <f>ROUND(K243*$L$5/12,2)</f>
        <v>0.0</v>
      </c>
      <c r="M243" s="19">
        <f>MIN($M$5,K243+L243)</f>
        <v>0.0</v>
      </c>
      <c r="N243" s="19">
        <f>MAX(0,MIN(K243+L243-M243,MonthlyPayment-SUM(H243,M243,R243,W243,AB243,AG243,AL243,AQ243,AV243,BA243)-SUM(I243)))</f>
        <v>0.0</v>
      </c>
      <c r="O243" s="19">
        <f>ROUND(K243+L243-M243-N243,2)</f>
        <v>0.0</v>
      </c>
      <c r="P243" s="19">
        <f>T242</f>
        <v>0.0</v>
      </c>
      <c r="Q243" s="19">
        <f>ROUND(P243*$Q$5/12,2)</f>
        <v>0.0</v>
      </c>
      <c r="R243" s="19">
        <f>MIN($R$5,P243+Q243)</f>
        <v>0.0</v>
      </c>
      <c r="S243" s="19">
        <f>MAX(0,MIN(P243+Q243-R243,MonthlyPayment-SUM(H243,M243,R243,W243,AB243,AG243,AL243,AQ243,AV243,BA243)-SUM(I243,N243)))</f>
        <v>0.0</v>
      </c>
      <c r="T243" s="19">
        <f>ROUND(P243+Q243-R243-S243,2)</f>
        <v>0.0</v>
      </c>
      <c r="U243" s="19">
        <f>Y242</f>
        <v>0.0</v>
      </c>
      <c r="V243" s="19">
        <f>ROUND(U243*$V$5/12,2)</f>
        <v>0.0</v>
      </c>
      <c r="W243" s="19">
        <f>MIN($W$5,U243+V243)</f>
        <v>0.0</v>
      </c>
      <c r="X243" s="19">
        <f>MAX(0,MIN(U243+V243-W243,MonthlyPayment-SUM(H243,M243,R243,W243,AB243,AG243,AL243,AQ243,AV243,BA243)-SUM(I243,N243,S243)))</f>
        <v>0.0</v>
      </c>
      <c r="Y243" s="19">
        <f>ROUND(U243+V243-W243-X243,2)</f>
        <v>0.0</v>
      </c>
      <c r="Z243" s="19">
        <f>AD242</f>
        <v>0.0</v>
      </c>
      <c r="AA243" s="19">
        <f>ROUND(Z243*$AA$5/12,2)</f>
        <v>0.0</v>
      </c>
      <c r="AB243" s="19">
        <f>MIN($AB$5,Z243+AA243)</f>
        <v>0.0</v>
      </c>
      <c r="AC243" s="19">
        <f>MAX(0,MIN(Z243+AA243-AB243,MonthlyPayment-SUM(H243,M243,R243,W243,AB243,AG243,AL243,AQ243,AV243,BA243)-SUM(I243,N243,S243,X243)))</f>
        <v>0.0</v>
      </c>
      <c r="AD243" s="19">
        <f>ROUND(Z243+AA243-AB243-AC243,2)</f>
        <v>0.0</v>
      </c>
      <c r="AE243" s="19">
        <f>AI242</f>
        <v>0.0</v>
      </c>
      <c r="AF243" s="19">
        <f>ROUND(AE243*$AF$5/12,2)</f>
        <v>0.0</v>
      </c>
      <c r="AG243" s="19">
        <f>MIN($AG$5,AE243+AF243)</f>
        <v>0.0</v>
      </c>
      <c r="AH243" s="19">
        <f>MAX(0,MIN(AE243+AF243-AG243,MonthlyPayment-SUM(H243,M243,R243,W243,AB243,AG243,AL243,AQ243,AV243,BA243)-SUM(I243,N243,S243,X243,AC243)))</f>
        <v>0.0</v>
      </c>
      <c r="AI243" s="19">
        <f>ROUND(AE243+AF243-AG243-AH243,2)</f>
        <v>0.0</v>
      </c>
      <c r="AJ243" s="19">
        <f>AN242</f>
        <v>0.0</v>
      </c>
      <c r="AK243" s="19">
        <f>ROUND(AJ243*$AK$5/12,2)</f>
        <v>0.0</v>
      </c>
      <c r="AL243" s="19">
        <f>MIN($AL$5,AJ243+AK243)</f>
        <v>0.0</v>
      </c>
      <c r="AM243" s="19">
        <f>MAX(0,MIN(AJ243+AK243-AL243,MonthlyPayment-SUM(H243,M243,R243,W243,AB243,AG243,AL243,AQ243,AV243,BA243)-SUM(I243,N243,S243,X243,AC243,AH243)))</f>
        <v>0.0</v>
      </c>
      <c r="AN243" s="19">
        <f>ROUND(AJ243+AK243-AL243-AM243,2)</f>
        <v>0.0</v>
      </c>
      <c r="AO243" s="19">
        <f>AS242</f>
        <v>0.0</v>
      </c>
      <c r="AP243" s="19">
        <f>ROUND(AO243*$AP$5/12,2)</f>
        <v>0.0</v>
      </c>
      <c r="AQ243" s="19">
        <f>MIN($AQ$5,AO243+AP243)</f>
        <v>0.0</v>
      </c>
      <c r="AR243" s="19">
        <f>MAX(0,MIN(AO243+AP243-AQ243,MonthlyPayment-SUM(H243,M243,R243,W243,AB243,AG243,AL243,AQ243,AV243,BA243)-SUM(I243,N243,S243,X243,AC243,AH243,AM243)))</f>
        <v>0.0</v>
      </c>
      <c r="AS243" s="19">
        <f>ROUND(AO243+AP243-AQ243-AR243,2)</f>
        <v>0.0</v>
      </c>
      <c r="AT243" s="19">
        <f>AX242</f>
        <v>0.0</v>
      </c>
      <c r="AU243" s="19">
        <f>ROUND(AT243*$AU$5/12,2)</f>
        <v>0.0</v>
      </c>
      <c r="AV243" s="19">
        <f>MIN($AV$5,AT243+AU243)</f>
        <v>0.0</v>
      </c>
      <c r="AW243" s="19">
        <f>MAX(0,MIN(AT243+AU243-AV243,MonthlyPayment-SUM(H243,M243,R243,W243,AB243,AG243,AL243,AQ243,AV243,BA243)-SUM(I243,N243,S243,X243,AC243,AH243,AM243,AR243)))</f>
        <v>0.0</v>
      </c>
      <c r="AX243" s="19">
        <f>ROUND(AT243+AU243-AV243-AW243,2)</f>
        <v>0.0</v>
      </c>
      <c r="AY243" s="19">
        <f>BC242</f>
        <v>0.0</v>
      </c>
      <c r="AZ243" s="19">
        <f>ROUND(AY243*$AZ$5/12,2)</f>
        <v>0.0</v>
      </c>
      <c r="BA243" s="19">
        <f>MIN($BA$5,AY243+AZ243)</f>
        <v>0.0</v>
      </c>
      <c r="BB243" s="19">
        <f>MAX(0,MIN(AY243+AZ243-BA243,MonthlyPayment-SUM(H243,M243,R243,W243,AB243,AG243,AL243,AQ243,AV243,BA243)-SUM(I243,N243,S243,X243,AC243,AH243,AM243,AR243,AW243)))</f>
        <v>0.0</v>
      </c>
      <c r="BC243" s="19">
        <f>ROUND(AY243+AZ243-BA243-BB243,2)</f>
        <v>0.0</v>
      </c>
    </row>
    <row r="244" spans="1:55">
      <c r="A244" s="9">
        <v>238</v>
      </c>
      <c r="B244" s="15">
        <f>IF(FirstPayment="","",EDATE(FirstPayment,A244-1))</f>
        <v/>
      </c>
      <c r="C244" s="19">
        <f>SUM(H244,M244,R244,W244,AB244,AG244,AL244,AQ244,AV244,BA244,I244,N244,S244,X244,AC244,AH244,AM244,AR244,AW244,BB244)</f>
        <v>0.0</v>
      </c>
      <c r="D244" s="19">
        <f>SUM(J244,O244,T244,Y244,AD244,AI244,AN244,AS244,AX244,BC244)</f>
        <v>0.0</v>
      </c>
      <c r="E244" s="19">
        <f>SUM(G244,L244,Q244,V244,AA244,AF244,AK244,AP244,AU244,AZ244)</f>
        <v>0.0</v>
      </c>
      <c r="F244" s="19">
        <f>J243</f>
        <v>0.0</v>
      </c>
      <c r="G244" s="19">
        <f>ROUND(F244*$G$5/12,2)</f>
        <v>0.0</v>
      </c>
      <c r="H244" s="19">
        <f>MIN($H$5,F244+G244)</f>
        <v>0.0</v>
      </c>
      <c r="I244" s="19">
        <f>MAX(0,MIN(F244+G244-H244,MonthlyPayment-SUM(H244,M244,R244,W244,AB244,AG244,AL244,AQ244,AV244,BA244)))</f>
        <v>0.0</v>
      </c>
      <c r="J244" s="19">
        <f>ROUND(F244+G244-H244-I244,2)</f>
        <v>0.0</v>
      </c>
      <c r="K244" s="19">
        <f>O243</f>
        <v>0.0</v>
      </c>
      <c r="L244" s="19">
        <f>ROUND(K244*$L$5/12,2)</f>
        <v>0.0</v>
      </c>
      <c r="M244" s="19">
        <f>MIN($M$5,K244+L244)</f>
        <v>0.0</v>
      </c>
      <c r="N244" s="19">
        <f>MAX(0,MIN(K244+L244-M244,MonthlyPayment-SUM(H244,M244,R244,W244,AB244,AG244,AL244,AQ244,AV244,BA244)-SUM(I244)))</f>
        <v>0.0</v>
      </c>
      <c r="O244" s="19">
        <f>ROUND(K244+L244-M244-N244,2)</f>
        <v>0.0</v>
      </c>
      <c r="P244" s="19">
        <f>T243</f>
        <v>0.0</v>
      </c>
      <c r="Q244" s="19">
        <f>ROUND(P244*$Q$5/12,2)</f>
        <v>0.0</v>
      </c>
      <c r="R244" s="19">
        <f>MIN($R$5,P244+Q244)</f>
        <v>0.0</v>
      </c>
      <c r="S244" s="19">
        <f>MAX(0,MIN(P244+Q244-R244,MonthlyPayment-SUM(H244,M244,R244,W244,AB244,AG244,AL244,AQ244,AV244,BA244)-SUM(I244,N244)))</f>
        <v>0.0</v>
      </c>
      <c r="T244" s="19">
        <f>ROUND(P244+Q244-R244-S244,2)</f>
        <v>0.0</v>
      </c>
      <c r="U244" s="19">
        <f>Y243</f>
        <v>0.0</v>
      </c>
      <c r="V244" s="19">
        <f>ROUND(U244*$V$5/12,2)</f>
        <v>0.0</v>
      </c>
      <c r="W244" s="19">
        <f>MIN($W$5,U244+V244)</f>
        <v>0.0</v>
      </c>
      <c r="X244" s="19">
        <f>MAX(0,MIN(U244+V244-W244,MonthlyPayment-SUM(H244,M244,R244,W244,AB244,AG244,AL244,AQ244,AV244,BA244)-SUM(I244,N244,S244)))</f>
        <v>0.0</v>
      </c>
      <c r="Y244" s="19">
        <f>ROUND(U244+V244-W244-X244,2)</f>
        <v>0.0</v>
      </c>
      <c r="Z244" s="19">
        <f>AD243</f>
        <v>0.0</v>
      </c>
      <c r="AA244" s="19">
        <f>ROUND(Z244*$AA$5/12,2)</f>
        <v>0.0</v>
      </c>
      <c r="AB244" s="19">
        <f>MIN($AB$5,Z244+AA244)</f>
        <v>0.0</v>
      </c>
      <c r="AC244" s="19">
        <f>MAX(0,MIN(Z244+AA244-AB244,MonthlyPayment-SUM(H244,M244,R244,W244,AB244,AG244,AL244,AQ244,AV244,BA244)-SUM(I244,N244,S244,X244)))</f>
        <v>0.0</v>
      </c>
      <c r="AD244" s="19">
        <f>ROUND(Z244+AA244-AB244-AC244,2)</f>
        <v>0.0</v>
      </c>
      <c r="AE244" s="19">
        <f>AI243</f>
        <v>0.0</v>
      </c>
      <c r="AF244" s="19">
        <f>ROUND(AE244*$AF$5/12,2)</f>
        <v>0.0</v>
      </c>
      <c r="AG244" s="19">
        <f>MIN($AG$5,AE244+AF244)</f>
        <v>0.0</v>
      </c>
      <c r="AH244" s="19">
        <f>MAX(0,MIN(AE244+AF244-AG244,MonthlyPayment-SUM(H244,M244,R244,W244,AB244,AG244,AL244,AQ244,AV244,BA244)-SUM(I244,N244,S244,X244,AC244)))</f>
        <v>0.0</v>
      </c>
      <c r="AI244" s="19">
        <f>ROUND(AE244+AF244-AG244-AH244,2)</f>
        <v>0.0</v>
      </c>
      <c r="AJ244" s="19">
        <f>AN243</f>
        <v>0.0</v>
      </c>
      <c r="AK244" s="19">
        <f>ROUND(AJ244*$AK$5/12,2)</f>
        <v>0.0</v>
      </c>
      <c r="AL244" s="19">
        <f>MIN($AL$5,AJ244+AK244)</f>
        <v>0.0</v>
      </c>
      <c r="AM244" s="19">
        <f>MAX(0,MIN(AJ244+AK244-AL244,MonthlyPayment-SUM(H244,M244,R244,W244,AB244,AG244,AL244,AQ244,AV244,BA244)-SUM(I244,N244,S244,X244,AC244,AH244)))</f>
        <v>0.0</v>
      </c>
      <c r="AN244" s="19">
        <f>ROUND(AJ244+AK244-AL244-AM244,2)</f>
        <v>0.0</v>
      </c>
      <c r="AO244" s="19">
        <f>AS243</f>
        <v>0.0</v>
      </c>
      <c r="AP244" s="19">
        <f>ROUND(AO244*$AP$5/12,2)</f>
        <v>0.0</v>
      </c>
      <c r="AQ244" s="19">
        <f>MIN($AQ$5,AO244+AP244)</f>
        <v>0.0</v>
      </c>
      <c r="AR244" s="19">
        <f>MAX(0,MIN(AO244+AP244-AQ244,MonthlyPayment-SUM(H244,M244,R244,W244,AB244,AG244,AL244,AQ244,AV244,BA244)-SUM(I244,N244,S244,X244,AC244,AH244,AM244)))</f>
        <v>0.0</v>
      </c>
      <c r="AS244" s="19">
        <f>ROUND(AO244+AP244-AQ244-AR244,2)</f>
        <v>0.0</v>
      </c>
      <c r="AT244" s="19">
        <f>AX243</f>
        <v>0.0</v>
      </c>
      <c r="AU244" s="19">
        <f>ROUND(AT244*$AU$5/12,2)</f>
        <v>0.0</v>
      </c>
      <c r="AV244" s="19">
        <f>MIN($AV$5,AT244+AU244)</f>
        <v>0.0</v>
      </c>
      <c r="AW244" s="19">
        <f>MAX(0,MIN(AT244+AU244-AV244,MonthlyPayment-SUM(H244,M244,R244,W244,AB244,AG244,AL244,AQ244,AV244,BA244)-SUM(I244,N244,S244,X244,AC244,AH244,AM244,AR244)))</f>
        <v>0.0</v>
      </c>
      <c r="AX244" s="19">
        <f>ROUND(AT244+AU244-AV244-AW244,2)</f>
        <v>0.0</v>
      </c>
      <c r="AY244" s="19">
        <f>BC243</f>
        <v>0.0</v>
      </c>
      <c r="AZ244" s="19">
        <f>ROUND(AY244*$AZ$5/12,2)</f>
        <v>0.0</v>
      </c>
      <c r="BA244" s="19">
        <f>MIN($BA$5,AY244+AZ244)</f>
        <v>0.0</v>
      </c>
      <c r="BB244" s="19">
        <f>MAX(0,MIN(AY244+AZ244-BA244,MonthlyPayment-SUM(H244,M244,R244,W244,AB244,AG244,AL244,AQ244,AV244,BA244)-SUM(I244,N244,S244,X244,AC244,AH244,AM244,AR244,AW244)))</f>
        <v>0.0</v>
      </c>
      <c r="BC244" s="19">
        <f>ROUND(AY244+AZ244-BA244-BB244,2)</f>
        <v>0.0</v>
      </c>
    </row>
    <row r="245" spans="1:55">
      <c r="A245" s="9">
        <v>239</v>
      </c>
      <c r="B245" s="15">
        <f>IF(FirstPayment="","",EDATE(FirstPayment,A245-1))</f>
        <v/>
      </c>
      <c r="C245" s="19">
        <f>SUM(H245,M245,R245,W245,AB245,AG245,AL245,AQ245,AV245,BA245,I245,N245,S245,X245,AC245,AH245,AM245,AR245,AW245,BB245)</f>
        <v>0.0</v>
      </c>
      <c r="D245" s="19">
        <f>SUM(J245,O245,T245,Y245,AD245,AI245,AN245,AS245,AX245,BC245)</f>
        <v>0.0</v>
      </c>
      <c r="E245" s="19">
        <f>SUM(G245,L245,Q245,V245,AA245,AF245,AK245,AP245,AU245,AZ245)</f>
        <v>0.0</v>
      </c>
      <c r="F245" s="19">
        <f>J244</f>
        <v>0.0</v>
      </c>
      <c r="G245" s="19">
        <f>ROUND(F245*$G$5/12,2)</f>
        <v>0.0</v>
      </c>
      <c r="H245" s="19">
        <f>MIN($H$5,F245+G245)</f>
        <v>0.0</v>
      </c>
      <c r="I245" s="19">
        <f>MAX(0,MIN(F245+G245-H245,MonthlyPayment-SUM(H245,M245,R245,W245,AB245,AG245,AL245,AQ245,AV245,BA245)))</f>
        <v>0.0</v>
      </c>
      <c r="J245" s="19">
        <f>ROUND(F245+G245-H245-I245,2)</f>
        <v>0.0</v>
      </c>
      <c r="K245" s="19">
        <f>O244</f>
        <v>0.0</v>
      </c>
      <c r="L245" s="19">
        <f>ROUND(K245*$L$5/12,2)</f>
        <v>0.0</v>
      </c>
      <c r="M245" s="19">
        <f>MIN($M$5,K245+L245)</f>
        <v>0.0</v>
      </c>
      <c r="N245" s="19">
        <f>MAX(0,MIN(K245+L245-M245,MonthlyPayment-SUM(H245,M245,R245,W245,AB245,AG245,AL245,AQ245,AV245,BA245)-SUM(I245)))</f>
        <v>0.0</v>
      </c>
      <c r="O245" s="19">
        <f>ROUND(K245+L245-M245-N245,2)</f>
        <v>0.0</v>
      </c>
      <c r="P245" s="19">
        <f>T244</f>
        <v>0.0</v>
      </c>
      <c r="Q245" s="19">
        <f>ROUND(P245*$Q$5/12,2)</f>
        <v>0.0</v>
      </c>
      <c r="R245" s="19">
        <f>MIN($R$5,P245+Q245)</f>
        <v>0.0</v>
      </c>
      <c r="S245" s="19">
        <f>MAX(0,MIN(P245+Q245-R245,MonthlyPayment-SUM(H245,M245,R245,W245,AB245,AG245,AL245,AQ245,AV245,BA245)-SUM(I245,N245)))</f>
        <v>0.0</v>
      </c>
      <c r="T245" s="19">
        <f>ROUND(P245+Q245-R245-S245,2)</f>
        <v>0.0</v>
      </c>
      <c r="U245" s="19">
        <f>Y244</f>
        <v>0.0</v>
      </c>
      <c r="V245" s="19">
        <f>ROUND(U245*$V$5/12,2)</f>
        <v>0.0</v>
      </c>
      <c r="W245" s="19">
        <f>MIN($W$5,U245+V245)</f>
        <v>0.0</v>
      </c>
      <c r="X245" s="19">
        <f>MAX(0,MIN(U245+V245-W245,MonthlyPayment-SUM(H245,M245,R245,W245,AB245,AG245,AL245,AQ245,AV245,BA245)-SUM(I245,N245,S245)))</f>
        <v>0.0</v>
      </c>
      <c r="Y245" s="19">
        <f>ROUND(U245+V245-W245-X245,2)</f>
        <v>0.0</v>
      </c>
      <c r="Z245" s="19">
        <f>AD244</f>
        <v>0.0</v>
      </c>
      <c r="AA245" s="19">
        <f>ROUND(Z245*$AA$5/12,2)</f>
        <v>0.0</v>
      </c>
      <c r="AB245" s="19">
        <f>MIN($AB$5,Z245+AA245)</f>
        <v>0.0</v>
      </c>
      <c r="AC245" s="19">
        <f>MAX(0,MIN(Z245+AA245-AB245,MonthlyPayment-SUM(H245,M245,R245,W245,AB245,AG245,AL245,AQ245,AV245,BA245)-SUM(I245,N245,S245,X245)))</f>
        <v>0.0</v>
      </c>
      <c r="AD245" s="19">
        <f>ROUND(Z245+AA245-AB245-AC245,2)</f>
        <v>0.0</v>
      </c>
      <c r="AE245" s="19">
        <f>AI244</f>
        <v>0.0</v>
      </c>
      <c r="AF245" s="19">
        <f>ROUND(AE245*$AF$5/12,2)</f>
        <v>0.0</v>
      </c>
      <c r="AG245" s="19">
        <f>MIN($AG$5,AE245+AF245)</f>
        <v>0.0</v>
      </c>
      <c r="AH245" s="19">
        <f>MAX(0,MIN(AE245+AF245-AG245,MonthlyPayment-SUM(H245,M245,R245,W245,AB245,AG245,AL245,AQ245,AV245,BA245)-SUM(I245,N245,S245,X245,AC245)))</f>
        <v>0.0</v>
      </c>
      <c r="AI245" s="19">
        <f>ROUND(AE245+AF245-AG245-AH245,2)</f>
        <v>0.0</v>
      </c>
      <c r="AJ245" s="19">
        <f>AN244</f>
        <v>0.0</v>
      </c>
      <c r="AK245" s="19">
        <f>ROUND(AJ245*$AK$5/12,2)</f>
        <v>0.0</v>
      </c>
      <c r="AL245" s="19">
        <f>MIN($AL$5,AJ245+AK245)</f>
        <v>0.0</v>
      </c>
      <c r="AM245" s="19">
        <f>MAX(0,MIN(AJ245+AK245-AL245,MonthlyPayment-SUM(H245,M245,R245,W245,AB245,AG245,AL245,AQ245,AV245,BA245)-SUM(I245,N245,S245,X245,AC245,AH245)))</f>
        <v>0.0</v>
      </c>
      <c r="AN245" s="19">
        <f>ROUND(AJ245+AK245-AL245-AM245,2)</f>
        <v>0.0</v>
      </c>
      <c r="AO245" s="19">
        <f>AS244</f>
        <v>0.0</v>
      </c>
      <c r="AP245" s="19">
        <f>ROUND(AO245*$AP$5/12,2)</f>
        <v>0.0</v>
      </c>
      <c r="AQ245" s="19">
        <f>MIN($AQ$5,AO245+AP245)</f>
        <v>0.0</v>
      </c>
      <c r="AR245" s="19">
        <f>MAX(0,MIN(AO245+AP245-AQ245,MonthlyPayment-SUM(H245,M245,R245,W245,AB245,AG245,AL245,AQ245,AV245,BA245)-SUM(I245,N245,S245,X245,AC245,AH245,AM245)))</f>
        <v>0.0</v>
      </c>
      <c r="AS245" s="19">
        <f>ROUND(AO245+AP245-AQ245-AR245,2)</f>
        <v>0.0</v>
      </c>
      <c r="AT245" s="19">
        <f>AX244</f>
        <v>0.0</v>
      </c>
      <c r="AU245" s="19">
        <f>ROUND(AT245*$AU$5/12,2)</f>
        <v>0.0</v>
      </c>
      <c r="AV245" s="19">
        <f>MIN($AV$5,AT245+AU245)</f>
        <v>0.0</v>
      </c>
      <c r="AW245" s="19">
        <f>MAX(0,MIN(AT245+AU245-AV245,MonthlyPayment-SUM(H245,M245,R245,W245,AB245,AG245,AL245,AQ245,AV245,BA245)-SUM(I245,N245,S245,X245,AC245,AH245,AM245,AR245)))</f>
        <v>0.0</v>
      </c>
      <c r="AX245" s="19">
        <f>ROUND(AT245+AU245-AV245-AW245,2)</f>
        <v>0.0</v>
      </c>
      <c r="AY245" s="19">
        <f>BC244</f>
        <v>0.0</v>
      </c>
      <c r="AZ245" s="19">
        <f>ROUND(AY245*$AZ$5/12,2)</f>
        <v>0.0</v>
      </c>
      <c r="BA245" s="19">
        <f>MIN($BA$5,AY245+AZ245)</f>
        <v>0.0</v>
      </c>
      <c r="BB245" s="19">
        <f>MAX(0,MIN(AY245+AZ245-BA245,MonthlyPayment-SUM(H245,M245,R245,W245,AB245,AG245,AL245,AQ245,AV245,BA245)-SUM(I245,N245,S245,X245,AC245,AH245,AM245,AR245,AW245)))</f>
        <v>0.0</v>
      </c>
      <c r="BC245" s="19">
        <f>ROUND(AY245+AZ245-BA245-BB245,2)</f>
        <v>0.0</v>
      </c>
    </row>
    <row r="246" spans="1:55">
      <c r="A246" s="9">
        <v>240</v>
      </c>
      <c r="B246" s="15">
        <f>IF(FirstPayment="","",EDATE(FirstPayment,A246-1))</f>
        <v/>
      </c>
      <c r="C246" s="19">
        <f>SUM(H246,M246,R246,W246,AB246,AG246,AL246,AQ246,AV246,BA246,I246,N246,S246,X246,AC246,AH246,AM246,AR246,AW246,BB246)</f>
        <v>0.0</v>
      </c>
      <c r="D246" s="19">
        <f>SUM(J246,O246,T246,Y246,AD246,AI246,AN246,AS246,AX246,BC246)</f>
        <v>0.0</v>
      </c>
      <c r="E246" s="19">
        <f>SUM(G246,L246,Q246,V246,AA246,AF246,AK246,AP246,AU246,AZ246)</f>
        <v>0.0</v>
      </c>
      <c r="F246" s="19">
        <f>J245</f>
        <v>0.0</v>
      </c>
      <c r="G246" s="19">
        <f>ROUND(F246*$G$5/12,2)</f>
        <v>0.0</v>
      </c>
      <c r="H246" s="19">
        <f>MIN($H$5,F246+G246)</f>
        <v>0.0</v>
      </c>
      <c r="I246" s="19">
        <f>MAX(0,MIN(F246+G246-H246,MonthlyPayment-SUM(H246,M246,R246,W246,AB246,AG246,AL246,AQ246,AV246,BA246)))</f>
        <v>0.0</v>
      </c>
      <c r="J246" s="19">
        <f>ROUND(F246+G246-H246-I246,2)</f>
        <v>0.0</v>
      </c>
      <c r="K246" s="19">
        <f>O245</f>
        <v>0.0</v>
      </c>
      <c r="L246" s="19">
        <f>ROUND(K246*$L$5/12,2)</f>
        <v>0.0</v>
      </c>
      <c r="M246" s="19">
        <f>MIN($M$5,K246+L246)</f>
        <v>0.0</v>
      </c>
      <c r="N246" s="19">
        <f>MAX(0,MIN(K246+L246-M246,MonthlyPayment-SUM(H246,M246,R246,W246,AB246,AG246,AL246,AQ246,AV246,BA246)-SUM(I246)))</f>
        <v>0.0</v>
      </c>
      <c r="O246" s="19">
        <f>ROUND(K246+L246-M246-N246,2)</f>
        <v>0.0</v>
      </c>
      <c r="P246" s="19">
        <f>T245</f>
        <v>0.0</v>
      </c>
      <c r="Q246" s="19">
        <f>ROUND(P246*$Q$5/12,2)</f>
        <v>0.0</v>
      </c>
      <c r="R246" s="19">
        <f>MIN($R$5,P246+Q246)</f>
        <v>0.0</v>
      </c>
      <c r="S246" s="19">
        <f>MAX(0,MIN(P246+Q246-R246,MonthlyPayment-SUM(H246,M246,R246,W246,AB246,AG246,AL246,AQ246,AV246,BA246)-SUM(I246,N246)))</f>
        <v>0.0</v>
      </c>
      <c r="T246" s="19">
        <f>ROUND(P246+Q246-R246-S246,2)</f>
        <v>0.0</v>
      </c>
      <c r="U246" s="19">
        <f>Y245</f>
        <v>0.0</v>
      </c>
      <c r="V246" s="19">
        <f>ROUND(U246*$V$5/12,2)</f>
        <v>0.0</v>
      </c>
      <c r="W246" s="19">
        <f>MIN($W$5,U246+V246)</f>
        <v>0.0</v>
      </c>
      <c r="X246" s="19">
        <f>MAX(0,MIN(U246+V246-W246,MonthlyPayment-SUM(H246,M246,R246,W246,AB246,AG246,AL246,AQ246,AV246,BA246)-SUM(I246,N246,S246)))</f>
        <v>0.0</v>
      </c>
      <c r="Y246" s="19">
        <f>ROUND(U246+V246-W246-X246,2)</f>
        <v>0.0</v>
      </c>
      <c r="Z246" s="19">
        <f>AD245</f>
        <v>0.0</v>
      </c>
      <c r="AA246" s="19">
        <f>ROUND(Z246*$AA$5/12,2)</f>
        <v>0.0</v>
      </c>
      <c r="AB246" s="19">
        <f>MIN($AB$5,Z246+AA246)</f>
        <v>0.0</v>
      </c>
      <c r="AC246" s="19">
        <f>MAX(0,MIN(Z246+AA246-AB246,MonthlyPayment-SUM(H246,M246,R246,W246,AB246,AG246,AL246,AQ246,AV246,BA246)-SUM(I246,N246,S246,X246)))</f>
        <v>0.0</v>
      </c>
      <c r="AD246" s="19">
        <f>ROUND(Z246+AA246-AB246-AC246,2)</f>
        <v>0.0</v>
      </c>
      <c r="AE246" s="19">
        <f>AI245</f>
        <v>0.0</v>
      </c>
      <c r="AF246" s="19">
        <f>ROUND(AE246*$AF$5/12,2)</f>
        <v>0.0</v>
      </c>
      <c r="AG246" s="19">
        <f>MIN($AG$5,AE246+AF246)</f>
        <v>0.0</v>
      </c>
      <c r="AH246" s="19">
        <f>MAX(0,MIN(AE246+AF246-AG246,MonthlyPayment-SUM(H246,M246,R246,W246,AB246,AG246,AL246,AQ246,AV246,BA246)-SUM(I246,N246,S246,X246,AC246)))</f>
        <v>0.0</v>
      </c>
      <c r="AI246" s="19">
        <f>ROUND(AE246+AF246-AG246-AH246,2)</f>
        <v>0.0</v>
      </c>
      <c r="AJ246" s="19">
        <f>AN245</f>
        <v>0.0</v>
      </c>
      <c r="AK246" s="19">
        <f>ROUND(AJ246*$AK$5/12,2)</f>
        <v>0.0</v>
      </c>
      <c r="AL246" s="19">
        <f>MIN($AL$5,AJ246+AK246)</f>
        <v>0.0</v>
      </c>
      <c r="AM246" s="19">
        <f>MAX(0,MIN(AJ246+AK246-AL246,MonthlyPayment-SUM(H246,M246,R246,W246,AB246,AG246,AL246,AQ246,AV246,BA246)-SUM(I246,N246,S246,X246,AC246,AH246)))</f>
        <v>0.0</v>
      </c>
      <c r="AN246" s="19">
        <f>ROUND(AJ246+AK246-AL246-AM246,2)</f>
        <v>0.0</v>
      </c>
      <c r="AO246" s="19">
        <f>AS245</f>
        <v>0.0</v>
      </c>
      <c r="AP246" s="19">
        <f>ROUND(AO246*$AP$5/12,2)</f>
        <v>0.0</v>
      </c>
      <c r="AQ246" s="19">
        <f>MIN($AQ$5,AO246+AP246)</f>
        <v>0.0</v>
      </c>
      <c r="AR246" s="19">
        <f>MAX(0,MIN(AO246+AP246-AQ246,MonthlyPayment-SUM(H246,M246,R246,W246,AB246,AG246,AL246,AQ246,AV246,BA246)-SUM(I246,N246,S246,X246,AC246,AH246,AM246)))</f>
        <v>0.0</v>
      </c>
      <c r="AS246" s="19">
        <f>ROUND(AO246+AP246-AQ246-AR246,2)</f>
        <v>0.0</v>
      </c>
      <c r="AT246" s="19">
        <f>AX245</f>
        <v>0.0</v>
      </c>
      <c r="AU246" s="19">
        <f>ROUND(AT246*$AU$5/12,2)</f>
        <v>0.0</v>
      </c>
      <c r="AV246" s="19">
        <f>MIN($AV$5,AT246+AU246)</f>
        <v>0.0</v>
      </c>
      <c r="AW246" s="19">
        <f>MAX(0,MIN(AT246+AU246-AV246,MonthlyPayment-SUM(H246,M246,R246,W246,AB246,AG246,AL246,AQ246,AV246,BA246)-SUM(I246,N246,S246,X246,AC246,AH246,AM246,AR246)))</f>
        <v>0.0</v>
      </c>
      <c r="AX246" s="19">
        <f>ROUND(AT246+AU246-AV246-AW246,2)</f>
        <v>0.0</v>
      </c>
      <c r="AY246" s="19">
        <f>BC245</f>
        <v>0.0</v>
      </c>
      <c r="AZ246" s="19">
        <f>ROUND(AY246*$AZ$5/12,2)</f>
        <v>0.0</v>
      </c>
      <c r="BA246" s="19">
        <f>MIN($BA$5,AY246+AZ246)</f>
        <v>0.0</v>
      </c>
      <c r="BB246" s="19">
        <f>MAX(0,MIN(AY246+AZ246-BA246,MonthlyPayment-SUM(H246,M246,R246,W246,AB246,AG246,AL246,AQ246,AV246,BA246)-SUM(I246,N246,S246,X246,AC246,AH246,AM246,AR246,AW246)))</f>
        <v>0.0</v>
      </c>
      <c r="BC246" s="19">
        <f>ROUND(AY246+AZ246-BA246-BB246,2)</f>
        <v>0.0</v>
      </c>
    </row>
    <row r="247" spans="1:55">
      <c r="A247" s="9">
        <v>241</v>
      </c>
      <c r="B247" s="15">
        <f>IF(FirstPayment="","",EDATE(FirstPayment,A247-1))</f>
        <v/>
      </c>
      <c r="C247" s="19">
        <f>SUM(H247,M247,R247,W247,AB247,AG247,AL247,AQ247,AV247,BA247,I247,N247,S247,X247,AC247,AH247,AM247,AR247,AW247,BB247)</f>
        <v>0.0</v>
      </c>
      <c r="D247" s="19">
        <f>SUM(J247,O247,T247,Y247,AD247,AI247,AN247,AS247,AX247,BC247)</f>
        <v>0.0</v>
      </c>
      <c r="E247" s="19">
        <f>SUM(G247,L247,Q247,V247,AA247,AF247,AK247,AP247,AU247,AZ247)</f>
        <v>0.0</v>
      </c>
      <c r="F247" s="19">
        <f>J246</f>
        <v>0.0</v>
      </c>
      <c r="G247" s="19">
        <f>ROUND(F247*$G$5/12,2)</f>
        <v>0.0</v>
      </c>
      <c r="H247" s="19">
        <f>MIN($H$5,F247+G247)</f>
        <v>0.0</v>
      </c>
      <c r="I247" s="19">
        <f>MAX(0,MIN(F247+G247-H247,MonthlyPayment-SUM(H247,M247,R247,W247,AB247,AG247,AL247,AQ247,AV247,BA247)))</f>
        <v>0.0</v>
      </c>
      <c r="J247" s="19">
        <f>ROUND(F247+G247-H247-I247,2)</f>
        <v>0.0</v>
      </c>
      <c r="K247" s="19">
        <f>O246</f>
        <v>0.0</v>
      </c>
      <c r="L247" s="19">
        <f>ROUND(K247*$L$5/12,2)</f>
        <v>0.0</v>
      </c>
      <c r="M247" s="19">
        <f>MIN($M$5,K247+L247)</f>
        <v>0.0</v>
      </c>
      <c r="N247" s="19">
        <f>MAX(0,MIN(K247+L247-M247,MonthlyPayment-SUM(H247,M247,R247,W247,AB247,AG247,AL247,AQ247,AV247,BA247)-SUM(I247)))</f>
        <v>0.0</v>
      </c>
      <c r="O247" s="19">
        <f>ROUND(K247+L247-M247-N247,2)</f>
        <v>0.0</v>
      </c>
      <c r="P247" s="19">
        <f>T246</f>
        <v>0.0</v>
      </c>
      <c r="Q247" s="19">
        <f>ROUND(P247*$Q$5/12,2)</f>
        <v>0.0</v>
      </c>
      <c r="R247" s="19">
        <f>MIN($R$5,P247+Q247)</f>
        <v>0.0</v>
      </c>
      <c r="S247" s="19">
        <f>MAX(0,MIN(P247+Q247-R247,MonthlyPayment-SUM(H247,M247,R247,W247,AB247,AG247,AL247,AQ247,AV247,BA247)-SUM(I247,N247)))</f>
        <v>0.0</v>
      </c>
      <c r="T247" s="19">
        <f>ROUND(P247+Q247-R247-S247,2)</f>
        <v>0.0</v>
      </c>
      <c r="U247" s="19">
        <f>Y246</f>
        <v>0.0</v>
      </c>
      <c r="V247" s="19">
        <f>ROUND(U247*$V$5/12,2)</f>
        <v>0.0</v>
      </c>
      <c r="W247" s="19">
        <f>MIN($W$5,U247+V247)</f>
        <v>0.0</v>
      </c>
      <c r="X247" s="19">
        <f>MAX(0,MIN(U247+V247-W247,MonthlyPayment-SUM(H247,M247,R247,W247,AB247,AG247,AL247,AQ247,AV247,BA247)-SUM(I247,N247,S247)))</f>
        <v>0.0</v>
      </c>
      <c r="Y247" s="19">
        <f>ROUND(U247+V247-W247-X247,2)</f>
        <v>0.0</v>
      </c>
      <c r="Z247" s="19">
        <f>AD246</f>
        <v>0.0</v>
      </c>
      <c r="AA247" s="19">
        <f>ROUND(Z247*$AA$5/12,2)</f>
        <v>0.0</v>
      </c>
      <c r="AB247" s="19">
        <f>MIN($AB$5,Z247+AA247)</f>
        <v>0.0</v>
      </c>
      <c r="AC247" s="19">
        <f>MAX(0,MIN(Z247+AA247-AB247,MonthlyPayment-SUM(H247,M247,R247,W247,AB247,AG247,AL247,AQ247,AV247,BA247)-SUM(I247,N247,S247,X247)))</f>
        <v>0.0</v>
      </c>
      <c r="AD247" s="19">
        <f>ROUND(Z247+AA247-AB247-AC247,2)</f>
        <v>0.0</v>
      </c>
      <c r="AE247" s="19">
        <f>AI246</f>
        <v>0.0</v>
      </c>
      <c r="AF247" s="19">
        <f>ROUND(AE247*$AF$5/12,2)</f>
        <v>0.0</v>
      </c>
      <c r="AG247" s="19">
        <f>MIN($AG$5,AE247+AF247)</f>
        <v>0.0</v>
      </c>
      <c r="AH247" s="19">
        <f>MAX(0,MIN(AE247+AF247-AG247,MonthlyPayment-SUM(H247,M247,R247,W247,AB247,AG247,AL247,AQ247,AV247,BA247)-SUM(I247,N247,S247,X247,AC247)))</f>
        <v>0.0</v>
      </c>
      <c r="AI247" s="19">
        <f>ROUND(AE247+AF247-AG247-AH247,2)</f>
        <v>0.0</v>
      </c>
      <c r="AJ247" s="19">
        <f>AN246</f>
        <v>0.0</v>
      </c>
      <c r="AK247" s="19">
        <f>ROUND(AJ247*$AK$5/12,2)</f>
        <v>0.0</v>
      </c>
      <c r="AL247" s="19">
        <f>MIN($AL$5,AJ247+AK247)</f>
        <v>0.0</v>
      </c>
      <c r="AM247" s="19">
        <f>MAX(0,MIN(AJ247+AK247-AL247,MonthlyPayment-SUM(H247,M247,R247,W247,AB247,AG247,AL247,AQ247,AV247,BA247)-SUM(I247,N247,S247,X247,AC247,AH247)))</f>
        <v>0.0</v>
      </c>
      <c r="AN247" s="19">
        <f>ROUND(AJ247+AK247-AL247-AM247,2)</f>
        <v>0.0</v>
      </c>
      <c r="AO247" s="19">
        <f>AS246</f>
        <v>0.0</v>
      </c>
      <c r="AP247" s="19">
        <f>ROUND(AO247*$AP$5/12,2)</f>
        <v>0.0</v>
      </c>
      <c r="AQ247" s="19">
        <f>MIN($AQ$5,AO247+AP247)</f>
        <v>0.0</v>
      </c>
      <c r="AR247" s="19">
        <f>MAX(0,MIN(AO247+AP247-AQ247,MonthlyPayment-SUM(H247,M247,R247,W247,AB247,AG247,AL247,AQ247,AV247,BA247)-SUM(I247,N247,S247,X247,AC247,AH247,AM247)))</f>
        <v>0.0</v>
      </c>
      <c r="AS247" s="19">
        <f>ROUND(AO247+AP247-AQ247-AR247,2)</f>
        <v>0.0</v>
      </c>
      <c r="AT247" s="19">
        <f>AX246</f>
        <v>0.0</v>
      </c>
      <c r="AU247" s="19">
        <f>ROUND(AT247*$AU$5/12,2)</f>
        <v>0.0</v>
      </c>
      <c r="AV247" s="19">
        <f>MIN($AV$5,AT247+AU247)</f>
        <v>0.0</v>
      </c>
      <c r="AW247" s="19">
        <f>MAX(0,MIN(AT247+AU247-AV247,MonthlyPayment-SUM(H247,M247,R247,W247,AB247,AG247,AL247,AQ247,AV247,BA247)-SUM(I247,N247,S247,X247,AC247,AH247,AM247,AR247)))</f>
        <v>0.0</v>
      </c>
      <c r="AX247" s="19">
        <f>ROUND(AT247+AU247-AV247-AW247,2)</f>
        <v>0.0</v>
      </c>
      <c r="AY247" s="19">
        <f>BC246</f>
        <v>0.0</v>
      </c>
      <c r="AZ247" s="19">
        <f>ROUND(AY247*$AZ$5/12,2)</f>
        <v>0.0</v>
      </c>
      <c r="BA247" s="19">
        <f>MIN($BA$5,AY247+AZ247)</f>
        <v>0.0</v>
      </c>
      <c r="BB247" s="19">
        <f>MAX(0,MIN(AY247+AZ247-BA247,MonthlyPayment-SUM(H247,M247,R247,W247,AB247,AG247,AL247,AQ247,AV247,BA247)-SUM(I247,N247,S247,X247,AC247,AH247,AM247,AR247,AW247)))</f>
        <v>0.0</v>
      </c>
      <c r="BC247" s="19">
        <f>ROUND(AY247+AZ247-BA247-BB247,2)</f>
        <v>0.0</v>
      </c>
    </row>
    <row r="248" spans="1:55">
      <c r="A248" s="9">
        <v>242</v>
      </c>
      <c r="B248" s="15">
        <f>IF(FirstPayment="","",EDATE(FirstPayment,A248-1))</f>
        <v/>
      </c>
      <c r="C248" s="19">
        <f>SUM(H248,M248,R248,W248,AB248,AG248,AL248,AQ248,AV248,BA248,I248,N248,S248,X248,AC248,AH248,AM248,AR248,AW248,BB248)</f>
        <v>0.0</v>
      </c>
      <c r="D248" s="19">
        <f>SUM(J248,O248,T248,Y248,AD248,AI248,AN248,AS248,AX248,BC248)</f>
        <v>0.0</v>
      </c>
      <c r="E248" s="19">
        <f>SUM(G248,L248,Q248,V248,AA248,AF248,AK248,AP248,AU248,AZ248)</f>
        <v>0.0</v>
      </c>
      <c r="F248" s="19">
        <f>J247</f>
        <v>0.0</v>
      </c>
      <c r="G248" s="19">
        <f>ROUND(F248*$G$5/12,2)</f>
        <v>0.0</v>
      </c>
      <c r="H248" s="19">
        <f>MIN($H$5,F248+G248)</f>
        <v>0.0</v>
      </c>
      <c r="I248" s="19">
        <f>MAX(0,MIN(F248+G248-H248,MonthlyPayment-SUM(H248,M248,R248,W248,AB248,AG248,AL248,AQ248,AV248,BA248)))</f>
        <v>0.0</v>
      </c>
      <c r="J248" s="19">
        <f>ROUND(F248+G248-H248-I248,2)</f>
        <v>0.0</v>
      </c>
      <c r="K248" s="19">
        <f>O247</f>
        <v>0.0</v>
      </c>
      <c r="L248" s="19">
        <f>ROUND(K248*$L$5/12,2)</f>
        <v>0.0</v>
      </c>
      <c r="M248" s="19">
        <f>MIN($M$5,K248+L248)</f>
        <v>0.0</v>
      </c>
      <c r="N248" s="19">
        <f>MAX(0,MIN(K248+L248-M248,MonthlyPayment-SUM(H248,M248,R248,W248,AB248,AG248,AL248,AQ248,AV248,BA248)-SUM(I248)))</f>
        <v>0.0</v>
      </c>
      <c r="O248" s="19">
        <f>ROUND(K248+L248-M248-N248,2)</f>
        <v>0.0</v>
      </c>
      <c r="P248" s="19">
        <f>T247</f>
        <v>0.0</v>
      </c>
      <c r="Q248" s="19">
        <f>ROUND(P248*$Q$5/12,2)</f>
        <v>0.0</v>
      </c>
      <c r="R248" s="19">
        <f>MIN($R$5,P248+Q248)</f>
        <v>0.0</v>
      </c>
      <c r="S248" s="19">
        <f>MAX(0,MIN(P248+Q248-R248,MonthlyPayment-SUM(H248,M248,R248,W248,AB248,AG248,AL248,AQ248,AV248,BA248)-SUM(I248,N248)))</f>
        <v>0.0</v>
      </c>
      <c r="T248" s="19">
        <f>ROUND(P248+Q248-R248-S248,2)</f>
        <v>0.0</v>
      </c>
      <c r="U248" s="19">
        <f>Y247</f>
        <v>0.0</v>
      </c>
      <c r="V248" s="19">
        <f>ROUND(U248*$V$5/12,2)</f>
        <v>0.0</v>
      </c>
      <c r="W248" s="19">
        <f>MIN($W$5,U248+V248)</f>
        <v>0.0</v>
      </c>
      <c r="X248" s="19">
        <f>MAX(0,MIN(U248+V248-W248,MonthlyPayment-SUM(H248,M248,R248,W248,AB248,AG248,AL248,AQ248,AV248,BA248)-SUM(I248,N248,S248)))</f>
        <v>0.0</v>
      </c>
      <c r="Y248" s="19">
        <f>ROUND(U248+V248-W248-X248,2)</f>
        <v>0.0</v>
      </c>
      <c r="Z248" s="19">
        <f>AD247</f>
        <v>0.0</v>
      </c>
      <c r="AA248" s="19">
        <f>ROUND(Z248*$AA$5/12,2)</f>
        <v>0.0</v>
      </c>
      <c r="AB248" s="19">
        <f>MIN($AB$5,Z248+AA248)</f>
        <v>0.0</v>
      </c>
      <c r="AC248" s="19">
        <f>MAX(0,MIN(Z248+AA248-AB248,MonthlyPayment-SUM(H248,M248,R248,W248,AB248,AG248,AL248,AQ248,AV248,BA248)-SUM(I248,N248,S248,X248)))</f>
        <v>0.0</v>
      </c>
      <c r="AD248" s="19">
        <f>ROUND(Z248+AA248-AB248-AC248,2)</f>
        <v>0.0</v>
      </c>
      <c r="AE248" s="19">
        <f>AI247</f>
        <v>0.0</v>
      </c>
      <c r="AF248" s="19">
        <f>ROUND(AE248*$AF$5/12,2)</f>
        <v>0.0</v>
      </c>
      <c r="AG248" s="19">
        <f>MIN($AG$5,AE248+AF248)</f>
        <v>0.0</v>
      </c>
      <c r="AH248" s="19">
        <f>MAX(0,MIN(AE248+AF248-AG248,MonthlyPayment-SUM(H248,M248,R248,W248,AB248,AG248,AL248,AQ248,AV248,BA248)-SUM(I248,N248,S248,X248,AC248)))</f>
        <v>0.0</v>
      </c>
      <c r="AI248" s="19">
        <f>ROUND(AE248+AF248-AG248-AH248,2)</f>
        <v>0.0</v>
      </c>
      <c r="AJ248" s="19">
        <f>AN247</f>
        <v>0.0</v>
      </c>
      <c r="AK248" s="19">
        <f>ROUND(AJ248*$AK$5/12,2)</f>
        <v>0.0</v>
      </c>
      <c r="AL248" s="19">
        <f>MIN($AL$5,AJ248+AK248)</f>
        <v>0.0</v>
      </c>
      <c r="AM248" s="19">
        <f>MAX(0,MIN(AJ248+AK248-AL248,MonthlyPayment-SUM(H248,M248,R248,W248,AB248,AG248,AL248,AQ248,AV248,BA248)-SUM(I248,N248,S248,X248,AC248,AH248)))</f>
        <v>0.0</v>
      </c>
      <c r="AN248" s="19">
        <f>ROUND(AJ248+AK248-AL248-AM248,2)</f>
        <v>0.0</v>
      </c>
      <c r="AO248" s="19">
        <f>AS247</f>
        <v>0.0</v>
      </c>
      <c r="AP248" s="19">
        <f>ROUND(AO248*$AP$5/12,2)</f>
        <v>0.0</v>
      </c>
      <c r="AQ248" s="19">
        <f>MIN($AQ$5,AO248+AP248)</f>
        <v>0.0</v>
      </c>
      <c r="AR248" s="19">
        <f>MAX(0,MIN(AO248+AP248-AQ248,MonthlyPayment-SUM(H248,M248,R248,W248,AB248,AG248,AL248,AQ248,AV248,BA248)-SUM(I248,N248,S248,X248,AC248,AH248,AM248)))</f>
        <v>0.0</v>
      </c>
      <c r="AS248" s="19">
        <f>ROUND(AO248+AP248-AQ248-AR248,2)</f>
        <v>0.0</v>
      </c>
      <c r="AT248" s="19">
        <f>AX247</f>
        <v>0.0</v>
      </c>
      <c r="AU248" s="19">
        <f>ROUND(AT248*$AU$5/12,2)</f>
        <v>0.0</v>
      </c>
      <c r="AV248" s="19">
        <f>MIN($AV$5,AT248+AU248)</f>
        <v>0.0</v>
      </c>
      <c r="AW248" s="19">
        <f>MAX(0,MIN(AT248+AU248-AV248,MonthlyPayment-SUM(H248,M248,R248,W248,AB248,AG248,AL248,AQ248,AV248,BA248)-SUM(I248,N248,S248,X248,AC248,AH248,AM248,AR248)))</f>
        <v>0.0</v>
      </c>
      <c r="AX248" s="19">
        <f>ROUND(AT248+AU248-AV248-AW248,2)</f>
        <v>0.0</v>
      </c>
      <c r="AY248" s="19">
        <f>BC247</f>
        <v>0.0</v>
      </c>
      <c r="AZ248" s="19">
        <f>ROUND(AY248*$AZ$5/12,2)</f>
        <v>0.0</v>
      </c>
      <c r="BA248" s="19">
        <f>MIN($BA$5,AY248+AZ248)</f>
        <v>0.0</v>
      </c>
      <c r="BB248" s="19">
        <f>MAX(0,MIN(AY248+AZ248-BA248,MonthlyPayment-SUM(H248,M248,R248,W248,AB248,AG248,AL248,AQ248,AV248,BA248)-SUM(I248,N248,S248,X248,AC248,AH248,AM248,AR248,AW248)))</f>
        <v>0.0</v>
      </c>
      <c r="BC248" s="19">
        <f>ROUND(AY248+AZ248-BA248-BB248,2)</f>
        <v>0.0</v>
      </c>
    </row>
    <row r="249" spans="1:55">
      <c r="A249" s="9">
        <v>243</v>
      </c>
      <c r="B249" s="15">
        <f>IF(FirstPayment="","",EDATE(FirstPayment,A249-1))</f>
        <v/>
      </c>
      <c r="C249" s="19">
        <f>SUM(H249,M249,R249,W249,AB249,AG249,AL249,AQ249,AV249,BA249,I249,N249,S249,X249,AC249,AH249,AM249,AR249,AW249,BB249)</f>
        <v>0.0</v>
      </c>
      <c r="D249" s="19">
        <f>SUM(J249,O249,T249,Y249,AD249,AI249,AN249,AS249,AX249,BC249)</f>
        <v>0.0</v>
      </c>
      <c r="E249" s="19">
        <f>SUM(G249,L249,Q249,V249,AA249,AF249,AK249,AP249,AU249,AZ249)</f>
        <v>0.0</v>
      </c>
      <c r="F249" s="19">
        <f>J248</f>
        <v>0.0</v>
      </c>
      <c r="G249" s="19">
        <f>ROUND(F249*$G$5/12,2)</f>
        <v>0.0</v>
      </c>
      <c r="H249" s="19">
        <f>MIN($H$5,F249+G249)</f>
        <v>0.0</v>
      </c>
      <c r="I249" s="19">
        <f>MAX(0,MIN(F249+G249-H249,MonthlyPayment-SUM(H249,M249,R249,W249,AB249,AG249,AL249,AQ249,AV249,BA249)))</f>
        <v>0.0</v>
      </c>
      <c r="J249" s="19">
        <f>ROUND(F249+G249-H249-I249,2)</f>
        <v>0.0</v>
      </c>
      <c r="K249" s="19">
        <f>O248</f>
        <v>0.0</v>
      </c>
      <c r="L249" s="19">
        <f>ROUND(K249*$L$5/12,2)</f>
        <v>0.0</v>
      </c>
      <c r="M249" s="19">
        <f>MIN($M$5,K249+L249)</f>
        <v>0.0</v>
      </c>
      <c r="N249" s="19">
        <f>MAX(0,MIN(K249+L249-M249,MonthlyPayment-SUM(H249,M249,R249,W249,AB249,AG249,AL249,AQ249,AV249,BA249)-SUM(I249)))</f>
        <v>0.0</v>
      </c>
      <c r="O249" s="19">
        <f>ROUND(K249+L249-M249-N249,2)</f>
        <v>0.0</v>
      </c>
      <c r="P249" s="19">
        <f>T248</f>
        <v>0.0</v>
      </c>
      <c r="Q249" s="19">
        <f>ROUND(P249*$Q$5/12,2)</f>
        <v>0.0</v>
      </c>
      <c r="R249" s="19">
        <f>MIN($R$5,P249+Q249)</f>
        <v>0.0</v>
      </c>
      <c r="S249" s="19">
        <f>MAX(0,MIN(P249+Q249-R249,MonthlyPayment-SUM(H249,M249,R249,W249,AB249,AG249,AL249,AQ249,AV249,BA249)-SUM(I249,N249)))</f>
        <v>0.0</v>
      </c>
      <c r="T249" s="19">
        <f>ROUND(P249+Q249-R249-S249,2)</f>
        <v>0.0</v>
      </c>
      <c r="U249" s="19">
        <f>Y248</f>
        <v>0.0</v>
      </c>
      <c r="V249" s="19">
        <f>ROUND(U249*$V$5/12,2)</f>
        <v>0.0</v>
      </c>
      <c r="W249" s="19">
        <f>MIN($W$5,U249+V249)</f>
        <v>0.0</v>
      </c>
      <c r="X249" s="19">
        <f>MAX(0,MIN(U249+V249-W249,MonthlyPayment-SUM(H249,M249,R249,W249,AB249,AG249,AL249,AQ249,AV249,BA249)-SUM(I249,N249,S249)))</f>
        <v>0.0</v>
      </c>
      <c r="Y249" s="19">
        <f>ROUND(U249+V249-W249-X249,2)</f>
        <v>0.0</v>
      </c>
      <c r="Z249" s="19">
        <f>AD248</f>
        <v>0.0</v>
      </c>
      <c r="AA249" s="19">
        <f>ROUND(Z249*$AA$5/12,2)</f>
        <v>0.0</v>
      </c>
      <c r="AB249" s="19">
        <f>MIN($AB$5,Z249+AA249)</f>
        <v>0.0</v>
      </c>
      <c r="AC249" s="19">
        <f>MAX(0,MIN(Z249+AA249-AB249,MonthlyPayment-SUM(H249,M249,R249,W249,AB249,AG249,AL249,AQ249,AV249,BA249)-SUM(I249,N249,S249,X249)))</f>
        <v>0.0</v>
      </c>
      <c r="AD249" s="19">
        <f>ROUND(Z249+AA249-AB249-AC249,2)</f>
        <v>0.0</v>
      </c>
      <c r="AE249" s="19">
        <f>AI248</f>
        <v>0.0</v>
      </c>
      <c r="AF249" s="19">
        <f>ROUND(AE249*$AF$5/12,2)</f>
        <v>0.0</v>
      </c>
      <c r="AG249" s="19">
        <f>MIN($AG$5,AE249+AF249)</f>
        <v>0.0</v>
      </c>
      <c r="AH249" s="19">
        <f>MAX(0,MIN(AE249+AF249-AG249,MonthlyPayment-SUM(H249,M249,R249,W249,AB249,AG249,AL249,AQ249,AV249,BA249)-SUM(I249,N249,S249,X249,AC249)))</f>
        <v>0.0</v>
      </c>
      <c r="AI249" s="19">
        <f>ROUND(AE249+AF249-AG249-AH249,2)</f>
        <v>0.0</v>
      </c>
      <c r="AJ249" s="19">
        <f>AN248</f>
        <v>0.0</v>
      </c>
      <c r="AK249" s="19">
        <f>ROUND(AJ249*$AK$5/12,2)</f>
        <v>0.0</v>
      </c>
      <c r="AL249" s="19">
        <f>MIN($AL$5,AJ249+AK249)</f>
        <v>0.0</v>
      </c>
      <c r="AM249" s="19">
        <f>MAX(0,MIN(AJ249+AK249-AL249,MonthlyPayment-SUM(H249,M249,R249,W249,AB249,AG249,AL249,AQ249,AV249,BA249)-SUM(I249,N249,S249,X249,AC249,AH249)))</f>
        <v>0.0</v>
      </c>
      <c r="AN249" s="19">
        <f>ROUND(AJ249+AK249-AL249-AM249,2)</f>
        <v>0.0</v>
      </c>
      <c r="AO249" s="19">
        <f>AS248</f>
        <v>0.0</v>
      </c>
      <c r="AP249" s="19">
        <f>ROUND(AO249*$AP$5/12,2)</f>
        <v>0.0</v>
      </c>
      <c r="AQ249" s="19">
        <f>MIN($AQ$5,AO249+AP249)</f>
        <v>0.0</v>
      </c>
      <c r="AR249" s="19">
        <f>MAX(0,MIN(AO249+AP249-AQ249,MonthlyPayment-SUM(H249,M249,R249,W249,AB249,AG249,AL249,AQ249,AV249,BA249)-SUM(I249,N249,S249,X249,AC249,AH249,AM249)))</f>
        <v>0.0</v>
      </c>
      <c r="AS249" s="19">
        <f>ROUND(AO249+AP249-AQ249-AR249,2)</f>
        <v>0.0</v>
      </c>
      <c r="AT249" s="19">
        <f>AX248</f>
        <v>0.0</v>
      </c>
      <c r="AU249" s="19">
        <f>ROUND(AT249*$AU$5/12,2)</f>
        <v>0.0</v>
      </c>
      <c r="AV249" s="19">
        <f>MIN($AV$5,AT249+AU249)</f>
        <v>0.0</v>
      </c>
      <c r="AW249" s="19">
        <f>MAX(0,MIN(AT249+AU249-AV249,MonthlyPayment-SUM(H249,M249,R249,W249,AB249,AG249,AL249,AQ249,AV249,BA249)-SUM(I249,N249,S249,X249,AC249,AH249,AM249,AR249)))</f>
        <v>0.0</v>
      </c>
      <c r="AX249" s="19">
        <f>ROUND(AT249+AU249-AV249-AW249,2)</f>
        <v>0.0</v>
      </c>
      <c r="AY249" s="19">
        <f>BC248</f>
        <v>0.0</v>
      </c>
      <c r="AZ249" s="19">
        <f>ROUND(AY249*$AZ$5/12,2)</f>
        <v>0.0</v>
      </c>
      <c r="BA249" s="19">
        <f>MIN($BA$5,AY249+AZ249)</f>
        <v>0.0</v>
      </c>
      <c r="BB249" s="19">
        <f>MAX(0,MIN(AY249+AZ249-BA249,MonthlyPayment-SUM(H249,M249,R249,W249,AB249,AG249,AL249,AQ249,AV249,BA249)-SUM(I249,N249,S249,X249,AC249,AH249,AM249,AR249,AW249)))</f>
        <v>0.0</v>
      </c>
      <c r="BC249" s="19">
        <f>ROUND(AY249+AZ249-BA249-BB249,2)</f>
        <v>0.0</v>
      </c>
    </row>
    <row r="250" spans="1:55">
      <c r="A250" s="9">
        <v>244</v>
      </c>
      <c r="B250" s="15">
        <f>IF(FirstPayment="","",EDATE(FirstPayment,A250-1))</f>
        <v/>
      </c>
      <c r="C250" s="19">
        <f>SUM(H250,M250,R250,W250,AB250,AG250,AL250,AQ250,AV250,BA250,I250,N250,S250,X250,AC250,AH250,AM250,AR250,AW250,BB250)</f>
        <v>0.0</v>
      </c>
      <c r="D250" s="19">
        <f>SUM(J250,O250,T250,Y250,AD250,AI250,AN250,AS250,AX250,BC250)</f>
        <v>0.0</v>
      </c>
      <c r="E250" s="19">
        <f>SUM(G250,L250,Q250,V250,AA250,AF250,AK250,AP250,AU250,AZ250)</f>
        <v>0.0</v>
      </c>
      <c r="F250" s="19">
        <f>J249</f>
        <v>0.0</v>
      </c>
      <c r="G250" s="19">
        <f>ROUND(F250*$G$5/12,2)</f>
        <v>0.0</v>
      </c>
      <c r="H250" s="19">
        <f>MIN($H$5,F250+G250)</f>
        <v>0.0</v>
      </c>
      <c r="I250" s="19">
        <f>MAX(0,MIN(F250+G250-H250,MonthlyPayment-SUM(H250,M250,R250,W250,AB250,AG250,AL250,AQ250,AV250,BA250)))</f>
        <v>0.0</v>
      </c>
      <c r="J250" s="19">
        <f>ROUND(F250+G250-H250-I250,2)</f>
        <v>0.0</v>
      </c>
      <c r="K250" s="19">
        <f>O249</f>
        <v>0.0</v>
      </c>
      <c r="L250" s="19">
        <f>ROUND(K250*$L$5/12,2)</f>
        <v>0.0</v>
      </c>
      <c r="M250" s="19">
        <f>MIN($M$5,K250+L250)</f>
        <v>0.0</v>
      </c>
      <c r="N250" s="19">
        <f>MAX(0,MIN(K250+L250-M250,MonthlyPayment-SUM(H250,M250,R250,W250,AB250,AG250,AL250,AQ250,AV250,BA250)-SUM(I250)))</f>
        <v>0.0</v>
      </c>
      <c r="O250" s="19">
        <f>ROUND(K250+L250-M250-N250,2)</f>
        <v>0.0</v>
      </c>
      <c r="P250" s="19">
        <f>T249</f>
        <v>0.0</v>
      </c>
      <c r="Q250" s="19">
        <f>ROUND(P250*$Q$5/12,2)</f>
        <v>0.0</v>
      </c>
      <c r="R250" s="19">
        <f>MIN($R$5,P250+Q250)</f>
        <v>0.0</v>
      </c>
      <c r="S250" s="19">
        <f>MAX(0,MIN(P250+Q250-R250,MonthlyPayment-SUM(H250,M250,R250,W250,AB250,AG250,AL250,AQ250,AV250,BA250)-SUM(I250,N250)))</f>
        <v>0.0</v>
      </c>
      <c r="T250" s="19">
        <f>ROUND(P250+Q250-R250-S250,2)</f>
        <v>0.0</v>
      </c>
      <c r="U250" s="19">
        <f>Y249</f>
        <v>0.0</v>
      </c>
      <c r="V250" s="19">
        <f>ROUND(U250*$V$5/12,2)</f>
        <v>0.0</v>
      </c>
      <c r="W250" s="19">
        <f>MIN($W$5,U250+V250)</f>
        <v>0.0</v>
      </c>
      <c r="X250" s="19">
        <f>MAX(0,MIN(U250+V250-W250,MonthlyPayment-SUM(H250,M250,R250,W250,AB250,AG250,AL250,AQ250,AV250,BA250)-SUM(I250,N250,S250)))</f>
        <v>0.0</v>
      </c>
      <c r="Y250" s="19">
        <f>ROUND(U250+V250-W250-X250,2)</f>
        <v>0.0</v>
      </c>
      <c r="Z250" s="19">
        <f>AD249</f>
        <v>0.0</v>
      </c>
      <c r="AA250" s="19">
        <f>ROUND(Z250*$AA$5/12,2)</f>
        <v>0.0</v>
      </c>
      <c r="AB250" s="19">
        <f>MIN($AB$5,Z250+AA250)</f>
        <v>0.0</v>
      </c>
      <c r="AC250" s="19">
        <f>MAX(0,MIN(Z250+AA250-AB250,MonthlyPayment-SUM(H250,M250,R250,W250,AB250,AG250,AL250,AQ250,AV250,BA250)-SUM(I250,N250,S250,X250)))</f>
        <v>0.0</v>
      </c>
      <c r="AD250" s="19">
        <f>ROUND(Z250+AA250-AB250-AC250,2)</f>
        <v>0.0</v>
      </c>
      <c r="AE250" s="19">
        <f>AI249</f>
        <v>0.0</v>
      </c>
      <c r="AF250" s="19">
        <f>ROUND(AE250*$AF$5/12,2)</f>
        <v>0.0</v>
      </c>
      <c r="AG250" s="19">
        <f>MIN($AG$5,AE250+AF250)</f>
        <v>0.0</v>
      </c>
      <c r="AH250" s="19">
        <f>MAX(0,MIN(AE250+AF250-AG250,MonthlyPayment-SUM(H250,M250,R250,W250,AB250,AG250,AL250,AQ250,AV250,BA250)-SUM(I250,N250,S250,X250,AC250)))</f>
        <v>0.0</v>
      </c>
      <c r="AI250" s="19">
        <f>ROUND(AE250+AF250-AG250-AH250,2)</f>
        <v>0.0</v>
      </c>
      <c r="AJ250" s="19">
        <f>AN249</f>
        <v>0.0</v>
      </c>
      <c r="AK250" s="19">
        <f>ROUND(AJ250*$AK$5/12,2)</f>
        <v>0.0</v>
      </c>
      <c r="AL250" s="19">
        <f>MIN($AL$5,AJ250+AK250)</f>
        <v>0.0</v>
      </c>
      <c r="AM250" s="19">
        <f>MAX(0,MIN(AJ250+AK250-AL250,MonthlyPayment-SUM(H250,M250,R250,W250,AB250,AG250,AL250,AQ250,AV250,BA250)-SUM(I250,N250,S250,X250,AC250,AH250)))</f>
        <v>0.0</v>
      </c>
      <c r="AN250" s="19">
        <f>ROUND(AJ250+AK250-AL250-AM250,2)</f>
        <v>0.0</v>
      </c>
      <c r="AO250" s="19">
        <f>AS249</f>
        <v>0.0</v>
      </c>
      <c r="AP250" s="19">
        <f>ROUND(AO250*$AP$5/12,2)</f>
        <v>0.0</v>
      </c>
      <c r="AQ250" s="19">
        <f>MIN($AQ$5,AO250+AP250)</f>
        <v>0.0</v>
      </c>
      <c r="AR250" s="19">
        <f>MAX(0,MIN(AO250+AP250-AQ250,MonthlyPayment-SUM(H250,M250,R250,W250,AB250,AG250,AL250,AQ250,AV250,BA250)-SUM(I250,N250,S250,X250,AC250,AH250,AM250)))</f>
        <v>0.0</v>
      </c>
      <c r="AS250" s="19">
        <f>ROUND(AO250+AP250-AQ250-AR250,2)</f>
        <v>0.0</v>
      </c>
      <c r="AT250" s="19">
        <f>AX249</f>
        <v>0.0</v>
      </c>
      <c r="AU250" s="19">
        <f>ROUND(AT250*$AU$5/12,2)</f>
        <v>0.0</v>
      </c>
      <c r="AV250" s="19">
        <f>MIN($AV$5,AT250+AU250)</f>
        <v>0.0</v>
      </c>
      <c r="AW250" s="19">
        <f>MAX(0,MIN(AT250+AU250-AV250,MonthlyPayment-SUM(H250,M250,R250,W250,AB250,AG250,AL250,AQ250,AV250,BA250)-SUM(I250,N250,S250,X250,AC250,AH250,AM250,AR250)))</f>
        <v>0.0</v>
      </c>
      <c r="AX250" s="19">
        <f>ROUND(AT250+AU250-AV250-AW250,2)</f>
        <v>0.0</v>
      </c>
      <c r="AY250" s="19">
        <f>BC249</f>
        <v>0.0</v>
      </c>
      <c r="AZ250" s="19">
        <f>ROUND(AY250*$AZ$5/12,2)</f>
        <v>0.0</v>
      </c>
      <c r="BA250" s="19">
        <f>MIN($BA$5,AY250+AZ250)</f>
        <v>0.0</v>
      </c>
      <c r="BB250" s="19">
        <f>MAX(0,MIN(AY250+AZ250-BA250,MonthlyPayment-SUM(H250,M250,R250,W250,AB250,AG250,AL250,AQ250,AV250,BA250)-SUM(I250,N250,S250,X250,AC250,AH250,AM250,AR250,AW250)))</f>
        <v>0.0</v>
      </c>
      <c r="BC250" s="19">
        <f>ROUND(AY250+AZ250-BA250-BB250,2)</f>
        <v>0.0</v>
      </c>
    </row>
    <row r="251" spans="1:55">
      <c r="A251" s="9">
        <v>245</v>
      </c>
      <c r="B251" s="15">
        <f>IF(FirstPayment="","",EDATE(FirstPayment,A251-1))</f>
        <v/>
      </c>
      <c r="C251" s="19">
        <f>SUM(H251,M251,R251,W251,AB251,AG251,AL251,AQ251,AV251,BA251,I251,N251,S251,X251,AC251,AH251,AM251,AR251,AW251,BB251)</f>
        <v>0.0</v>
      </c>
      <c r="D251" s="19">
        <f>SUM(J251,O251,T251,Y251,AD251,AI251,AN251,AS251,AX251,BC251)</f>
        <v>0.0</v>
      </c>
      <c r="E251" s="19">
        <f>SUM(G251,L251,Q251,V251,AA251,AF251,AK251,AP251,AU251,AZ251)</f>
        <v>0.0</v>
      </c>
      <c r="F251" s="19">
        <f>J250</f>
        <v>0.0</v>
      </c>
      <c r="G251" s="19">
        <f>ROUND(F251*$G$5/12,2)</f>
        <v>0.0</v>
      </c>
      <c r="H251" s="19">
        <f>MIN($H$5,F251+G251)</f>
        <v>0.0</v>
      </c>
      <c r="I251" s="19">
        <f>MAX(0,MIN(F251+G251-H251,MonthlyPayment-SUM(H251,M251,R251,W251,AB251,AG251,AL251,AQ251,AV251,BA251)))</f>
        <v>0.0</v>
      </c>
      <c r="J251" s="19">
        <f>ROUND(F251+G251-H251-I251,2)</f>
        <v>0.0</v>
      </c>
      <c r="K251" s="19">
        <f>O250</f>
        <v>0.0</v>
      </c>
      <c r="L251" s="19">
        <f>ROUND(K251*$L$5/12,2)</f>
        <v>0.0</v>
      </c>
      <c r="M251" s="19">
        <f>MIN($M$5,K251+L251)</f>
        <v>0.0</v>
      </c>
      <c r="N251" s="19">
        <f>MAX(0,MIN(K251+L251-M251,MonthlyPayment-SUM(H251,M251,R251,W251,AB251,AG251,AL251,AQ251,AV251,BA251)-SUM(I251)))</f>
        <v>0.0</v>
      </c>
      <c r="O251" s="19">
        <f>ROUND(K251+L251-M251-N251,2)</f>
        <v>0.0</v>
      </c>
      <c r="P251" s="19">
        <f>T250</f>
        <v>0.0</v>
      </c>
      <c r="Q251" s="19">
        <f>ROUND(P251*$Q$5/12,2)</f>
        <v>0.0</v>
      </c>
      <c r="R251" s="19">
        <f>MIN($R$5,P251+Q251)</f>
        <v>0.0</v>
      </c>
      <c r="S251" s="19">
        <f>MAX(0,MIN(P251+Q251-R251,MonthlyPayment-SUM(H251,M251,R251,W251,AB251,AG251,AL251,AQ251,AV251,BA251)-SUM(I251,N251)))</f>
        <v>0.0</v>
      </c>
      <c r="T251" s="19">
        <f>ROUND(P251+Q251-R251-S251,2)</f>
        <v>0.0</v>
      </c>
      <c r="U251" s="19">
        <f>Y250</f>
        <v>0.0</v>
      </c>
      <c r="V251" s="19">
        <f>ROUND(U251*$V$5/12,2)</f>
        <v>0.0</v>
      </c>
      <c r="W251" s="19">
        <f>MIN($W$5,U251+V251)</f>
        <v>0.0</v>
      </c>
      <c r="X251" s="19">
        <f>MAX(0,MIN(U251+V251-W251,MonthlyPayment-SUM(H251,M251,R251,W251,AB251,AG251,AL251,AQ251,AV251,BA251)-SUM(I251,N251,S251)))</f>
        <v>0.0</v>
      </c>
      <c r="Y251" s="19">
        <f>ROUND(U251+V251-W251-X251,2)</f>
        <v>0.0</v>
      </c>
      <c r="Z251" s="19">
        <f>AD250</f>
        <v>0.0</v>
      </c>
      <c r="AA251" s="19">
        <f>ROUND(Z251*$AA$5/12,2)</f>
        <v>0.0</v>
      </c>
      <c r="AB251" s="19">
        <f>MIN($AB$5,Z251+AA251)</f>
        <v>0.0</v>
      </c>
      <c r="AC251" s="19">
        <f>MAX(0,MIN(Z251+AA251-AB251,MonthlyPayment-SUM(H251,M251,R251,W251,AB251,AG251,AL251,AQ251,AV251,BA251)-SUM(I251,N251,S251,X251)))</f>
        <v>0.0</v>
      </c>
      <c r="AD251" s="19">
        <f>ROUND(Z251+AA251-AB251-AC251,2)</f>
        <v>0.0</v>
      </c>
      <c r="AE251" s="19">
        <f>AI250</f>
        <v>0.0</v>
      </c>
      <c r="AF251" s="19">
        <f>ROUND(AE251*$AF$5/12,2)</f>
        <v>0.0</v>
      </c>
      <c r="AG251" s="19">
        <f>MIN($AG$5,AE251+AF251)</f>
        <v>0.0</v>
      </c>
      <c r="AH251" s="19">
        <f>MAX(0,MIN(AE251+AF251-AG251,MonthlyPayment-SUM(H251,M251,R251,W251,AB251,AG251,AL251,AQ251,AV251,BA251)-SUM(I251,N251,S251,X251,AC251)))</f>
        <v>0.0</v>
      </c>
      <c r="AI251" s="19">
        <f>ROUND(AE251+AF251-AG251-AH251,2)</f>
        <v>0.0</v>
      </c>
      <c r="AJ251" s="19">
        <f>AN250</f>
        <v>0.0</v>
      </c>
      <c r="AK251" s="19">
        <f>ROUND(AJ251*$AK$5/12,2)</f>
        <v>0.0</v>
      </c>
      <c r="AL251" s="19">
        <f>MIN($AL$5,AJ251+AK251)</f>
        <v>0.0</v>
      </c>
      <c r="AM251" s="19">
        <f>MAX(0,MIN(AJ251+AK251-AL251,MonthlyPayment-SUM(H251,M251,R251,W251,AB251,AG251,AL251,AQ251,AV251,BA251)-SUM(I251,N251,S251,X251,AC251,AH251)))</f>
        <v>0.0</v>
      </c>
      <c r="AN251" s="19">
        <f>ROUND(AJ251+AK251-AL251-AM251,2)</f>
        <v>0.0</v>
      </c>
      <c r="AO251" s="19">
        <f>AS250</f>
        <v>0.0</v>
      </c>
      <c r="AP251" s="19">
        <f>ROUND(AO251*$AP$5/12,2)</f>
        <v>0.0</v>
      </c>
      <c r="AQ251" s="19">
        <f>MIN($AQ$5,AO251+AP251)</f>
        <v>0.0</v>
      </c>
      <c r="AR251" s="19">
        <f>MAX(0,MIN(AO251+AP251-AQ251,MonthlyPayment-SUM(H251,M251,R251,W251,AB251,AG251,AL251,AQ251,AV251,BA251)-SUM(I251,N251,S251,X251,AC251,AH251,AM251)))</f>
        <v>0.0</v>
      </c>
      <c r="AS251" s="19">
        <f>ROUND(AO251+AP251-AQ251-AR251,2)</f>
        <v>0.0</v>
      </c>
      <c r="AT251" s="19">
        <f>AX250</f>
        <v>0.0</v>
      </c>
      <c r="AU251" s="19">
        <f>ROUND(AT251*$AU$5/12,2)</f>
        <v>0.0</v>
      </c>
      <c r="AV251" s="19">
        <f>MIN($AV$5,AT251+AU251)</f>
        <v>0.0</v>
      </c>
      <c r="AW251" s="19">
        <f>MAX(0,MIN(AT251+AU251-AV251,MonthlyPayment-SUM(H251,M251,R251,W251,AB251,AG251,AL251,AQ251,AV251,BA251)-SUM(I251,N251,S251,X251,AC251,AH251,AM251,AR251)))</f>
        <v>0.0</v>
      </c>
      <c r="AX251" s="19">
        <f>ROUND(AT251+AU251-AV251-AW251,2)</f>
        <v>0.0</v>
      </c>
      <c r="AY251" s="19">
        <f>BC250</f>
        <v>0.0</v>
      </c>
      <c r="AZ251" s="19">
        <f>ROUND(AY251*$AZ$5/12,2)</f>
        <v>0.0</v>
      </c>
      <c r="BA251" s="19">
        <f>MIN($BA$5,AY251+AZ251)</f>
        <v>0.0</v>
      </c>
      <c r="BB251" s="19">
        <f>MAX(0,MIN(AY251+AZ251-BA251,MonthlyPayment-SUM(H251,M251,R251,W251,AB251,AG251,AL251,AQ251,AV251,BA251)-SUM(I251,N251,S251,X251,AC251,AH251,AM251,AR251,AW251)))</f>
        <v>0.0</v>
      </c>
      <c r="BC251" s="19">
        <f>ROUND(AY251+AZ251-BA251-BB251,2)</f>
        <v>0.0</v>
      </c>
    </row>
    <row r="252" spans="1:55">
      <c r="A252" s="9">
        <v>246</v>
      </c>
      <c r="B252" s="15">
        <f>IF(FirstPayment="","",EDATE(FirstPayment,A252-1))</f>
        <v/>
      </c>
      <c r="C252" s="19">
        <f>SUM(H252,M252,R252,W252,AB252,AG252,AL252,AQ252,AV252,BA252,I252,N252,S252,X252,AC252,AH252,AM252,AR252,AW252,BB252)</f>
        <v>0.0</v>
      </c>
      <c r="D252" s="19">
        <f>SUM(J252,O252,T252,Y252,AD252,AI252,AN252,AS252,AX252,BC252)</f>
        <v>0.0</v>
      </c>
      <c r="E252" s="19">
        <f>SUM(G252,L252,Q252,V252,AA252,AF252,AK252,AP252,AU252,AZ252)</f>
        <v>0.0</v>
      </c>
      <c r="F252" s="19">
        <f>J251</f>
        <v>0.0</v>
      </c>
      <c r="G252" s="19">
        <f>ROUND(F252*$G$5/12,2)</f>
        <v>0.0</v>
      </c>
      <c r="H252" s="19">
        <f>MIN($H$5,F252+G252)</f>
        <v>0.0</v>
      </c>
      <c r="I252" s="19">
        <f>MAX(0,MIN(F252+G252-H252,MonthlyPayment-SUM(H252,M252,R252,W252,AB252,AG252,AL252,AQ252,AV252,BA252)))</f>
        <v>0.0</v>
      </c>
      <c r="J252" s="19">
        <f>ROUND(F252+G252-H252-I252,2)</f>
        <v>0.0</v>
      </c>
      <c r="K252" s="19">
        <f>O251</f>
        <v>0.0</v>
      </c>
      <c r="L252" s="19">
        <f>ROUND(K252*$L$5/12,2)</f>
        <v>0.0</v>
      </c>
      <c r="M252" s="19">
        <f>MIN($M$5,K252+L252)</f>
        <v>0.0</v>
      </c>
      <c r="N252" s="19">
        <f>MAX(0,MIN(K252+L252-M252,MonthlyPayment-SUM(H252,M252,R252,W252,AB252,AG252,AL252,AQ252,AV252,BA252)-SUM(I252)))</f>
        <v>0.0</v>
      </c>
      <c r="O252" s="19">
        <f>ROUND(K252+L252-M252-N252,2)</f>
        <v>0.0</v>
      </c>
      <c r="P252" s="19">
        <f>T251</f>
        <v>0.0</v>
      </c>
      <c r="Q252" s="19">
        <f>ROUND(P252*$Q$5/12,2)</f>
        <v>0.0</v>
      </c>
      <c r="R252" s="19">
        <f>MIN($R$5,P252+Q252)</f>
        <v>0.0</v>
      </c>
      <c r="S252" s="19">
        <f>MAX(0,MIN(P252+Q252-R252,MonthlyPayment-SUM(H252,M252,R252,W252,AB252,AG252,AL252,AQ252,AV252,BA252)-SUM(I252,N252)))</f>
        <v>0.0</v>
      </c>
      <c r="T252" s="19">
        <f>ROUND(P252+Q252-R252-S252,2)</f>
        <v>0.0</v>
      </c>
      <c r="U252" s="19">
        <f>Y251</f>
        <v>0.0</v>
      </c>
      <c r="V252" s="19">
        <f>ROUND(U252*$V$5/12,2)</f>
        <v>0.0</v>
      </c>
      <c r="W252" s="19">
        <f>MIN($W$5,U252+V252)</f>
        <v>0.0</v>
      </c>
      <c r="X252" s="19">
        <f>MAX(0,MIN(U252+V252-W252,MonthlyPayment-SUM(H252,M252,R252,W252,AB252,AG252,AL252,AQ252,AV252,BA252)-SUM(I252,N252,S252)))</f>
        <v>0.0</v>
      </c>
      <c r="Y252" s="19">
        <f>ROUND(U252+V252-W252-X252,2)</f>
        <v>0.0</v>
      </c>
      <c r="Z252" s="19">
        <f>AD251</f>
        <v>0.0</v>
      </c>
      <c r="AA252" s="19">
        <f>ROUND(Z252*$AA$5/12,2)</f>
        <v>0.0</v>
      </c>
      <c r="AB252" s="19">
        <f>MIN($AB$5,Z252+AA252)</f>
        <v>0.0</v>
      </c>
      <c r="AC252" s="19">
        <f>MAX(0,MIN(Z252+AA252-AB252,MonthlyPayment-SUM(H252,M252,R252,W252,AB252,AG252,AL252,AQ252,AV252,BA252)-SUM(I252,N252,S252,X252)))</f>
        <v>0.0</v>
      </c>
      <c r="AD252" s="19">
        <f>ROUND(Z252+AA252-AB252-AC252,2)</f>
        <v>0.0</v>
      </c>
      <c r="AE252" s="19">
        <f>AI251</f>
        <v>0.0</v>
      </c>
      <c r="AF252" s="19">
        <f>ROUND(AE252*$AF$5/12,2)</f>
        <v>0.0</v>
      </c>
      <c r="AG252" s="19">
        <f>MIN($AG$5,AE252+AF252)</f>
        <v>0.0</v>
      </c>
      <c r="AH252" s="19">
        <f>MAX(0,MIN(AE252+AF252-AG252,MonthlyPayment-SUM(H252,M252,R252,W252,AB252,AG252,AL252,AQ252,AV252,BA252)-SUM(I252,N252,S252,X252,AC252)))</f>
        <v>0.0</v>
      </c>
      <c r="AI252" s="19">
        <f>ROUND(AE252+AF252-AG252-AH252,2)</f>
        <v>0.0</v>
      </c>
      <c r="AJ252" s="19">
        <f>AN251</f>
        <v>0.0</v>
      </c>
      <c r="AK252" s="19">
        <f>ROUND(AJ252*$AK$5/12,2)</f>
        <v>0.0</v>
      </c>
      <c r="AL252" s="19">
        <f>MIN($AL$5,AJ252+AK252)</f>
        <v>0.0</v>
      </c>
      <c r="AM252" s="19">
        <f>MAX(0,MIN(AJ252+AK252-AL252,MonthlyPayment-SUM(H252,M252,R252,W252,AB252,AG252,AL252,AQ252,AV252,BA252)-SUM(I252,N252,S252,X252,AC252,AH252)))</f>
        <v>0.0</v>
      </c>
      <c r="AN252" s="19">
        <f>ROUND(AJ252+AK252-AL252-AM252,2)</f>
        <v>0.0</v>
      </c>
      <c r="AO252" s="19">
        <f>AS251</f>
        <v>0.0</v>
      </c>
      <c r="AP252" s="19">
        <f>ROUND(AO252*$AP$5/12,2)</f>
        <v>0.0</v>
      </c>
      <c r="AQ252" s="19">
        <f>MIN($AQ$5,AO252+AP252)</f>
        <v>0.0</v>
      </c>
      <c r="AR252" s="19">
        <f>MAX(0,MIN(AO252+AP252-AQ252,MonthlyPayment-SUM(H252,M252,R252,W252,AB252,AG252,AL252,AQ252,AV252,BA252)-SUM(I252,N252,S252,X252,AC252,AH252,AM252)))</f>
        <v>0.0</v>
      </c>
      <c r="AS252" s="19">
        <f>ROUND(AO252+AP252-AQ252-AR252,2)</f>
        <v>0.0</v>
      </c>
      <c r="AT252" s="19">
        <f>AX251</f>
        <v>0.0</v>
      </c>
      <c r="AU252" s="19">
        <f>ROUND(AT252*$AU$5/12,2)</f>
        <v>0.0</v>
      </c>
      <c r="AV252" s="19">
        <f>MIN($AV$5,AT252+AU252)</f>
        <v>0.0</v>
      </c>
      <c r="AW252" s="19">
        <f>MAX(0,MIN(AT252+AU252-AV252,MonthlyPayment-SUM(H252,M252,R252,W252,AB252,AG252,AL252,AQ252,AV252,BA252)-SUM(I252,N252,S252,X252,AC252,AH252,AM252,AR252)))</f>
        <v>0.0</v>
      </c>
      <c r="AX252" s="19">
        <f>ROUND(AT252+AU252-AV252-AW252,2)</f>
        <v>0.0</v>
      </c>
      <c r="AY252" s="19">
        <f>BC251</f>
        <v>0.0</v>
      </c>
      <c r="AZ252" s="19">
        <f>ROUND(AY252*$AZ$5/12,2)</f>
        <v>0.0</v>
      </c>
      <c r="BA252" s="19">
        <f>MIN($BA$5,AY252+AZ252)</f>
        <v>0.0</v>
      </c>
      <c r="BB252" s="19">
        <f>MAX(0,MIN(AY252+AZ252-BA252,MonthlyPayment-SUM(H252,M252,R252,W252,AB252,AG252,AL252,AQ252,AV252,BA252)-SUM(I252,N252,S252,X252,AC252,AH252,AM252,AR252,AW252)))</f>
        <v>0.0</v>
      </c>
      <c r="BC252" s="19">
        <f>ROUND(AY252+AZ252-BA252-BB252,2)</f>
        <v>0.0</v>
      </c>
    </row>
    <row r="253" spans="1:55">
      <c r="A253" s="9">
        <v>247</v>
      </c>
      <c r="B253" s="15">
        <f>IF(FirstPayment="","",EDATE(FirstPayment,A253-1))</f>
        <v/>
      </c>
      <c r="C253" s="19">
        <f>SUM(H253,M253,R253,W253,AB253,AG253,AL253,AQ253,AV253,BA253,I253,N253,S253,X253,AC253,AH253,AM253,AR253,AW253,BB253)</f>
        <v>0.0</v>
      </c>
      <c r="D253" s="19">
        <f>SUM(J253,O253,T253,Y253,AD253,AI253,AN253,AS253,AX253,BC253)</f>
        <v>0.0</v>
      </c>
      <c r="E253" s="19">
        <f>SUM(G253,L253,Q253,V253,AA253,AF253,AK253,AP253,AU253,AZ253)</f>
        <v>0.0</v>
      </c>
      <c r="F253" s="19">
        <f>J252</f>
        <v>0.0</v>
      </c>
      <c r="G253" s="19">
        <f>ROUND(F253*$G$5/12,2)</f>
        <v>0.0</v>
      </c>
      <c r="H253" s="19">
        <f>MIN($H$5,F253+G253)</f>
        <v>0.0</v>
      </c>
      <c r="I253" s="19">
        <f>MAX(0,MIN(F253+G253-H253,MonthlyPayment-SUM(H253,M253,R253,W253,AB253,AG253,AL253,AQ253,AV253,BA253)))</f>
        <v>0.0</v>
      </c>
      <c r="J253" s="19">
        <f>ROUND(F253+G253-H253-I253,2)</f>
        <v>0.0</v>
      </c>
      <c r="K253" s="19">
        <f>O252</f>
        <v>0.0</v>
      </c>
      <c r="L253" s="19">
        <f>ROUND(K253*$L$5/12,2)</f>
        <v>0.0</v>
      </c>
      <c r="M253" s="19">
        <f>MIN($M$5,K253+L253)</f>
        <v>0.0</v>
      </c>
      <c r="N253" s="19">
        <f>MAX(0,MIN(K253+L253-M253,MonthlyPayment-SUM(H253,M253,R253,W253,AB253,AG253,AL253,AQ253,AV253,BA253)-SUM(I253)))</f>
        <v>0.0</v>
      </c>
      <c r="O253" s="19">
        <f>ROUND(K253+L253-M253-N253,2)</f>
        <v>0.0</v>
      </c>
      <c r="P253" s="19">
        <f>T252</f>
        <v>0.0</v>
      </c>
      <c r="Q253" s="19">
        <f>ROUND(P253*$Q$5/12,2)</f>
        <v>0.0</v>
      </c>
      <c r="R253" s="19">
        <f>MIN($R$5,P253+Q253)</f>
        <v>0.0</v>
      </c>
      <c r="S253" s="19">
        <f>MAX(0,MIN(P253+Q253-R253,MonthlyPayment-SUM(H253,M253,R253,W253,AB253,AG253,AL253,AQ253,AV253,BA253)-SUM(I253,N253)))</f>
        <v>0.0</v>
      </c>
      <c r="T253" s="19">
        <f>ROUND(P253+Q253-R253-S253,2)</f>
        <v>0.0</v>
      </c>
      <c r="U253" s="19">
        <f>Y252</f>
        <v>0.0</v>
      </c>
      <c r="V253" s="19">
        <f>ROUND(U253*$V$5/12,2)</f>
        <v>0.0</v>
      </c>
      <c r="W253" s="19">
        <f>MIN($W$5,U253+V253)</f>
        <v>0.0</v>
      </c>
      <c r="X253" s="19">
        <f>MAX(0,MIN(U253+V253-W253,MonthlyPayment-SUM(H253,M253,R253,W253,AB253,AG253,AL253,AQ253,AV253,BA253)-SUM(I253,N253,S253)))</f>
        <v>0.0</v>
      </c>
      <c r="Y253" s="19">
        <f>ROUND(U253+V253-W253-X253,2)</f>
        <v>0.0</v>
      </c>
      <c r="Z253" s="19">
        <f>AD252</f>
        <v>0.0</v>
      </c>
      <c r="AA253" s="19">
        <f>ROUND(Z253*$AA$5/12,2)</f>
        <v>0.0</v>
      </c>
      <c r="AB253" s="19">
        <f>MIN($AB$5,Z253+AA253)</f>
        <v>0.0</v>
      </c>
      <c r="AC253" s="19">
        <f>MAX(0,MIN(Z253+AA253-AB253,MonthlyPayment-SUM(H253,M253,R253,W253,AB253,AG253,AL253,AQ253,AV253,BA253)-SUM(I253,N253,S253,X253)))</f>
        <v>0.0</v>
      </c>
      <c r="AD253" s="19">
        <f>ROUND(Z253+AA253-AB253-AC253,2)</f>
        <v>0.0</v>
      </c>
      <c r="AE253" s="19">
        <f>AI252</f>
        <v>0.0</v>
      </c>
      <c r="AF253" s="19">
        <f>ROUND(AE253*$AF$5/12,2)</f>
        <v>0.0</v>
      </c>
      <c r="AG253" s="19">
        <f>MIN($AG$5,AE253+AF253)</f>
        <v>0.0</v>
      </c>
      <c r="AH253" s="19">
        <f>MAX(0,MIN(AE253+AF253-AG253,MonthlyPayment-SUM(H253,M253,R253,W253,AB253,AG253,AL253,AQ253,AV253,BA253)-SUM(I253,N253,S253,X253,AC253)))</f>
        <v>0.0</v>
      </c>
      <c r="AI253" s="19">
        <f>ROUND(AE253+AF253-AG253-AH253,2)</f>
        <v>0.0</v>
      </c>
      <c r="AJ253" s="19">
        <f>AN252</f>
        <v>0.0</v>
      </c>
      <c r="AK253" s="19">
        <f>ROUND(AJ253*$AK$5/12,2)</f>
        <v>0.0</v>
      </c>
      <c r="AL253" s="19">
        <f>MIN($AL$5,AJ253+AK253)</f>
        <v>0.0</v>
      </c>
      <c r="AM253" s="19">
        <f>MAX(0,MIN(AJ253+AK253-AL253,MonthlyPayment-SUM(H253,M253,R253,W253,AB253,AG253,AL253,AQ253,AV253,BA253)-SUM(I253,N253,S253,X253,AC253,AH253)))</f>
        <v>0.0</v>
      </c>
      <c r="AN253" s="19">
        <f>ROUND(AJ253+AK253-AL253-AM253,2)</f>
        <v>0.0</v>
      </c>
      <c r="AO253" s="19">
        <f>AS252</f>
        <v>0.0</v>
      </c>
      <c r="AP253" s="19">
        <f>ROUND(AO253*$AP$5/12,2)</f>
        <v>0.0</v>
      </c>
      <c r="AQ253" s="19">
        <f>MIN($AQ$5,AO253+AP253)</f>
        <v>0.0</v>
      </c>
      <c r="AR253" s="19">
        <f>MAX(0,MIN(AO253+AP253-AQ253,MonthlyPayment-SUM(H253,M253,R253,W253,AB253,AG253,AL253,AQ253,AV253,BA253)-SUM(I253,N253,S253,X253,AC253,AH253,AM253)))</f>
        <v>0.0</v>
      </c>
      <c r="AS253" s="19">
        <f>ROUND(AO253+AP253-AQ253-AR253,2)</f>
        <v>0.0</v>
      </c>
      <c r="AT253" s="19">
        <f>AX252</f>
        <v>0.0</v>
      </c>
      <c r="AU253" s="19">
        <f>ROUND(AT253*$AU$5/12,2)</f>
        <v>0.0</v>
      </c>
      <c r="AV253" s="19">
        <f>MIN($AV$5,AT253+AU253)</f>
        <v>0.0</v>
      </c>
      <c r="AW253" s="19">
        <f>MAX(0,MIN(AT253+AU253-AV253,MonthlyPayment-SUM(H253,M253,R253,W253,AB253,AG253,AL253,AQ253,AV253,BA253)-SUM(I253,N253,S253,X253,AC253,AH253,AM253,AR253)))</f>
        <v>0.0</v>
      </c>
      <c r="AX253" s="19">
        <f>ROUND(AT253+AU253-AV253-AW253,2)</f>
        <v>0.0</v>
      </c>
      <c r="AY253" s="19">
        <f>BC252</f>
        <v>0.0</v>
      </c>
      <c r="AZ253" s="19">
        <f>ROUND(AY253*$AZ$5/12,2)</f>
        <v>0.0</v>
      </c>
      <c r="BA253" s="19">
        <f>MIN($BA$5,AY253+AZ253)</f>
        <v>0.0</v>
      </c>
      <c r="BB253" s="19">
        <f>MAX(0,MIN(AY253+AZ253-BA253,MonthlyPayment-SUM(H253,M253,R253,W253,AB253,AG253,AL253,AQ253,AV253,BA253)-SUM(I253,N253,S253,X253,AC253,AH253,AM253,AR253,AW253)))</f>
        <v>0.0</v>
      </c>
      <c r="BC253" s="19">
        <f>ROUND(AY253+AZ253-BA253-BB253,2)</f>
        <v>0.0</v>
      </c>
    </row>
    <row r="254" spans="1:55">
      <c r="A254" s="9">
        <v>248</v>
      </c>
      <c r="B254" s="15">
        <f>IF(FirstPayment="","",EDATE(FirstPayment,A254-1))</f>
        <v/>
      </c>
      <c r="C254" s="19">
        <f>SUM(H254,M254,R254,W254,AB254,AG254,AL254,AQ254,AV254,BA254,I254,N254,S254,X254,AC254,AH254,AM254,AR254,AW254,BB254)</f>
        <v>0.0</v>
      </c>
      <c r="D254" s="19">
        <f>SUM(J254,O254,T254,Y254,AD254,AI254,AN254,AS254,AX254,BC254)</f>
        <v>0.0</v>
      </c>
      <c r="E254" s="19">
        <f>SUM(G254,L254,Q254,V254,AA254,AF254,AK254,AP254,AU254,AZ254)</f>
        <v>0.0</v>
      </c>
      <c r="F254" s="19">
        <f>J253</f>
        <v>0.0</v>
      </c>
      <c r="G254" s="19">
        <f>ROUND(F254*$G$5/12,2)</f>
        <v>0.0</v>
      </c>
      <c r="H254" s="19">
        <f>MIN($H$5,F254+G254)</f>
        <v>0.0</v>
      </c>
      <c r="I254" s="19">
        <f>MAX(0,MIN(F254+G254-H254,MonthlyPayment-SUM(H254,M254,R254,W254,AB254,AG254,AL254,AQ254,AV254,BA254)))</f>
        <v>0.0</v>
      </c>
      <c r="J254" s="19">
        <f>ROUND(F254+G254-H254-I254,2)</f>
        <v>0.0</v>
      </c>
      <c r="K254" s="19">
        <f>O253</f>
        <v>0.0</v>
      </c>
      <c r="L254" s="19">
        <f>ROUND(K254*$L$5/12,2)</f>
        <v>0.0</v>
      </c>
      <c r="M254" s="19">
        <f>MIN($M$5,K254+L254)</f>
        <v>0.0</v>
      </c>
      <c r="N254" s="19">
        <f>MAX(0,MIN(K254+L254-M254,MonthlyPayment-SUM(H254,M254,R254,W254,AB254,AG254,AL254,AQ254,AV254,BA254)-SUM(I254)))</f>
        <v>0.0</v>
      </c>
      <c r="O254" s="19">
        <f>ROUND(K254+L254-M254-N254,2)</f>
        <v>0.0</v>
      </c>
      <c r="P254" s="19">
        <f>T253</f>
        <v>0.0</v>
      </c>
      <c r="Q254" s="19">
        <f>ROUND(P254*$Q$5/12,2)</f>
        <v>0.0</v>
      </c>
      <c r="R254" s="19">
        <f>MIN($R$5,P254+Q254)</f>
        <v>0.0</v>
      </c>
      <c r="S254" s="19">
        <f>MAX(0,MIN(P254+Q254-R254,MonthlyPayment-SUM(H254,M254,R254,W254,AB254,AG254,AL254,AQ254,AV254,BA254)-SUM(I254,N254)))</f>
        <v>0.0</v>
      </c>
      <c r="T254" s="19">
        <f>ROUND(P254+Q254-R254-S254,2)</f>
        <v>0.0</v>
      </c>
      <c r="U254" s="19">
        <f>Y253</f>
        <v>0.0</v>
      </c>
      <c r="V254" s="19">
        <f>ROUND(U254*$V$5/12,2)</f>
        <v>0.0</v>
      </c>
      <c r="W254" s="19">
        <f>MIN($W$5,U254+V254)</f>
        <v>0.0</v>
      </c>
      <c r="X254" s="19">
        <f>MAX(0,MIN(U254+V254-W254,MonthlyPayment-SUM(H254,M254,R254,W254,AB254,AG254,AL254,AQ254,AV254,BA254)-SUM(I254,N254,S254)))</f>
        <v>0.0</v>
      </c>
      <c r="Y254" s="19">
        <f>ROUND(U254+V254-W254-X254,2)</f>
        <v>0.0</v>
      </c>
      <c r="Z254" s="19">
        <f>AD253</f>
        <v>0.0</v>
      </c>
      <c r="AA254" s="19">
        <f>ROUND(Z254*$AA$5/12,2)</f>
        <v>0.0</v>
      </c>
      <c r="AB254" s="19">
        <f>MIN($AB$5,Z254+AA254)</f>
        <v>0.0</v>
      </c>
      <c r="AC254" s="19">
        <f>MAX(0,MIN(Z254+AA254-AB254,MonthlyPayment-SUM(H254,M254,R254,W254,AB254,AG254,AL254,AQ254,AV254,BA254)-SUM(I254,N254,S254,X254)))</f>
        <v>0.0</v>
      </c>
      <c r="AD254" s="19">
        <f>ROUND(Z254+AA254-AB254-AC254,2)</f>
        <v>0.0</v>
      </c>
      <c r="AE254" s="19">
        <f>AI253</f>
        <v>0.0</v>
      </c>
      <c r="AF254" s="19">
        <f>ROUND(AE254*$AF$5/12,2)</f>
        <v>0.0</v>
      </c>
      <c r="AG254" s="19">
        <f>MIN($AG$5,AE254+AF254)</f>
        <v>0.0</v>
      </c>
      <c r="AH254" s="19">
        <f>MAX(0,MIN(AE254+AF254-AG254,MonthlyPayment-SUM(H254,M254,R254,W254,AB254,AG254,AL254,AQ254,AV254,BA254)-SUM(I254,N254,S254,X254,AC254)))</f>
        <v>0.0</v>
      </c>
      <c r="AI254" s="19">
        <f>ROUND(AE254+AF254-AG254-AH254,2)</f>
        <v>0.0</v>
      </c>
      <c r="AJ254" s="19">
        <f>AN253</f>
        <v>0.0</v>
      </c>
      <c r="AK254" s="19">
        <f>ROUND(AJ254*$AK$5/12,2)</f>
        <v>0.0</v>
      </c>
      <c r="AL254" s="19">
        <f>MIN($AL$5,AJ254+AK254)</f>
        <v>0.0</v>
      </c>
      <c r="AM254" s="19">
        <f>MAX(0,MIN(AJ254+AK254-AL254,MonthlyPayment-SUM(H254,M254,R254,W254,AB254,AG254,AL254,AQ254,AV254,BA254)-SUM(I254,N254,S254,X254,AC254,AH254)))</f>
        <v>0.0</v>
      </c>
      <c r="AN254" s="19">
        <f>ROUND(AJ254+AK254-AL254-AM254,2)</f>
        <v>0.0</v>
      </c>
      <c r="AO254" s="19">
        <f>AS253</f>
        <v>0.0</v>
      </c>
      <c r="AP254" s="19">
        <f>ROUND(AO254*$AP$5/12,2)</f>
        <v>0.0</v>
      </c>
      <c r="AQ254" s="19">
        <f>MIN($AQ$5,AO254+AP254)</f>
        <v>0.0</v>
      </c>
      <c r="AR254" s="19">
        <f>MAX(0,MIN(AO254+AP254-AQ254,MonthlyPayment-SUM(H254,M254,R254,W254,AB254,AG254,AL254,AQ254,AV254,BA254)-SUM(I254,N254,S254,X254,AC254,AH254,AM254)))</f>
        <v>0.0</v>
      </c>
      <c r="AS254" s="19">
        <f>ROUND(AO254+AP254-AQ254-AR254,2)</f>
        <v>0.0</v>
      </c>
      <c r="AT254" s="19">
        <f>AX253</f>
        <v>0.0</v>
      </c>
      <c r="AU254" s="19">
        <f>ROUND(AT254*$AU$5/12,2)</f>
        <v>0.0</v>
      </c>
      <c r="AV254" s="19">
        <f>MIN($AV$5,AT254+AU254)</f>
        <v>0.0</v>
      </c>
      <c r="AW254" s="19">
        <f>MAX(0,MIN(AT254+AU254-AV254,MonthlyPayment-SUM(H254,M254,R254,W254,AB254,AG254,AL254,AQ254,AV254,BA254)-SUM(I254,N254,S254,X254,AC254,AH254,AM254,AR254)))</f>
        <v>0.0</v>
      </c>
      <c r="AX254" s="19">
        <f>ROUND(AT254+AU254-AV254-AW254,2)</f>
        <v>0.0</v>
      </c>
      <c r="AY254" s="19">
        <f>BC253</f>
        <v>0.0</v>
      </c>
      <c r="AZ254" s="19">
        <f>ROUND(AY254*$AZ$5/12,2)</f>
        <v>0.0</v>
      </c>
      <c r="BA254" s="19">
        <f>MIN($BA$5,AY254+AZ254)</f>
        <v>0.0</v>
      </c>
      <c r="BB254" s="19">
        <f>MAX(0,MIN(AY254+AZ254-BA254,MonthlyPayment-SUM(H254,M254,R254,W254,AB254,AG254,AL254,AQ254,AV254,BA254)-SUM(I254,N254,S254,X254,AC254,AH254,AM254,AR254,AW254)))</f>
        <v>0.0</v>
      </c>
      <c r="BC254" s="19">
        <f>ROUND(AY254+AZ254-BA254-BB254,2)</f>
        <v>0.0</v>
      </c>
    </row>
    <row r="255" spans="1:55">
      <c r="A255" s="9">
        <v>249</v>
      </c>
      <c r="B255" s="15">
        <f>IF(FirstPayment="","",EDATE(FirstPayment,A255-1))</f>
        <v/>
      </c>
      <c r="C255" s="19">
        <f>SUM(H255,M255,R255,W255,AB255,AG255,AL255,AQ255,AV255,BA255,I255,N255,S255,X255,AC255,AH255,AM255,AR255,AW255,BB255)</f>
        <v>0.0</v>
      </c>
      <c r="D255" s="19">
        <f>SUM(J255,O255,T255,Y255,AD255,AI255,AN255,AS255,AX255,BC255)</f>
        <v>0.0</v>
      </c>
      <c r="E255" s="19">
        <f>SUM(G255,L255,Q255,V255,AA255,AF255,AK255,AP255,AU255,AZ255)</f>
        <v>0.0</v>
      </c>
      <c r="F255" s="19">
        <f>J254</f>
        <v>0.0</v>
      </c>
      <c r="G255" s="19">
        <f>ROUND(F255*$G$5/12,2)</f>
        <v>0.0</v>
      </c>
      <c r="H255" s="19">
        <f>MIN($H$5,F255+G255)</f>
        <v>0.0</v>
      </c>
      <c r="I255" s="19">
        <f>MAX(0,MIN(F255+G255-H255,MonthlyPayment-SUM(H255,M255,R255,W255,AB255,AG255,AL255,AQ255,AV255,BA255)))</f>
        <v>0.0</v>
      </c>
      <c r="J255" s="19">
        <f>ROUND(F255+G255-H255-I255,2)</f>
        <v>0.0</v>
      </c>
      <c r="K255" s="19">
        <f>O254</f>
        <v>0.0</v>
      </c>
      <c r="L255" s="19">
        <f>ROUND(K255*$L$5/12,2)</f>
        <v>0.0</v>
      </c>
      <c r="M255" s="19">
        <f>MIN($M$5,K255+L255)</f>
        <v>0.0</v>
      </c>
      <c r="N255" s="19">
        <f>MAX(0,MIN(K255+L255-M255,MonthlyPayment-SUM(H255,M255,R255,W255,AB255,AG255,AL255,AQ255,AV255,BA255)-SUM(I255)))</f>
        <v>0.0</v>
      </c>
      <c r="O255" s="19">
        <f>ROUND(K255+L255-M255-N255,2)</f>
        <v>0.0</v>
      </c>
      <c r="P255" s="19">
        <f>T254</f>
        <v>0.0</v>
      </c>
      <c r="Q255" s="19">
        <f>ROUND(P255*$Q$5/12,2)</f>
        <v>0.0</v>
      </c>
      <c r="R255" s="19">
        <f>MIN($R$5,P255+Q255)</f>
        <v>0.0</v>
      </c>
      <c r="S255" s="19">
        <f>MAX(0,MIN(P255+Q255-R255,MonthlyPayment-SUM(H255,M255,R255,W255,AB255,AG255,AL255,AQ255,AV255,BA255)-SUM(I255,N255)))</f>
        <v>0.0</v>
      </c>
      <c r="T255" s="19">
        <f>ROUND(P255+Q255-R255-S255,2)</f>
        <v>0.0</v>
      </c>
      <c r="U255" s="19">
        <f>Y254</f>
        <v>0.0</v>
      </c>
      <c r="V255" s="19">
        <f>ROUND(U255*$V$5/12,2)</f>
        <v>0.0</v>
      </c>
      <c r="W255" s="19">
        <f>MIN($W$5,U255+V255)</f>
        <v>0.0</v>
      </c>
      <c r="X255" s="19">
        <f>MAX(0,MIN(U255+V255-W255,MonthlyPayment-SUM(H255,M255,R255,W255,AB255,AG255,AL255,AQ255,AV255,BA255)-SUM(I255,N255,S255)))</f>
        <v>0.0</v>
      </c>
      <c r="Y255" s="19">
        <f>ROUND(U255+V255-W255-X255,2)</f>
        <v>0.0</v>
      </c>
      <c r="Z255" s="19">
        <f>AD254</f>
        <v>0.0</v>
      </c>
      <c r="AA255" s="19">
        <f>ROUND(Z255*$AA$5/12,2)</f>
        <v>0.0</v>
      </c>
      <c r="AB255" s="19">
        <f>MIN($AB$5,Z255+AA255)</f>
        <v>0.0</v>
      </c>
      <c r="AC255" s="19">
        <f>MAX(0,MIN(Z255+AA255-AB255,MonthlyPayment-SUM(H255,M255,R255,W255,AB255,AG255,AL255,AQ255,AV255,BA255)-SUM(I255,N255,S255,X255)))</f>
        <v>0.0</v>
      </c>
      <c r="AD255" s="19">
        <f>ROUND(Z255+AA255-AB255-AC255,2)</f>
        <v>0.0</v>
      </c>
      <c r="AE255" s="19">
        <f>AI254</f>
        <v>0.0</v>
      </c>
      <c r="AF255" s="19">
        <f>ROUND(AE255*$AF$5/12,2)</f>
        <v>0.0</v>
      </c>
      <c r="AG255" s="19">
        <f>MIN($AG$5,AE255+AF255)</f>
        <v>0.0</v>
      </c>
      <c r="AH255" s="19">
        <f>MAX(0,MIN(AE255+AF255-AG255,MonthlyPayment-SUM(H255,M255,R255,W255,AB255,AG255,AL255,AQ255,AV255,BA255)-SUM(I255,N255,S255,X255,AC255)))</f>
        <v>0.0</v>
      </c>
      <c r="AI255" s="19">
        <f>ROUND(AE255+AF255-AG255-AH255,2)</f>
        <v>0.0</v>
      </c>
      <c r="AJ255" s="19">
        <f>AN254</f>
        <v>0.0</v>
      </c>
      <c r="AK255" s="19">
        <f>ROUND(AJ255*$AK$5/12,2)</f>
        <v>0.0</v>
      </c>
      <c r="AL255" s="19">
        <f>MIN($AL$5,AJ255+AK255)</f>
        <v>0.0</v>
      </c>
      <c r="AM255" s="19">
        <f>MAX(0,MIN(AJ255+AK255-AL255,MonthlyPayment-SUM(H255,M255,R255,W255,AB255,AG255,AL255,AQ255,AV255,BA255)-SUM(I255,N255,S255,X255,AC255,AH255)))</f>
        <v>0.0</v>
      </c>
      <c r="AN255" s="19">
        <f>ROUND(AJ255+AK255-AL255-AM255,2)</f>
        <v>0.0</v>
      </c>
      <c r="AO255" s="19">
        <f>AS254</f>
        <v>0.0</v>
      </c>
      <c r="AP255" s="19">
        <f>ROUND(AO255*$AP$5/12,2)</f>
        <v>0.0</v>
      </c>
      <c r="AQ255" s="19">
        <f>MIN($AQ$5,AO255+AP255)</f>
        <v>0.0</v>
      </c>
      <c r="AR255" s="19">
        <f>MAX(0,MIN(AO255+AP255-AQ255,MonthlyPayment-SUM(H255,M255,R255,W255,AB255,AG255,AL255,AQ255,AV255,BA255)-SUM(I255,N255,S255,X255,AC255,AH255,AM255)))</f>
        <v>0.0</v>
      </c>
      <c r="AS255" s="19">
        <f>ROUND(AO255+AP255-AQ255-AR255,2)</f>
        <v>0.0</v>
      </c>
      <c r="AT255" s="19">
        <f>AX254</f>
        <v>0.0</v>
      </c>
      <c r="AU255" s="19">
        <f>ROUND(AT255*$AU$5/12,2)</f>
        <v>0.0</v>
      </c>
      <c r="AV255" s="19">
        <f>MIN($AV$5,AT255+AU255)</f>
        <v>0.0</v>
      </c>
      <c r="AW255" s="19">
        <f>MAX(0,MIN(AT255+AU255-AV255,MonthlyPayment-SUM(H255,M255,R255,W255,AB255,AG255,AL255,AQ255,AV255,BA255)-SUM(I255,N255,S255,X255,AC255,AH255,AM255,AR255)))</f>
        <v>0.0</v>
      </c>
      <c r="AX255" s="19">
        <f>ROUND(AT255+AU255-AV255-AW255,2)</f>
        <v>0.0</v>
      </c>
      <c r="AY255" s="19">
        <f>BC254</f>
        <v>0.0</v>
      </c>
      <c r="AZ255" s="19">
        <f>ROUND(AY255*$AZ$5/12,2)</f>
        <v>0.0</v>
      </c>
      <c r="BA255" s="19">
        <f>MIN($BA$5,AY255+AZ255)</f>
        <v>0.0</v>
      </c>
      <c r="BB255" s="19">
        <f>MAX(0,MIN(AY255+AZ255-BA255,MonthlyPayment-SUM(H255,M255,R255,W255,AB255,AG255,AL255,AQ255,AV255,BA255)-SUM(I255,N255,S255,X255,AC255,AH255,AM255,AR255,AW255)))</f>
        <v>0.0</v>
      </c>
      <c r="BC255" s="19">
        <f>ROUND(AY255+AZ255-BA255-BB255,2)</f>
        <v>0.0</v>
      </c>
    </row>
    <row r="256" spans="1:55">
      <c r="A256" s="9">
        <v>250</v>
      </c>
      <c r="B256" s="15">
        <f>IF(FirstPayment="","",EDATE(FirstPayment,A256-1))</f>
        <v/>
      </c>
      <c r="C256" s="19">
        <f>SUM(H256,M256,R256,W256,AB256,AG256,AL256,AQ256,AV256,BA256,I256,N256,S256,X256,AC256,AH256,AM256,AR256,AW256,BB256)</f>
        <v>0.0</v>
      </c>
      <c r="D256" s="19">
        <f>SUM(J256,O256,T256,Y256,AD256,AI256,AN256,AS256,AX256,BC256)</f>
        <v>0.0</v>
      </c>
      <c r="E256" s="19">
        <f>SUM(G256,L256,Q256,V256,AA256,AF256,AK256,AP256,AU256,AZ256)</f>
        <v>0.0</v>
      </c>
      <c r="F256" s="19">
        <f>J255</f>
        <v>0.0</v>
      </c>
      <c r="G256" s="19">
        <f>ROUND(F256*$G$5/12,2)</f>
        <v>0.0</v>
      </c>
      <c r="H256" s="19">
        <f>MIN($H$5,F256+G256)</f>
        <v>0.0</v>
      </c>
      <c r="I256" s="19">
        <f>MAX(0,MIN(F256+G256-H256,MonthlyPayment-SUM(H256,M256,R256,W256,AB256,AG256,AL256,AQ256,AV256,BA256)))</f>
        <v>0.0</v>
      </c>
      <c r="J256" s="19">
        <f>ROUND(F256+G256-H256-I256,2)</f>
        <v>0.0</v>
      </c>
      <c r="K256" s="19">
        <f>O255</f>
        <v>0.0</v>
      </c>
      <c r="L256" s="19">
        <f>ROUND(K256*$L$5/12,2)</f>
        <v>0.0</v>
      </c>
      <c r="M256" s="19">
        <f>MIN($M$5,K256+L256)</f>
        <v>0.0</v>
      </c>
      <c r="N256" s="19">
        <f>MAX(0,MIN(K256+L256-M256,MonthlyPayment-SUM(H256,M256,R256,W256,AB256,AG256,AL256,AQ256,AV256,BA256)-SUM(I256)))</f>
        <v>0.0</v>
      </c>
      <c r="O256" s="19">
        <f>ROUND(K256+L256-M256-N256,2)</f>
        <v>0.0</v>
      </c>
      <c r="P256" s="19">
        <f>T255</f>
        <v>0.0</v>
      </c>
      <c r="Q256" s="19">
        <f>ROUND(P256*$Q$5/12,2)</f>
        <v>0.0</v>
      </c>
      <c r="R256" s="19">
        <f>MIN($R$5,P256+Q256)</f>
        <v>0.0</v>
      </c>
      <c r="S256" s="19">
        <f>MAX(0,MIN(P256+Q256-R256,MonthlyPayment-SUM(H256,M256,R256,W256,AB256,AG256,AL256,AQ256,AV256,BA256)-SUM(I256,N256)))</f>
        <v>0.0</v>
      </c>
      <c r="T256" s="19">
        <f>ROUND(P256+Q256-R256-S256,2)</f>
        <v>0.0</v>
      </c>
      <c r="U256" s="19">
        <f>Y255</f>
        <v>0.0</v>
      </c>
      <c r="V256" s="19">
        <f>ROUND(U256*$V$5/12,2)</f>
        <v>0.0</v>
      </c>
      <c r="W256" s="19">
        <f>MIN($W$5,U256+V256)</f>
        <v>0.0</v>
      </c>
      <c r="X256" s="19">
        <f>MAX(0,MIN(U256+V256-W256,MonthlyPayment-SUM(H256,M256,R256,W256,AB256,AG256,AL256,AQ256,AV256,BA256)-SUM(I256,N256,S256)))</f>
        <v>0.0</v>
      </c>
      <c r="Y256" s="19">
        <f>ROUND(U256+V256-W256-X256,2)</f>
        <v>0.0</v>
      </c>
      <c r="Z256" s="19">
        <f>AD255</f>
        <v>0.0</v>
      </c>
      <c r="AA256" s="19">
        <f>ROUND(Z256*$AA$5/12,2)</f>
        <v>0.0</v>
      </c>
      <c r="AB256" s="19">
        <f>MIN($AB$5,Z256+AA256)</f>
        <v>0.0</v>
      </c>
      <c r="AC256" s="19">
        <f>MAX(0,MIN(Z256+AA256-AB256,MonthlyPayment-SUM(H256,M256,R256,W256,AB256,AG256,AL256,AQ256,AV256,BA256)-SUM(I256,N256,S256,X256)))</f>
        <v>0.0</v>
      </c>
      <c r="AD256" s="19">
        <f>ROUND(Z256+AA256-AB256-AC256,2)</f>
        <v>0.0</v>
      </c>
      <c r="AE256" s="19">
        <f>AI255</f>
        <v>0.0</v>
      </c>
      <c r="AF256" s="19">
        <f>ROUND(AE256*$AF$5/12,2)</f>
        <v>0.0</v>
      </c>
      <c r="AG256" s="19">
        <f>MIN($AG$5,AE256+AF256)</f>
        <v>0.0</v>
      </c>
      <c r="AH256" s="19">
        <f>MAX(0,MIN(AE256+AF256-AG256,MonthlyPayment-SUM(H256,M256,R256,W256,AB256,AG256,AL256,AQ256,AV256,BA256)-SUM(I256,N256,S256,X256,AC256)))</f>
        <v>0.0</v>
      </c>
      <c r="AI256" s="19">
        <f>ROUND(AE256+AF256-AG256-AH256,2)</f>
        <v>0.0</v>
      </c>
      <c r="AJ256" s="19">
        <f>AN255</f>
        <v>0.0</v>
      </c>
      <c r="AK256" s="19">
        <f>ROUND(AJ256*$AK$5/12,2)</f>
        <v>0.0</v>
      </c>
      <c r="AL256" s="19">
        <f>MIN($AL$5,AJ256+AK256)</f>
        <v>0.0</v>
      </c>
      <c r="AM256" s="19">
        <f>MAX(0,MIN(AJ256+AK256-AL256,MonthlyPayment-SUM(H256,M256,R256,W256,AB256,AG256,AL256,AQ256,AV256,BA256)-SUM(I256,N256,S256,X256,AC256,AH256)))</f>
        <v>0.0</v>
      </c>
      <c r="AN256" s="19">
        <f>ROUND(AJ256+AK256-AL256-AM256,2)</f>
        <v>0.0</v>
      </c>
      <c r="AO256" s="19">
        <f>AS255</f>
        <v>0.0</v>
      </c>
      <c r="AP256" s="19">
        <f>ROUND(AO256*$AP$5/12,2)</f>
        <v>0.0</v>
      </c>
      <c r="AQ256" s="19">
        <f>MIN($AQ$5,AO256+AP256)</f>
        <v>0.0</v>
      </c>
      <c r="AR256" s="19">
        <f>MAX(0,MIN(AO256+AP256-AQ256,MonthlyPayment-SUM(H256,M256,R256,W256,AB256,AG256,AL256,AQ256,AV256,BA256)-SUM(I256,N256,S256,X256,AC256,AH256,AM256)))</f>
        <v>0.0</v>
      </c>
      <c r="AS256" s="19">
        <f>ROUND(AO256+AP256-AQ256-AR256,2)</f>
        <v>0.0</v>
      </c>
      <c r="AT256" s="19">
        <f>AX255</f>
        <v>0.0</v>
      </c>
      <c r="AU256" s="19">
        <f>ROUND(AT256*$AU$5/12,2)</f>
        <v>0.0</v>
      </c>
      <c r="AV256" s="19">
        <f>MIN($AV$5,AT256+AU256)</f>
        <v>0.0</v>
      </c>
      <c r="AW256" s="19">
        <f>MAX(0,MIN(AT256+AU256-AV256,MonthlyPayment-SUM(H256,M256,R256,W256,AB256,AG256,AL256,AQ256,AV256,BA256)-SUM(I256,N256,S256,X256,AC256,AH256,AM256,AR256)))</f>
        <v>0.0</v>
      </c>
      <c r="AX256" s="19">
        <f>ROUND(AT256+AU256-AV256-AW256,2)</f>
        <v>0.0</v>
      </c>
      <c r="AY256" s="19">
        <f>BC255</f>
        <v>0.0</v>
      </c>
      <c r="AZ256" s="19">
        <f>ROUND(AY256*$AZ$5/12,2)</f>
        <v>0.0</v>
      </c>
      <c r="BA256" s="19">
        <f>MIN($BA$5,AY256+AZ256)</f>
        <v>0.0</v>
      </c>
      <c r="BB256" s="19">
        <f>MAX(0,MIN(AY256+AZ256-BA256,MonthlyPayment-SUM(H256,M256,R256,W256,AB256,AG256,AL256,AQ256,AV256,BA256)-SUM(I256,N256,S256,X256,AC256,AH256,AM256,AR256,AW256)))</f>
        <v>0.0</v>
      </c>
      <c r="BC256" s="19">
        <f>ROUND(AY256+AZ256-BA256-BB256,2)</f>
        <v>0.0</v>
      </c>
    </row>
    <row r="257" spans="1:55">
      <c r="A257" s="9">
        <v>251</v>
      </c>
      <c r="B257" s="15">
        <f>IF(FirstPayment="","",EDATE(FirstPayment,A257-1))</f>
        <v/>
      </c>
      <c r="C257" s="19">
        <f>SUM(H257,M257,R257,W257,AB257,AG257,AL257,AQ257,AV257,BA257,I257,N257,S257,X257,AC257,AH257,AM257,AR257,AW257,BB257)</f>
        <v>0.0</v>
      </c>
      <c r="D257" s="19">
        <f>SUM(J257,O257,T257,Y257,AD257,AI257,AN257,AS257,AX257,BC257)</f>
        <v>0.0</v>
      </c>
      <c r="E257" s="19">
        <f>SUM(G257,L257,Q257,V257,AA257,AF257,AK257,AP257,AU257,AZ257)</f>
        <v>0.0</v>
      </c>
      <c r="F257" s="19">
        <f>J256</f>
        <v>0.0</v>
      </c>
      <c r="G257" s="19">
        <f>ROUND(F257*$G$5/12,2)</f>
        <v>0.0</v>
      </c>
      <c r="H257" s="19">
        <f>MIN($H$5,F257+G257)</f>
        <v>0.0</v>
      </c>
      <c r="I257" s="19">
        <f>MAX(0,MIN(F257+G257-H257,MonthlyPayment-SUM(H257,M257,R257,W257,AB257,AG257,AL257,AQ257,AV257,BA257)))</f>
        <v>0.0</v>
      </c>
      <c r="J257" s="19">
        <f>ROUND(F257+G257-H257-I257,2)</f>
        <v>0.0</v>
      </c>
      <c r="K257" s="19">
        <f>O256</f>
        <v>0.0</v>
      </c>
      <c r="L257" s="19">
        <f>ROUND(K257*$L$5/12,2)</f>
        <v>0.0</v>
      </c>
      <c r="M257" s="19">
        <f>MIN($M$5,K257+L257)</f>
        <v>0.0</v>
      </c>
      <c r="N257" s="19">
        <f>MAX(0,MIN(K257+L257-M257,MonthlyPayment-SUM(H257,M257,R257,W257,AB257,AG257,AL257,AQ257,AV257,BA257)-SUM(I257)))</f>
        <v>0.0</v>
      </c>
      <c r="O257" s="19">
        <f>ROUND(K257+L257-M257-N257,2)</f>
        <v>0.0</v>
      </c>
      <c r="P257" s="19">
        <f>T256</f>
        <v>0.0</v>
      </c>
      <c r="Q257" s="19">
        <f>ROUND(P257*$Q$5/12,2)</f>
        <v>0.0</v>
      </c>
      <c r="R257" s="19">
        <f>MIN($R$5,P257+Q257)</f>
        <v>0.0</v>
      </c>
      <c r="S257" s="19">
        <f>MAX(0,MIN(P257+Q257-R257,MonthlyPayment-SUM(H257,M257,R257,W257,AB257,AG257,AL257,AQ257,AV257,BA257)-SUM(I257,N257)))</f>
        <v>0.0</v>
      </c>
      <c r="T257" s="19">
        <f>ROUND(P257+Q257-R257-S257,2)</f>
        <v>0.0</v>
      </c>
      <c r="U257" s="19">
        <f>Y256</f>
        <v>0.0</v>
      </c>
      <c r="V257" s="19">
        <f>ROUND(U257*$V$5/12,2)</f>
        <v>0.0</v>
      </c>
      <c r="W257" s="19">
        <f>MIN($W$5,U257+V257)</f>
        <v>0.0</v>
      </c>
      <c r="X257" s="19">
        <f>MAX(0,MIN(U257+V257-W257,MonthlyPayment-SUM(H257,M257,R257,W257,AB257,AG257,AL257,AQ257,AV257,BA257)-SUM(I257,N257,S257)))</f>
        <v>0.0</v>
      </c>
      <c r="Y257" s="19">
        <f>ROUND(U257+V257-W257-X257,2)</f>
        <v>0.0</v>
      </c>
      <c r="Z257" s="19">
        <f>AD256</f>
        <v>0.0</v>
      </c>
      <c r="AA257" s="19">
        <f>ROUND(Z257*$AA$5/12,2)</f>
        <v>0.0</v>
      </c>
      <c r="AB257" s="19">
        <f>MIN($AB$5,Z257+AA257)</f>
        <v>0.0</v>
      </c>
      <c r="AC257" s="19">
        <f>MAX(0,MIN(Z257+AA257-AB257,MonthlyPayment-SUM(H257,M257,R257,W257,AB257,AG257,AL257,AQ257,AV257,BA257)-SUM(I257,N257,S257,X257)))</f>
        <v>0.0</v>
      </c>
      <c r="AD257" s="19">
        <f>ROUND(Z257+AA257-AB257-AC257,2)</f>
        <v>0.0</v>
      </c>
      <c r="AE257" s="19">
        <f>AI256</f>
        <v>0.0</v>
      </c>
      <c r="AF257" s="19">
        <f>ROUND(AE257*$AF$5/12,2)</f>
        <v>0.0</v>
      </c>
      <c r="AG257" s="19">
        <f>MIN($AG$5,AE257+AF257)</f>
        <v>0.0</v>
      </c>
      <c r="AH257" s="19">
        <f>MAX(0,MIN(AE257+AF257-AG257,MonthlyPayment-SUM(H257,M257,R257,W257,AB257,AG257,AL257,AQ257,AV257,BA257)-SUM(I257,N257,S257,X257,AC257)))</f>
        <v>0.0</v>
      </c>
      <c r="AI257" s="19">
        <f>ROUND(AE257+AF257-AG257-AH257,2)</f>
        <v>0.0</v>
      </c>
      <c r="AJ257" s="19">
        <f>AN256</f>
        <v>0.0</v>
      </c>
      <c r="AK257" s="19">
        <f>ROUND(AJ257*$AK$5/12,2)</f>
        <v>0.0</v>
      </c>
      <c r="AL257" s="19">
        <f>MIN($AL$5,AJ257+AK257)</f>
        <v>0.0</v>
      </c>
      <c r="AM257" s="19">
        <f>MAX(0,MIN(AJ257+AK257-AL257,MonthlyPayment-SUM(H257,M257,R257,W257,AB257,AG257,AL257,AQ257,AV257,BA257)-SUM(I257,N257,S257,X257,AC257,AH257)))</f>
        <v>0.0</v>
      </c>
      <c r="AN257" s="19">
        <f>ROUND(AJ257+AK257-AL257-AM257,2)</f>
        <v>0.0</v>
      </c>
      <c r="AO257" s="19">
        <f>AS256</f>
        <v>0.0</v>
      </c>
      <c r="AP257" s="19">
        <f>ROUND(AO257*$AP$5/12,2)</f>
        <v>0.0</v>
      </c>
      <c r="AQ257" s="19">
        <f>MIN($AQ$5,AO257+AP257)</f>
        <v>0.0</v>
      </c>
      <c r="AR257" s="19">
        <f>MAX(0,MIN(AO257+AP257-AQ257,MonthlyPayment-SUM(H257,M257,R257,W257,AB257,AG257,AL257,AQ257,AV257,BA257)-SUM(I257,N257,S257,X257,AC257,AH257,AM257)))</f>
        <v>0.0</v>
      </c>
      <c r="AS257" s="19">
        <f>ROUND(AO257+AP257-AQ257-AR257,2)</f>
        <v>0.0</v>
      </c>
      <c r="AT257" s="19">
        <f>AX256</f>
        <v>0.0</v>
      </c>
      <c r="AU257" s="19">
        <f>ROUND(AT257*$AU$5/12,2)</f>
        <v>0.0</v>
      </c>
      <c r="AV257" s="19">
        <f>MIN($AV$5,AT257+AU257)</f>
        <v>0.0</v>
      </c>
      <c r="AW257" s="19">
        <f>MAX(0,MIN(AT257+AU257-AV257,MonthlyPayment-SUM(H257,M257,R257,W257,AB257,AG257,AL257,AQ257,AV257,BA257)-SUM(I257,N257,S257,X257,AC257,AH257,AM257,AR257)))</f>
        <v>0.0</v>
      </c>
      <c r="AX257" s="19">
        <f>ROUND(AT257+AU257-AV257-AW257,2)</f>
        <v>0.0</v>
      </c>
      <c r="AY257" s="19">
        <f>BC256</f>
        <v>0.0</v>
      </c>
      <c r="AZ257" s="19">
        <f>ROUND(AY257*$AZ$5/12,2)</f>
        <v>0.0</v>
      </c>
      <c r="BA257" s="19">
        <f>MIN($BA$5,AY257+AZ257)</f>
        <v>0.0</v>
      </c>
      <c r="BB257" s="19">
        <f>MAX(0,MIN(AY257+AZ257-BA257,MonthlyPayment-SUM(H257,M257,R257,W257,AB257,AG257,AL257,AQ257,AV257,BA257)-SUM(I257,N257,S257,X257,AC257,AH257,AM257,AR257,AW257)))</f>
        <v>0.0</v>
      </c>
      <c r="BC257" s="19">
        <f>ROUND(AY257+AZ257-BA257-BB257,2)</f>
        <v>0.0</v>
      </c>
    </row>
    <row r="258" spans="1:55">
      <c r="A258" s="9">
        <v>252</v>
      </c>
      <c r="B258" s="15">
        <f>IF(FirstPayment="","",EDATE(FirstPayment,A258-1))</f>
        <v/>
      </c>
      <c r="C258" s="19">
        <f>SUM(H258,M258,R258,W258,AB258,AG258,AL258,AQ258,AV258,BA258,I258,N258,S258,X258,AC258,AH258,AM258,AR258,AW258,BB258)</f>
        <v>0.0</v>
      </c>
      <c r="D258" s="19">
        <f>SUM(J258,O258,T258,Y258,AD258,AI258,AN258,AS258,AX258,BC258)</f>
        <v>0.0</v>
      </c>
      <c r="E258" s="19">
        <f>SUM(G258,L258,Q258,V258,AA258,AF258,AK258,AP258,AU258,AZ258)</f>
        <v>0.0</v>
      </c>
      <c r="F258" s="19">
        <f>J257</f>
        <v>0.0</v>
      </c>
      <c r="G258" s="19">
        <f>ROUND(F258*$G$5/12,2)</f>
        <v>0.0</v>
      </c>
      <c r="H258" s="19">
        <f>MIN($H$5,F258+G258)</f>
        <v>0.0</v>
      </c>
      <c r="I258" s="19">
        <f>MAX(0,MIN(F258+G258-H258,MonthlyPayment-SUM(H258,M258,R258,W258,AB258,AG258,AL258,AQ258,AV258,BA258)))</f>
        <v>0.0</v>
      </c>
      <c r="J258" s="19">
        <f>ROUND(F258+G258-H258-I258,2)</f>
        <v>0.0</v>
      </c>
      <c r="K258" s="19">
        <f>O257</f>
        <v>0.0</v>
      </c>
      <c r="L258" s="19">
        <f>ROUND(K258*$L$5/12,2)</f>
        <v>0.0</v>
      </c>
      <c r="M258" s="19">
        <f>MIN($M$5,K258+L258)</f>
        <v>0.0</v>
      </c>
      <c r="N258" s="19">
        <f>MAX(0,MIN(K258+L258-M258,MonthlyPayment-SUM(H258,M258,R258,W258,AB258,AG258,AL258,AQ258,AV258,BA258)-SUM(I258)))</f>
        <v>0.0</v>
      </c>
      <c r="O258" s="19">
        <f>ROUND(K258+L258-M258-N258,2)</f>
        <v>0.0</v>
      </c>
      <c r="P258" s="19">
        <f>T257</f>
        <v>0.0</v>
      </c>
      <c r="Q258" s="19">
        <f>ROUND(P258*$Q$5/12,2)</f>
        <v>0.0</v>
      </c>
      <c r="R258" s="19">
        <f>MIN($R$5,P258+Q258)</f>
        <v>0.0</v>
      </c>
      <c r="S258" s="19">
        <f>MAX(0,MIN(P258+Q258-R258,MonthlyPayment-SUM(H258,M258,R258,W258,AB258,AG258,AL258,AQ258,AV258,BA258)-SUM(I258,N258)))</f>
        <v>0.0</v>
      </c>
      <c r="T258" s="19">
        <f>ROUND(P258+Q258-R258-S258,2)</f>
        <v>0.0</v>
      </c>
      <c r="U258" s="19">
        <f>Y257</f>
        <v>0.0</v>
      </c>
      <c r="V258" s="19">
        <f>ROUND(U258*$V$5/12,2)</f>
        <v>0.0</v>
      </c>
      <c r="W258" s="19">
        <f>MIN($W$5,U258+V258)</f>
        <v>0.0</v>
      </c>
      <c r="X258" s="19">
        <f>MAX(0,MIN(U258+V258-W258,MonthlyPayment-SUM(H258,M258,R258,W258,AB258,AG258,AL258,AQ258,AV258,BA258)-SUM(I258,N258,S258)))</f>
        <v>0.0</v>
      </c>
      <c r="Y258" s="19">
        <f>ROUND(U258+V258-W258-X258,2)</f>
        <v>0.0</v>
      </c>
      <c r="Z258" s="19">
        <f>AD257</f>
        <v>0.0</v>
      </c>
      <c r="AA258" s="19">
        <f>ROUND(Z258*$AA$5/12,2)</f>
        <v>0.0</v>
      </c>
      <c r="AB258" s="19">
        <f>MIN($AB$5,Z258+AA258)</f>
        <v>0.0</v>
      </c>
      <c r="AC258" s="19">
        <f>MAX(0,MIN(Z258+AA258-AB258,MonthlyPayment-SUM(H258,M258,R258,W258,AB258,AG258,AL258,AQ258,AV258,BA258)-SUM(I258,N258,S258,X258)))</f>
        <v>0.0</v>
      </c>
      <c r="AD258" s="19">
        <f>ROUND(Z258+AA258-AB258-AC258,2)</f>
        <v>0.0</v>
      </c>
      <c r="AE258" s="19">
        <f>AI257</f>
        <v>0.0</v>
      </c>
      <c r="AF258" s="19">
        <f>ROUND(AE258*$AF$5/12,2)</f>
        <v>0.0</v>
      </c>
      <c r="AG258" s="19">
        <f>MIN($AG$5,AE258+AF258)</f>
        <v>0.0</v>
      </c>
      <c r="AH258" s="19">
        <f>MAX(0,MIN(AE258+AF258-AG258,MonthlyPayment-SUM(H258,M258,R258,W258,AB258,AG258,AL258,AQ258,AV258,BA258)-SUM(I258,N258,S258,X258,AC258)))</f>
        <v>0.0</v>
      </c>
      <c r="AI258" s="19">
        <f>ROUND(AE258+AF258-AG258-AH258,2)</f>
        <v>0.0</v>
      </c>
      <c r="AJ258" s="19">
        <f>AN257</f>
        <v>0.0</v>
      </c>
      <c r="AK258" s="19">
        <f>ROUND(AJ258*$AK$5/12,2)</f>
        <v>0.0</v>
      </c>
      <c r="AL258" s="19">
        <f>MIN($AL$5,AJ258+AK258)</f>
        <v>0.0</v>
      </c>
      <c r="AM258" s="19">
        <f>MAX(0,MIN(AJ258+AK258-AL258,MonthlyPayment-SUM(H258,M258,R258,W258,AB258,AG258,AL258,AQ258,AV258,BA258)-SUM(I258,N258,S258,X258,AC258,AH258)))</f>
        <v>0.0</v>
      </c>
      <c r="AN258" s="19">
        <f>ROUND(AJ258+AK258-AL258-AM258,2)</f>
        <v>0.0</v>
      </c>
      <c r="AO258" s="19">
        <f>AS257</f>
        <v>0.0</v>
      </c>
      <c r="AP258" s="19">
        <f>ROUND(AO258*$AP$5/12,2)</f>
        <v>0.0</v>
      </c>
      <c r="AQ258" s="19">
        <f>MIN($AQ$5,AO258+AP258)</f>
        <v>0.0</v>
      </c>
      <c r="AR258" s="19">
        <f>MAX(0,MIN(AO258+AP258-AQ258,MonthlyPayment-SUM(H258,M258,R258,W258,AB258,AG258,AL258,AQ258,AV258,BA258)-SUM(I258,N258,S258,X258,AC258,AH258,AM258)))</f>
        <v>0.0</v>
      </c>
      <c r="AS258" s="19">
        <f>ROUND(AO258+AP258-AQ258-AR258,2)</f>
        <v>0.0</v>
      </c>
      <c r="AT258" s="19">
        <f>AX257</f>
        <v>0.0</v>
      </c>
      <c r="AU258" s="19">
        <f>ROUND(AT258*$AU$5/12,2)</f>
        <v>0.0</v>
      </c>
      <c r="AV258" s="19">
        <f>MIN($AV$5,AT258+AU258)</f>
        <v>0.0</v>
      </c>
      <c r="AW258" s="19">
        <f>MAX(0,MIN(AT258+AU258-AV258,MonthlyPayment-SUM(H258,M258,R258,W258,AB258,AG258,AL258,AQ258,AV258,BA258)-SUM(I258,N258,S258,X258,AC258,AH258,AM258,AR258)))</f>
        <v>0.0</v>
      </c>
      <c r="AX258" s="19">
        <f>ROUND(AT258+AU258-AV258-AW258,2)</f>
        <v>0.0</v>
      </c>
      <c r="AY258" s="19">
        <f>BC257</f>
        <v>0.0</v>
      </c>
      <c r="AZ258" s="19">
        <f>ROUND(AY258*$AZ$5/12,2)</f>
        <v>0.0</v>
      </c>
      <c r="BA258" s="19">
        <f>MIN($BA$5,AY258+AZ258)</f>
        <v>0.0</v>
      </c>
      <c r="BB258" s="19">
        <f>MAX(0,MIN(AY258+AZ258-BA258,MonthlyPayment-SUM(H258,M258,R258,W258,AB258,AG258,AL258,AQ258,AV258,BA258)-SUM(I258,N258,S258,X258,AC258,AH258,AM258,AR258,AW258)))</f>
        <v>0.0</v>
      </c>
      <c r="BC258" s="19">
        <f>ROUND(AY258+AZ258-BA258-BB258,2)</f>
        <v>0.0</v>
      </c>
    </row>
    <row r="259" spans="1:55">
      <c r="A259" s="9">
        <v>253</v>
      </c>
      <c r="B259" s="15">
        <f>IF(FirstPayment="","",EDATE(FirstPayment,A259-1))</f>
        <v/>
      </c>
      <c r="C259" s="19">
        <f>SUM(H259,M259,R259,W259,AB259,AG259,AL259,AQ259,AV259,BA259,I259,N259,S259,X259,AC259,AH259,AM259,AR259,AW259,BB259)</f>
        <v>0.0</v>
      </c>
      <c r="D259" s="19">
        <f>SUM(J259,O259,T259,Y259,AD259,AI259,AN259,AS259,AX259,BC259)</f>
        <v>0.0</v>
      </c>
      <c r="E259" s="19">
        <f>SUM(G259,L259,Q259,V259,AA259,AF259,AK259,AP259,AU259,AZ259)</f>
        <v>0.0</v>
      </c>
      <c r="F259" s="19">
        <f>J258</f>
        <v>0.0</v>
      </c>
      <c r="G259" s="19">
        <f>ROUND(F259*$G$5/12,2)</f>
        <v>0.0</v>
      </c>
      <c r="H259" s="19">
        <f>MIN($H$5,F259+G259)</f>
        <v>0.0</v>
      </c>
      <c r="I259" s="19">
        <f>MAX(0,MIN(F259+G259-H259,MonthlyPayment-SUM(H259,M259,R259,W259,AB259,AG259,AL259,AQ259,AV259,BA259)))</f>
        <v>0.0</v>
      </c>
      <c r="J259" s="19">
        <f>ROUND(F259+G259-H259-I259,2)</f>
        <v>0.0</v>
      </c>
      <c r="K259" s="19">
        <f>O258</f>
        <v>0.0</v>
      </c>
      <c r="L259" s="19">
        <f>ROUND(K259*$L$5/12,2)</f>
        <v>0.0</v>
      </c>
      <c r="M259" s="19">
        <f>MIN($M$5,K259+L259)</f>
        <v>0.0</v>
      </c>
      <c r="N259" s="19">
        <f>MAX(0,MIN(K259+L259-M259,MonthlyPayment-SUM(H259,M259,R259,W259,AB259,AG259,AL259,AQ259,AV259,BA259)-SUM(I259)))</f>
        <v>0.0</v>
      </c>
      <c r="O259" s="19">
        <f>ROUND(K259+L259-M259-N259,2)</f>
        <v>0.0</v>
      </c>
      <c r="P259" s="19">
        <f>T258</f>
        <v>0.0</v>
      </c>
      <c r="Q259" s="19">
        <f>ROUND(P259*$Q$5/12,2)</f>
        <v>0.0</v>
      </c>
      <c r="R259" s="19">
        <f>MIN($R$5,P259+Q259)</f>
        <v>0.0</v>
      </c>
      <c r="S259" s="19">
        <f>MAX(0,MIN(P259+Q259-R259,MonthlyPayment-SUM(H259,M259,R259,W259,AB259,AG259,AL259,AQ259,AV259,BA259)-SUM(I259,N259)))</f>
        <v>0.0</v>
      </c>
      <c r="T259" s="19">
        <f>ROUND(P259+Q259-R259-S259,2)</f>
        <v>0.0</v>
      </c>
      <c r="U259" s="19">
        <f>Y258</f>
        <v>0.0</v>
      </c>
      <c r="V259" s="19">
        <f>ROUND(U259*$V$5/12,2)</f>
        <v>0.0</v>
      </c>
      <c r="W259" s="19">
        <f>MIN($W$5,U259+V259)</f>
        <v>0.0</v>
      </c>
      <c r="X259" s="19">
        <f>MAX(0,MIN(U259+V259-W259,MonthlyPayment-SUM(H259,M259,R259,W259,AB259,AG259,AL259,AQ259,AV259,BA259)-SUM(I259,N259,S259)))</f>
        <v>0.0</v>
      </c>
      <c r="Y259" s="19">
        <f>ROUND(U259+V259-W259-X259,2)</f>
        <v>0.0</v>
      </c>
      <c r="Z259" s="19">
        <f>AD258</f>
        <v>0.0</v>
      </c>
      <c r="AA259" s="19">
        <f>ROUND(Z259*$AA$5/12,2)</f>
        <v>0.0</v>
      </c>
      <c r="AB259" s="19">
        <f>MIN($AB$5,Z259+AA259)</f>
        <v>0.0</v>
      </c>
      <c r="AC259" s="19">
        <f>MAX(0,MIN(Z259+AA259-AB259,MonthlyPayment-SUM(H259,M259,R259,W259,AB259,AG259,AL259,AQ259,AV259,BA259)-SUM(I259,N259,S259,X259)))</f>
        <v>0.0</v>
      </c>
      <c r="AD259" s="19">
        <f>ROUND(Z259+AA259-AB259-AC259,2)</f>
        <v>0.0</v>
      </c>
      <c r="AE259" s="19">
        <f>AI258</f>
        <v>0.0</v>
      </c>
      <c r="AF259" s="19">
        <f>ROUND(AE259*$AF$5/12,2)</f>
        <v>0.0</v>
      </c>
      <c r="AG259" s="19">
        <f>MIN($AG$5,AE259+AF259)</f>
        <v>0.0</v>
      </c>
      <c r="AH259" s="19">
        <f>MAX(0,MIN(AE259+AF259-AG259,MonthlyPayment-SUM(H259,M259,R259,W259,AB259,AG259,AL259,AQ259,AV259,BA259)-SUM(I259,N259,S259,X259,AC259)))</f>
        <v>0.0</v>
      </c>
      <c r="AI259" s="19">
        <f>ROUND(AE259+AF259-AG259-AH259,2)</f>
        <v>0.0</v>
      </c>
      <c r="AJ259" s="19">
        <f>AN258</f>
        <v>0.0</v>
      </c>
      <c r="AK259" s="19">
        <f>ROUND(AJ259*$AK$5/12,2)</f>
        <v>0.0</v>
      </c>
      <c r="AL259" s="19">
        <f>MIN($AL$5,AJ259+AK259)</f>
        <v>0.0</v>
      </c>
      <c r="AM259" s="19">
        <f>MAX(0,MIN(AJ259+AK259-AL259,MonthlyPayment-SUM(H259,M259,R259,W259,AB259,AG259,AL259,AQ259,AV259,BA259)-SUM(I259,N259,S259,X259,AC259,AH259)))</f>
        <v>0.0</v>
      </c>
      <c r="AN259" s="19">
        <f>ROUND(AJ259+AK259-AL259-AM259,2)</f>
        <v>0.0</v>
      </c>
      <c r="AO259" s="19">
        <f>AS258</f>
        <v>0.0</v>
      </c>
      <c r="AP259" s="19">
        <f>ROUND(AO259*$AP$5/12,2)</f>
        <v>0.0</v>
      </c>
      <c r="AQ259" s="19">
        <f>MIN($AQ$5,AO259+AP259)</f>
        <v>0.0</v>
      </c>
      <c r="AR259" s="19">
        <f>MAX(0,MIN(AO259+AP259-AQ259,MonthlyPayment-SUM(H259,M259,R259,W259,AB259,AG259,AL259,AQ259,AV259,BA259)-SUM(I259,N259,S259,X259,AC259,AH259,AM259)))</f>
        <v>0.0</v>
      </c>
      <c r="AS259" s="19">
        <f>ROUND(AO259+AP259-AQ259-AR259,2)</f>
        <v>0.0</v>
      </c>
      <c r="AT259" s="19">
        <f>AX258</f>
        <v>0.0</v>
      </c>
      <c r="AU259" s="19">
        <f>ROUND(AT259*$AU$5/12,2)</f>
        <v>0.0</v>
      </c>
      <c r="AV259" s="19">
        <f>MIN($AV$5,AT259+AU259)</f>
        <v>0.0</v>
      </c>
      <c r="AW259" s="19">
        <f>MAX(0,MIN(AT259+AU259-AV259,MonthlyPayment-SUM(H259,M259,R259,W259,AB259,AG259,AL259,AQ259,AV259,BA259)-SUM(I259,N259,S259,X259,AC259,AH259,AM259,AR259)))</f>
        <v>0.0</v>
      </c>
      <c r="AX259" s="19">
        <f>ROUND(AT259+AU259-AV259-AW259,2)</f>
        <v>0.0</v>
      </c>
      <c r="AY259" s="19">
        <f>BC258</f>
        <v>0.0</v>
      </c>
      <c r="AZ259" s="19">
        <f>ROUND(AY259*$AZ$5/12,2)</f>
        <v>0.0</v>
      </c>
      <c r="BA259" s="19">
        <f>MIN($BA$5,AY259+AZ259)</f>
        <v>0.0</v>
      </c>
      <c r="BB259" s="19">
        <f>MAX(0,MIN(AY259+AZ259-BA259,MonthlyPayment-SUM(H259,M259,R259,W259,AB259,AG259,AL259,AQ259,AV259,BA259)-SUM(I259,N259,S259,X259,AC259,AH259,AM259,AR259,AW259)))</f>
        <v>0.0</v>
      </c>
      <c r="BC259" s="19">
        <f>ROUND(AY259+AZ259-BA259-BB259,2)</f>
        <v>0.0</v>
      </c>
    </row>
    <row r="260" spans="1:55">
      <c r="A260" s="9">
        <v>254</v>
      </c>
      <c r="B260" s="15">
        <f>IF(FirstPayment="","",EDATE(FirstPayment,A260-1))</f>
        <v/>
      </c>
      <c r="C260" s="19">
        <f>SUM(H260,M260,R260,W260,AB260,AG260,AL260,AQ260,AV260,BA260,I260,N260,S260,X260,AC260,AH260,AM260,AR260,AW260,BB260)</f>
        <v>0.0</v>
      </c>
      <c r="D260" s="19">
        <f>SUM(J260,O260,T260,Y260,AD260,AI260,AN260,AS260,AX260,BC260)</f>
        <v>0.0</v>
      </c>
      <c r="E260" s="19">
        <f>SUM(G260,L260,Q260,V260,AA260,AF260,AK260,AP260,AU260,AZ260)</f>
        <v>0.0</v>
      </c>
      <c r="F260" s="19">
        <f>J259</f>
        <v>0.0</v>
      </c>
      <c r="G260" s="19">
        <f>ROUND(F260*$G$5/12,2)</f>
        <v>0.0</v>
      </c>
      <c r="H260" s="19">
        <f>MIN($H$5,F260+G260)</f>
        <v>0.0</v>
      </c>
      <c r="I260" s="19">
        <f>MAX(0,MIN(F260+G260-H260,MonthlyPayment-SUM(H260,M260,R260,W260,AB260,AG260,AL260,AQ260,AV260,BA260)))</f>
        <v>0.0</v>
      </c>
      <c r="J260" s="19">
        <f>ROUND(F260+G260-H260-I260,2)</f>
        <v>0.0</v>
      </c>
      <c r="K260" s="19">
        <f>O259</f>
        <v>0.0</v>
      </c>
      <c r="L260" s="19">
        <f>ROUND(K260*$L$5/12,2)</f>
        <v>0.0</v>
      </c>
      <c r="M260" s="19">
        <f>MIN($M$5,K260+L260)</f>
        <v>0.0</v>
      </c>
      <c r="N260" s="19">
        <f>MAX(0,MIN(K260+L260-M260,MonthlyPayment-SUM(H260,M260,R260,W260,AB260,AG260,AL260,AQ260,AV260,BA260)-SUM(I260)))</f>
        <v>0.0</v>
      </c>
      <c r="O260" s="19">
        <f>ROUND(K260+L260-M260-N260,2)</f>
        <v>0.0</v>
      </c>
      <c r="P260" s="19">
        <f>T259</f>
        <v>0.0</v>
      </c>
      <c r="Q260" s="19">
        <f>ROUND(P260*$Q$5/12,2)</f>
        <v>0.0</v>
      </c>
      <c r="R260" s="19">
        <f>MIN($R$5,P260+Q260)</f>
        <v>0.0</v>
      </c>
      <c r="S260" s="19">
        <f>MAX(0,MIN(P260+Q260-R260,MonthlyPayment-SUM(H260,M260,R260,W260,AB260,AG260,AL260,AQ260,AV260,BA260)-SUM(I260,N260)))</f>
        <v>0.0</v>
      </c>
      <c r="T260" s="19">
        <f>ROUND(P260+Q260-R260-S260,2)</f>
        <v>0.0</v>
      </c>
      <c r="U260" s="19">
        <f>Y259</f>
        <v>0.0</v>
      </c>
      <c r="V260" s="19">
        <f>ROUND(U260*$V$5/12,2)</f>
        <v>0.0</v>
      </c>
      <c r="W260" s="19">
        <f>MIN($W$5,U260+V260)</f>
        <v>0.0</v>
      </c>
      <c r="X260" s="19">
        <f>MAX(0,MIN(U260+V260-W260,MonthlyPayment-SUM(H260,M260,R260,W260,AB260,AG260,AL260,AQ260,AV260,BA260)-SUM(I260,N260,S260)))</f>
        <v>0.0</v>
      </c>
      <c r="Y260" s="19">
        <f>ROUND(U260+V260-W260-X260,2)</f>
        <v>0.0</v>
      </c>
      <c r="Z260" s="19">
        <f>AD259</f>
        <v>0.0</v>
      </c>
      <c r="AA260" s="19">
        <f>ROUND(Z260*$AA$5/12,2)</f>
        <v>0.0</v>
      </c>
      <c r="AB260" s="19">
        <f>MIN($AB$5,Z260+AA260)</f>
        <v>0.0</v>
      </c>
      <c r="AC260" s="19">
        <f>MAX(0,MIN(Z260+AA260-AB260,MonthlyPayment-SUM(H260,M260,R260,W260,AB260,AG260,AL260,AQ260,AV260,BA260)-SUM(I260,N260,S260,X260)))</f>
        <v>0.0</v>
      </c>
      <c r="AD260" s="19">
        <f>ROUND(Z260+AA260-AB260-AC260,2)</f>
        <v>0.0</v>
      </c>
      <c r="AE260" s="19">
        <f>AI259</f>
        <v>0.0</v>
      </c>
      <c r="AF260" s="19">
        <f>ROUND(AE260*$AF$5/12,2)</f>
        <v>0.0</v>
      </c>
      <c r="AG260" s="19">
        <f>MIN($AG$5,AE260+AF260)</f>
        <v>0.0</v>
      </c>
      <c r="AH260" s="19">
        <f>MAX(0,MIN(AE260+AF260-AG260,MonthlyPayment-SUM(H260,M260,R260,W260,AB260,AG260,AL260,AQ260,AV260,BA260)-SUM(I260,N260,S260,X260,AC260)))</f>
        <v>0.0</v>
      </c>
      <c r="AI260" s="19">
        <f>ROUND(AE260+AF260-AG260-AH260,2)</f>
        <v>0.0</v>
      </c>
      <c r="AJ260" s="19">
        <f>AN259</f>
        <v>0.0</v>
      </c>
      <c r="AK260" s="19">
        <f>ROUND(AJ260*$AK$5/12,2)</f>
        <v>0.0</v>
      </c>
      <c r="AL260" s="19">
        <f>MIN($AL$5,AJ260+AK260)</f>
        <v>0.0</v>
      </c>
      <c r="AM260" s="19">
        <f>MAX(0,MIN(AJ260+AK260-AL260,MonthlyPayment-SUM(H260,M260,R260,W260,AB260,AG260,AL260,AQ260,AV260,BA260)-SUM(I260,N260,S260,X260,AC260,AH260)))</f>
        <v>0.0</v>
      </c>
      <c r="AN260" s="19">
        <f>ROUND(AJ260+AK260-AL260-AM260,2)</f>
        <v>0.0</v>
      </c>
      <c r="AO260" s="19">
        <f>AS259</f>
        <v>0.0</v>
      </c>
      <c r="AP260" s="19">
        <f>ROUND(AO260*$AP$5/12,2)</f>
        <v>0.0</v>
      </c>
      <c r="AQ260" s="19">
        <f>MIN($AQ$5,AO260+AP260)</f>
        <v>0.0</v>
      </c>
      <c r="AR260" s="19">
        <f>MAX(0,MIN(AO260+AP260-AQ260,MonthlyPayment-SUM(H260,M260,R260,W260,AB260,AG260,AL260,AQ260,AV260,BA260)-SUM(I260,N260,S260,X260,AC260,AH260,AM260)))</f>
        <v>0.0</v>
      </c>
      <c r="AS260" s="19">
        <f>ROUND(AO260+AP260-AQ260-AR260,2)</f>
        <v>0.0</v>
      </c>
      <c r="AT260" s="19">
        <f>AX259</f>
        <v>0.0</v>
      </c>
      <c r="AU260" s="19">
        <f>ROUND(AT260*$AU$5/12,2)</f>
        <v>0.0</v>
      </c>
      <c r="AV260" s="19">
        <f>MIN($AV$5,AT260+AU260)</f>
        <v>0.0</v>
      </c>
      <c r="AW260" s="19">
        <f>MAX(0,MIN(AT260+AU260-AV260,MonthlyPayment-SUM(H260,M260,R260,W260,AB260,AG260,AL260,AQ260,AV260,BA260)-SUM(I260,N260,S260,X260,AC260,AH260,AM260,AR260)))</f>
        <v>0.0</v>
      </c>
      <c r="AX260" s="19">
        <f>ROUND(AT260+AU260-AV260-AW260,2)</f>
        <v>0.0</v>
      </c>
      <c r="AY260" s="19">
        <f>BC259</f>
        <v>0.0</v>
      </c>
      <c r="AZ260" s="19">
        <f>ROUND(AY260*$AZ$5/12,2)</f>
        <v>0.0</v>
      </c>
      <c r="BA260" s="19">
        <f>MIN($BA$5,AY260+AZ260)</f>
        <v>0.0</v>
      </c>
      <c r="BB260" s="19">
        <f>MAX(0,MIN(AY260+AZ260-BA260,MonthlyPayment-SUM(H260,M260,R260,W260,AB260,AG260,AL260,AQ260,AV260,BA260)-SUM(I260,N260,S260,X260,AC260,AH260,AM260,AR260,AW260)))</f>
        <v>0.0</v>
      </c>
      <c r="BC260" s="19">
        <f>ROUND(AY260+AZ260-BA260-BB260,2)</f>
        <v>0.0</v>
      </c>
    </row>
    <row r="261" spans="1:55">
      <c r="A261" s="9">
        <v>255</v>
      </c>
      <c r="B261" s="15">
        <f>IF(FirstPayment="","",EDATE(FirstPayment,A261-1))</f>
        <v/>
      </c>
      <c r="C261" s="19">
        <f>SUM(H261,M261,R261,W261,AB261,AG261,AL261,AQ261,AV261,BA261,I261,N261,S261,X261,AC261,AH261,AM261,AR261,AW261,BB261)</f>
        <v>0.0</v>
      </c>
      <c r="D261" s="19">
        <f>SUM(J261,O261,T261,Y261,AD261,AI261,AN261,AS261,AX261,BC261)</f>
        <v>0.0</v>
      </c>
      <c r="E261" s="19">
        <f>SUM(G261,L261,Q261,V261,AA261,AF261,AK261,AP261,AU261,AZ261)</f>
        <v>0.0</v>
      </c>
      <c r="F261" s="19">
        <f>J260</f>
        <v>0.0</v>
      </c>
      <c r="G261" s="19">
        <f>ROUND(F261*$G$5/12,2)</f>
        <v>0.0</v>
      </c>
      <c r="H261" s="19">
        <f>MIN($H$5,F261+G261)</f>
        <v>0.0</v>
      </c>
      <c r="I261" s="19">
        <f>MAX(0,MIN(F261+G261-H261,MonthlyPayment-SUM(H261,M261,R261,W261,AB261,AG261,AL261,AQ261,AV261,BA261)))</f>
        <v>0.0</v>
      </c>
      <c r="J261" s="19">
        <f>ROUND(F261+G261-H261-I261,2)</f>
        <v>0.0</v>
      </c>
      <c r="K261" s="19">
        <f>O260</f>
        <v>0.0</v>
      </c>
      <c r="L261" s="19">
        <f>ROUND(K261*$L$5/12,2)</f>
        <v>0.0</v>
      </c>
      <c r="M261" s="19">
        <f>MIN($M$5,K261+L261)</f>
        <v>0.0</v>
      </c>
      <c r="N261" s="19">
        <f>MAX(0,MIN(K261+L261-M261,MonthlyPayment-SUM(H261,M261,R261,W261,AB261,AG261,AL261,AQ261,AV261,BA261)-SUM(I261)))</f>
        <v>0.0</v>
      </c>
      <c r="O261" s="19">
        <f>ROUND(K261+L261-M261-N261,2)</f>
        <v>0.0</v>
      </c>
      <c r="P261" s="19">
        <f>T260</f>
        <v>0.0</v>
      </c>
      <c r="Q261" s="19">
        <f>ROUND(P261*$Q$5/12,2)</f>
        <v>0.0</v>
      </c>
      <c r="R261" s="19">
        <f>MIN($R$5,P261+Q261)</f>
        <v>0.0</v>
      </c>
      <c r="S261" s="19">
        <f>MAX(0,MIN(P261+Q261-R261,MonthlyPayment-SUM(H261,M261,R261,W261,AB261,AG261,AL261,AQ261,AV261,BA261)-SUM(I261,N261)))</f>
        <v>0.0</v>
      </c>
      <c r="T261" s="19">
        <f>ROUND(P261+Q261-R261-S261,2)</f>
        <v>0.0</v>
      </c>
      <c r="U261" s="19">
        <f>Y260</f>
        <v>0.0</v>
      </c>
      <c r="V261" s="19">
        <f>ROUND(U261*$V$5/12,2)</f>
        <v>0.0</v>
      </c>
      <c r="W261" s="19">
        <f>MIN($W$5,U261+V261)</f>
        <v>0.0</v>
      </c>
      <c r="X261" s="19">
        <f>MAX(0,MIN(U261+V261-W261,MonthlyPayment-SUM(H261,M261,R261,W261,AB261,AG261,AL261,AQ261,AV261,BA261)-SUM(I261,N261,S261)))</f>
        <v>0.0</v>
      </c>
      <c r="Y261" s="19">
        <f>ROUND(U261+V261-W261-X261,2)</f>
        <v>0.0</v>
      </c>
      <c r="Z261" s="19">
        <f>AD260</f>
        <v>0.0</v>
      </c>
      <c r="AA261" s="19">
        <f>ROUND(Z261*$AA$5/12,2)</f>
        <v>0.0</v>
      </c>
      <c r="AB261" s="19">
        <f>MIN($AB$5,Z261+AA261)</f>
        <v>0.0</v>
      </c>
      <c r="AC261" s="19">
        <f>MAX(0,MIN(Z261+AA261-AB261,MonthlyPayment-SUM(H261,M261,R261,W261,AB261,AG261,AL261,AQ261,AV261,BA261)-SUM(I261,N261,S261,X261)))</f>
        <v>0.0</v>
      </c>
      <c r="AD261" s="19">
        <f>ROUND(Z261+AA261-AB261-AC261,2)</f>
        <v>0.0</v>
      </c>
      <c r="AE261" s="19">
        <f>AI260</f>
        <v>0.0</v>
      </c>
      <c r="AF261" s="19">
        <f>ROUND(AE261*$AF$5/12,2)</f>
        <v>0.0</v>
      </c>
      <c r="AG261" s="19">
        <f>MIN($AG$5,AE261+AF261)</f>
        <v>0.0</v>
      </c>
      <c r="AH261" s="19">
        <f>MAX(0,MIN(AE261+AF261-AG261,MonthlyPayment-SUM(H261,M261,R261,W261,AB261,AG261,AL261,AQ261,AV261,BA261)-SUM(I261,N261,S261,X261,AC261)))</f>
        <v>0.0</v>
      </c>
      <c r="AI261" s="19">
        <f>ROUND(AE261+AF261-AG261-AH261,2)</f>
        <v>0.0</v>
      </c>
      <c r="AJ261" s="19">
        <f>AN260</f>
        <v>0.0</v>
      </c>
      <c r="AK261" s="19">
        <f>ROUND(AJ261*$AK$5/12,2)</f>
        <v>0.0</v>
      </c>
      <c r="AL261" s="19">
        <f>MIN($AL$5,AJ261+AK261)</f>
        <v>0.0</v>
      </c>
      <c r="AM261" s="19">
        <f>MAX(0,MIN(AJ261+AK261-AL261,MonthlyPayment-SUM(H261,M261,R261,W261,AB261,AG261,AL261,AQ261,AV261,BA261)-SUM(I261,N261,S261,X261,AC261,AH261)))</f>
        <v>0.0</v>
      </c>
      <c r="AN261" s="19">
        <f>ROUND(AJ261+AK261-AL261-AM261,2)</f>
        <v>0.0</v>
      </c>
      <c r="AO261" s="19">
        <f>AS260</f>
        <v>0.0</v>
      </c>
      <c r="AP261" s="19">
        <f>ROUND(AO261*$AP$5/12,2)</f>
        <v>0.0</v>
      </c>
      <c r="AQ261" s="19">
        <f>MIN($AQ$5,AO261+AP261)</f>
        <v>0.0</v>
      </c>
      <c r="AR261" s="19">
        <f>MAX(0,MIN(AO261+AP261-AQ261,MonthlyPayment-SUM(H261,M261,R261,W261,AB261,AG261,AL261,AQ261,AV261,BA261)-SUM(I261,N261,S261,X261,AC261,AH261,AM261)))</f>
        <v>0.0</v>
      </c>
      <c r="AS261" s="19">
        <f>ROUND(AO261+AP261-AQ261-AR261,2)</f>
        <v>0.0</v>
      </c>
      <c r="AT261" s="19">
        <f>AX260</f>
        <v>0.0</v>
      </c>
      <c r="AU261" s="19">
        <f>ROUND(AT261*$AU$5/12,2)</f>
        <v>0.0</v>
      </c>
      <c r="AV261" s="19">
        <f>MIN($AV$5,AT261+AU261)</f>
        <v>0.0</v>
      </c>
      <c r="AW261" s="19">
        <f>MAX(0,MIN(AT261+AU261-AV261,MonthlyPayment-SUM(H261,M261,R261,W261,AB261,AG261,AL261,AQ261,AV261,BA261)-SUM(I261,N261,S261,X261,AC261,AH261,AM261,AR261)))</f>
        <v>0.0</v>
      </c>
      <c r="AX261" s="19">
        <f>ROUND(AT261+AU261-AV261-AW261,2)</f>
        <v>0.0</v>
      </c>
      <c r="AY261" s="19">
        <f>BC260</f>
        <v>0.0</v>
      </c>
      <c r="AZ261" s="19">
        <f>ROUND(AY261*$AZ$5/12,2)</f>
        <v>0.0</v>
      </c>
      <c r="BA261" s="19">
        <f>MIN($BA$5,AY261+AZ261)</f>
        <v>0.0</v>
      </c>
      <c r="BB261" s="19">
        <f>MAX(0,MIN(AY261+AZ261-BA261,MonthlyPayment-SUM(H261,M261,R261,W261,AB261,AG261,AL261,AQ261,AV261,BA261)-SUM(I261,N261,S261,X261,AC261,AH261,AM261,AR261,AW261)))</f>
        <v>0.0</v>
      </c>
      <c r="BC261" s="19">
        <f>ROUND(AY261+AZ261-BA261-BB261,2)</f>
        <v>0.0</v>
      </c>
    </row>
    <row r="262" spans="1:55">
      <c r="A262" s="9">
        <v>256</v>
      </c>
      <c r="B262" s="15">
        <f>IF(FirstPayment="","",EDATE(FirstPayment,A262-1))</f>
        <v/>
      </c>
      <c r="C262" s="19">
        <f>SUM(H262,M262,R262,W262,AB262,AG262,AL262,AQ262,AV262,BA262,I262,N262,S262,X262,AC262,AH262,AM262,AR262,AW262,BB262)</f>
        <v>0.0</v>
      </c>
      <c r="D262" s="19">
        <f>SUM(J262,O262,T262,Y262,AD262,AI262,AN262,AS262,AX262,BC262)</f>
        <v>0.0</v>
      </c>
      <c r="E262" s="19">
        <f>SUM(G262,L262,Q262,V262,AA262,AF262,AK262,AP262,AU262,AZ262)</f>
        <v>0.0</v>
      </c>
      <c r="F262" s="19">
        <f>J261</f>
        <v>0.0</v>
      </c>
      <c r="G262" s="19">
        <f>ROUND(F262*$G$5/12,2)</f>
        <v>0.0</v>
      </c>
      <c r="H262" s="19">
        <f>MIN($H$5,F262+G262)</f>
        <v>0.0</v>
      </c>
      <c r="I262" s="19">
        <f>MAX(0,MIN(F262+G262-H262,MonthlyPayment-SUM(H262,M262,R262,W262,AB262,AG262,AL262,AQ262,AV262,BA262)))</f>
        <v>0.0</v>
      </c>
      <c r="J262" s="19">
        <f>ROUND(F262+G262-H262-I262,2)</f>
        <v>0.0</v>
      </c>
      <c r="K262" s="19">
        <f>O261</f>
        <v>0.0</v>
      </c>
      <c r="L262" s="19">
        <f>ROUND(K262*$L$5/12,2)</f>
        <v>0.0</v>
      </c>
      <c r="M262" s="19">
        <f>MIN($M$5,K262+L262)</f>
        <v>0.0</v>
      </c>
      <c r="N262" s="19">
        <f>MAX(0,MIN(K262+L262-M262,MonthlyPayment-SUM(H262,M262,R262,W262,AB262,AG262,AL262,AQ262,AV262,BA262)-SUM(I262)))</f>
        <v>0.0</v>
      </c>
      <c r="O262" s="19">
        <f>ROUND(K262+L262-M262-N262,2)</f>
        <v>0.0</v>
      </c>
      <c r="P262" s="19">
        <f>T261</f>
        <v>0.0</v>
      </c>
      <c r="Q262" s="19">
        <f>ROUND(P262*$Q$5/12,2)</f>
        <v>0.0</v>
      </c>
      <c r="R262" s="19">
        <f>MIN($R$5,P262+Q262)</f>
        <v>0.0</v>
      </c>
      <c r="S262" s="19">
        <f>MAX(0,MIN(P262+Q262-R262,MonthlyPayment-SUM(H262,M262,R262,W262,AB262,AG262,AL262,AQ262,AV262,BA262)-SUM(I262,N262)))</f>
        <v>0.0</v>
      </c>
      <c r="T262" s="19">
        <f>ROUND(P262+Q262-R262-S262,2)</f>
        <v>0.0</v>
      </c>
      <c r="U262" s="19">
        <f>Y261</f>
        <v>0.0</v>
      </c>
      <c r="V262" s="19">
        <f>ROUND(U262*$V$5/12,2)</f>
        <v>0.0</v>
      </c>
      <c r="W262" s="19">
        <f>MIN($W$5,U262+V262)</f>
        <v>0.0</v>
      </c>
      <c r="X262" s="19">
        <f>MAX(0,MIN(U262+V262-W262,MonthlyPayment-SUM(H262,M262,R262,W262,AB262,AG262,AL262,AQ262,AV262,BA262)-SUM(I262,N262,S262)))</f>
        <v>0.0</v>
      </c>
      <c r="Y262" s="19">
        <f>ROUND(U262+V262-W262-X262,2)</f>
        <v>0.0</v>
      </c>
      <c r="Z262" s="19">
        <f>AD261</f>
        <v>0.0</v>
      </c>
      <c r="AA262" s="19">
        <f>ROUND(Z262*$AA$5/12,2)</f>
        <v>0.0</v>
      </c>
      <c r="AB262" s="19">
        <f>MIN($AB$5,Z262+AA262)</f>
        <v>0.0</v>
      </c>
      <c r="AC262" s="19">
        <f>MAX(0,MIN(Z262+AA262-AB262,MonthlyPayment-SUM(H262,M262,R262,W262,AB262,AG262,AL262,AQ262,AV262,BA262)-SUM(I262,N262,S262,X262)))</f>
        <v>0.0</v>
      </c>
      <c r="AD262" s="19">
        <f>ROUND(Z262+AA262-AB262-AC262,2)</f>
        <v>0.0</v>
      </c>
      <c r="AE262" s="19">
        <f>AI261</f>
        <v>0.0</v>
      </c>
      <c r="AF262" s="19">
        <f>ROUND(AE262*$AF$5/12,2)</f>
        <v>0.0</v>
      </c>
      <c r="AG262" s="19">
        <f>MIN($AG$5,AE262+AF262)</f>
        <v>0.0</v>
      </c>
      <c r="AH262" s="19">
        <f>MAX(0,MIN(AE262+AF262-AG262,MonthlyPayment-SUM(H262,M262,R262,W262,AB262,AG262,AL262,AQ262,AV262,BA262)-SUM(I262,N262,S262,X262,AC262)))</f>
        <v>0.0</v>
      </c>
      <c r="AI262" s="19">
        <f>ROUND(AE262+AF262-AG262-AH262,2)</f>
        <v>0.0</v>
      </c>
      <c r="AJ262" s="19">
        <f>AN261</f>
        <v>0.0</v>
      </c>
      <c r="AK262" s="19">
        <f>ROUND(AJ262*$AK$5/12,2)</f>
        <v>0.0</v>
      </c>
      <c r="AL262" s="19">
        <f>MIN($AL$5,AJ262+AK262)</f>
        <v>0.0</v>
      </c>
      <c r="AM262" s="19">
        <f>MAX(0,MIN(AJ262+AK262-AL262,MonthlyPayment-SUM(H262,M262,R262,W262,AB262,AG262,AL262,AQ262,AV262,BA262)-SUM(I262,N262,S262,X262,AC262,AH262)))</f>
        <v>0.0</v>
      </c>
      <c r="AN262" s="19">
        <f>ROUND(AJ262+AK262-AL262-AM262,2)</f>
        <v>0.0</v>
      </c>
      <c r="AO262" s="19">
        <f>AS261</f>
        <v>0.0</v>
      </c>
      <c r="AP262" s="19">
        <f>ROUND(AO262*$AP$5/12,2)</f>
        <v>0.0</v>
      </c>
      <c r="AQ262" s="19">
        <f>MIN($AQ$5,AO262+AP262)</f>
        <v>0.0</v>
      </c>
      <c r="AR262" s="19">
        <f>MAX(0,MIN(AO262+AP262-AQ262,MonthlyPayment-SUM(H262,M262,R262,W262,AB262,AG262,AL262,AQ262,AV262,BA262)-SUM(I262,N262,S262,X262,AC262,AH262,AM262)))</f>
        <v>0.0</v>
      </c>
      <c r="AS262" s="19">
        <f>ROUND(AO262+AP262-AQ262-AR262,2)</f>
        <v>0.0</v>
      </c>
      <c r="AT262" s="19">
        <f>AX261</f>
        <v>0.0</v>
      </c>
      <c r="AU262" s="19">
        <f>ROUND(AT262*$AU$5/12,2)</f>
        <v>0.0</v>
      </c>
      <c r="AV262" s="19">
        <f>MIN($AV$5,AT262+AU262)</f>
        <v>0.0</v>
      </c>
      <c r="AW262" s="19">
        <f>MAX(0,MIN(AT262+AU262-AV262,MonthlyPayment-SUM(H262,M262,R262,W262,AB262,AG262,AL262,AQ262,AV262,BA262)-SUM(I262,N262,S262,X262,AC262,AH262,AM262,AR262)))</f>
        <v>0.0</v>
      </c>
      <c r="AX262" s="19">
        <f>ROUND(AT262+AU262-AV262-AW262,2)</f>
        <v>0.0</v>
      </c>
      <c r="AY262" s="19">
        <f>BC261</f>
        <v>0.0</v>
      </c>
      <c r="AZ262" s="19">
        <f>ROUND(AY262*$AZ$5/12,2)</f>
        <v>0.0</v>
      </c>
      <c r="BA262" s="19">
        <f>MIN($BA$5,AY262+AZ262)</f>
        <v>0.0</v>
      </c>
      <c r="BB262" s="19">
        <f>MAX(0,MIN(AY262+AZ262-BA262,MonthlyPayment-SUM(H262,M262,R262,W262,AB262,AG262,AL262,AQ262,AV262,BA262)-SUM(I262,N262,S262,X262,AC262,AH262,AM262,AR262,AW262)))</f>
        <v>0.0</v>
      </c>
      <c r="BC262" s="19">
        <f>ROUND(AY262+AZ262-BA262-BB262,2)</f>
        <v>0.0</v>
      </c>
    </row>
    <row r="263" spans="1:55">
      <c r="A263" s="9">
        <v>257</v>
      </c>
      <c r="B263" s="15">
        <f>IF(FirstPayment="","",EDATE(FirstPayment,A263-1))</f>
        <v/>
      </c>
      <c r="C263" s="19">
        <f>SUM(H263,M263,R263,W263,AB263,AG263,AL263,AQ263,AV263,BA263,I263,N263,S263,X263,AC263,AH263,AM263,AR263,AW263,BB263)</f>
        <v>0.0</v>
      </c>
      <c r="D263" s="19">
        <f>SUM(J263,O263,T263,Y263,AD263,AI263,AN263,AS263,AX263,BC263)</f>
        <v>0.0</v>
      </c>
      <c r="E263" s="19">
        <f>SUM(G263,L263,Q263,V263,AA263,AF263,AK263,AP263,AU263,AZ263)</f>
        <v>0.0</v>
      </c>
      <c r="F263" s="19">
        <f>J262</f>
        <v>0.0</v>
      </c>
      <c r="G263" s="19">
        <f>ROUND(F263*$G$5/12,2)</f>
        <v>0.0</v>
      </c>
      <c r="H263" s="19">
        <f>MIN($H$5,F263+G263)</f>
        <v>0.0</v>
      </c>
      <c r="I263" s="19">
        <f>MAX(0,MIN(F263+G263-H263,MonthlyPayment-SUM(H263,M263,R263,W263,AB263,AG263,AL263,AQ263,AV263,BA263)))</f>
        <v>0.0</v>
      </c>
      <c r="J263" s="19">
        <f>ROUND(F263+G263-H263-I263,2)</f>
        <v>0.0</v>
      </c>
      <c r="K263" s="19">
        <f>O262</f>
        <v>0.0</v>
      </c>
      <c r="L263" s="19">
        <f>ROUND(K263*$L$5/12,2)</f>
        <v>0.0</v>
      </c>
      <c r="M263" s="19">
        <f>MIN($M$5,K263+L263)</f>
        <v>0.0</v>
      </c>
      <c r="N263" s="19">
        <f>MAX(0,MIN(K263+L263-M263,MonthlyPayment-SUM(H263,M263,R263,W263,AB263,AG263,AL263,AQ263,AV263,BA263)-SUM(I263)))</f>
        <v>0.0</v>
      </c>
      <c r="O263" s="19">
        <f>ROUND(K263+L263-M263-N263,2)</f>
        <v>0.0</v>
      </c>
      <c r="P263" s="19">
        <f>T262</f>
        <v>0.0</v>
      </c>
      <c r="Q263" s="19">
        <f>ROUND(P263*$Q$5/12,2)</f>
        <v>0.0</v>
      </c>
      <c r="R263" s="19">
        <f>MIN($R$5,P263+Q263)</f>
        <v>0.0</v>
      </c>
      <c r="S263" s="19">
        <f>MAX(0,MIN(P263+Q263-R263,MonthlyPayment-SUM(H263,M263,R263,W263,AB263,AG263,AL263,AQ263,AV263,BA263)-SUM(I263,N263)))</f>
        <v>0.0</v>
      </c>
      <c r="T263" s="19">
        <f>ROUND(P263+Q263-R263-S263,2)</f>
        <v>0.0</v>
      </c>
      <c r="U263" s="19">
        <f>Y262</f>
        <v>0.0</v>
      </c>
      <c r="V263" s="19">
        <f>ROUND(U263*$V$5/12,2)</f>
        <v>0.0</v>
      </c>
      <c r="W263" s="19">
        <f>MIN($W$5,U263+V263)</f>
        <v>0.0</v>
      </c>
      <c r="X263" s="19">
        <f>MAX(0,MIN(U263+V263-W263,MonthlyPayment-SUM(H263,M263,R263,W263,AB263,AG263,AL263,AQ263,AV263,BA263)-SUM(I263,N263,S263)))</f>
        <v>0.0</v>
      </c>
      <c r="Y263" s="19">
        <f>ROUND(U263+V263-W263-X263,2)</f>
        <v>0.0</v>
      </c>
      <c r="Z263" s="19">
        <f>AD262</f>
        <v>0.0</v>
      </c>
      <c r="AA263" s="19">
        <f>ROUND(Z263*$AA$5/12,2)</f>
        <v>0.0</v>
      </c>
      <c r="AB263" s="19">
        <f>MIN($AB$5,Z263+AA263)</f>
        <v>0.0</v>
      </c>
      <c r="AC263" s="19">
        <f>MAX(0,MIN(Z263+AA263-AB263,MonthlyPayment-SUM(H263,M263,R263,W263,AB263,AG263,AL263,AQ263,AV263,BA263)-SUM(I263,N263,S263,X263)))</f>
        <v>0.0</v>
      </c>
      <c r="AD263" s="19">
        <f>ROUND(Z263+AA263-AB263-AC263,2)</f>
        <v>0.0</v>
      </c>
      <c r="AE263" s="19">
        <f>AI262</f>
        <v>0.0</v>
      </c>
      <c r="AF263" s="19">
        <f>ROUND(AE263*$AF$5/12,2)</f>
        <v>0.0</v>
      </c>
      <c r="AG263" s="19">
        <f>MIN($AG$5,AE263+AF263)</f>
        <v>0.0</v>
      </c>
      <c r="AH263" s="19">
        <f>MAX(0,MIN(AE263+AF263-AG263,MonthlyPayment-SUM(H263,M263,R263,W263,AB263,AG263,AL263,AQ263,AV263,BA263)-SUM(I263,N263,S263,X263,AC263)))</f>
        <v>0.0</v>
      </c>
      <c r="AI263" s="19">
        <f>ROUND(AE263+AF263-AG263-AH263,2)</f>
        <v>0.0</v>
      </c>
      <c r="AJ263" s="19">
        <f>AN262</f>
        <v>0.0</v>
      </c>
      <c r="AK263" s="19">
        <f>ROUND(AJ263*$AK$5/12,2)</f>
        <v>0.0</v>
      </c>
      <c r="AL263" s="19">
        <f>MIN($AL$5,AJ263+AK263)</f>
        <v>0.0</v>
      </c>
      <c r="AM263" s="19">
        <f>MAX(0,MIN(AJ263+AK263-AL263,MonthlyPayment-SUM(H263,M263,R263,W263,AB263,AG263,AL263,AQ263,AV263,BA263)-SUM(I263,N263,S263,X263,AC263,AH263)))</f>
        <v>0.0</v>
      </c>
      <c r="AN263" s="19">
        <f>ROUND(AJ263+AK263-AL263-AM263,2)</f>
        <v>0.0</v>
      </c>
      <c r="AO263" s="19">
        <f>AS262</f>
        <v>0.0</v>
      </c>
      <c r="AP263" s="19">
        <f>ROUND(AO263*$AP$5/12,2)</f>
        <v>0.0</v>
      </c>
      <c r="AQ263" s="19">
        <f>MIN($AQ$5,AO263+AP263)</f>
        <v>0.0</v>
      </c>
      <c r="AR263" s="19">
        <f>MAX(0,MIN(AO263+AP263-AQ263,MonthlyPayment-SUM(H263,M263,R263,W263,AB263,AG263,AL263,AQ263,AV263,BA263)-SUM(I263,N263,S263,X263,AC263,AH263,AM263)))</f>
        <v>0.0</v>
      </c>
      <c r="AS263" s="19">
        <f>ROUND(AO263+AP263-AQ263-AR263,2)</f>
        <v>0.0</v>
      </c>
      <c r="AT263" s="19">
        <f>AX262</f>
        <v>0.0</v>
      </c>
      <c r="AU263" s="19">
        <f>ROUND(AT263*$AU$5/12,2)</f>
        <v>0.0</v>
      </c>
      <c r="AV263" s="19">
        <f>MIN($AV$5,AT263+AU263)</f>
        <v>0.0</v>
      </c>
      <c r="AW263" s="19">
        <f>MAX(0,MIN(AT263+AU263-AV263,MonthlyPayment-SUM(H263,M263,R263,W263,AB263,AG263,AL263,AQ263,AV263,BA263)-SUM(I263,N263,S263,X263,AC263,AH263,AM263,AR263)))</f>
        <v>0.0</v>
      </c>
      <c r="AX263" s="19">
        <f>ROUND(AT263+AU263-AV263-AW263,2)</f>
        <v>0.0</v>
      </c>
      <c r="AY263" s="19">
        <f>BC262</f>
        <v>0.0</v>
      </c>
      <c r="AZ263" s="19">
        <f>ROUND(AY263*$AZ$5/12,2)</f>
        <v>0.0</v>
      </c>
      <c r="BA263" s="19">
        <f>MIN($BA$5,AY263+AZ263)</f>
        <v>0.0</v>
      </c>
      <c r="BB263" s="19">
        <f>MAX(0,MIN(AY263+AZ263-BA263,MonthlyPayment-SUM(H263,M263,R263,W263,AB263,AG263,AL263,AQ263,AV263,BA263)-SUM(I263,N263,S263,X263,AC263,AH263,AM263,AR263,AW263)))</f>
        <v>0.0</v>
      </c>
      <c r="BC263" s="19">
        <f>ROUND(AY263+AZ263-BA263-BB263,2)</f>
        <v>0.0</v>
      </c>
    </row>
    <row r="264" spans="1:55">
      <c r="A264" s="9">
        <v>258</v>
      </c>
      <c r="B264" s="15">
        <f>IF(FirstPayment="","",EDATE(FirstPayment,A264-1))</f>
        <v/>
      </c>
      <c r="C264" s="19">
        <f>SUM(H264,M264,R264,W264,AB264,AG264,AL264,AQ264,AV264,BA264,I264,N264,S264,X264,AC264,AH264,AM264,AR264,AW264,BB264)</f>
        <v>0.0</v>
      </c>
      <c r="D264" s="19">
        <f>SUM(J264,O264,T264,Y264,AD264,AI264,AN264,AS264,AX264,BC264)</f>
        <v>0.0</v>
      </c>
      <c r="E264" s="19">
        <f>SUM(G264,L264,Q264,V264,AA264,AF264,AK264,AP264,AU264,AZ264)</f>
        <v>0.0</v>
      </c>
      <c r="F264" s="19">
        <f>J263</f>
        <v>0.0</v>
      </c>
      <c r="G264" s="19">
        <f>ROUND(F264*$G$5/12,2)</f>
        <v>0.0</v>
      </c>
      <c r="H264" s="19">
        <f>MIN($H$5,F264+G264)</f>
        <v>0.0</v>
      </c>
      <c r="I264" s="19">
        <f>MAX(0,MIN(F264+G264-H264,MonthlyPayment-SUM(H264,M264,R264,W264,AB264,AG264,AL264,AQ264,AV264,BA264)))</f>
        <v>0.0</v>
      </c>
      <c r="J264" s="19">
        <f>ROUND(F264+G264-H264-I264,2)</f>
        <v>0.0</v>
      </c>
      <c r="K264" s="19">
        <f>O263</f>
        <v>0.0</v>
      </c>
      <c r="L264" s="19">
        <f>ROUND(K264*$L$5/12,2)</f>
        <v>0.0</v>
      </c>
      <c r="M264" s="19">
        <f>MIN($M$5,K264+L264)</f>
        <v>0.0</v>
      </c>
      <c r="N264" s="19">
        <f>MAX(0,MIN(K264+L264-M264,MonthlyPayment-SUM(H264,M264,R264,W264,AB264,AG264,AL264,AQ264,AV264,BA264)-SUM(I264)))</f>
        <v>0.0</v>
      </c>
      <c r="O264" s="19">
        <f>ROUND(K264+L264-M264-N264,2)</f>
        <v>0.0</v>
      </c>
      <c r="P264" s="19">
        <f>T263</f>
        <v>0.0</v>
      </c>
      <c r="Q264" s="19">
        <f>ROUND(P264*$Q$5/12,2)</f>
        <v>0.0</v>
      </c>
      <c r="R264" s="19">
        <f>MIN($R$5,P264+Q264)</f>
        <v>0.0</v>
      </c>
      <c r="S264" s="19">
        <f>MAX(0,MIN(P264+Q264-R264,MonthlyPayment-SUM(H264,M264,R264,W264,AB264,AG264,AL264,AQ264,AV264,BA264)-SUM(I264,N264)))</f>
        <v>0.0</v>
      </c>
      <c r="T264" s="19">
        <f>ROUND(P264+Q264-R264-S264,2)</f>
        <v>0.0</v>
      </c>
      <c r="U264" s="19">
        <f>Y263</f>
        <v>0.0</v>
      </c>
      <c r="V264" s="19">
        <f>ROUND(U264*$V$5/12,2)</f>
        <v>0.0</v>
      </c>
      <c r="W264" s="19">
        <f>MIN($W$5,U264+V264)</f>
        <v>0.0</v>
      </c>
      <c r="X264" s="19">
        <f>MAX(0,MIN(U264+V264-W264,MonthlyPayment-SUM(H264,M264,R264,W264,AB264,AG264,AL264,AQ264,AV264,BA264)-SUM(I264,N264,S264)))</f>
        <v>0.0</v>
      </c>
      <c r="Y264" s="19">
        <f>ROUND(U264+V264-W264-X264,2)</f>
        <v>0.0</v>
      </c>
      <c r="Z264" s="19">
        <f>AD263</f>
        <v>0.0</v>
      </c>
      <c r="AA264" s="19">
        <f>ROUND(Z264*$AA$5/12,2)</f>
        <v>0.0</v>
      </c>
      <c r="AB264" s="19">
        <f>MIN($AB$5,Z264+AA264)</f>
        <v>0.0</v>
      </c>
      <c r="AC264" s="19">
        <f>MAX(0,MIN(Z264+AA264-AB264,MonthlyPayment-SUM(H264,M264,R264,W264,AB264,AG264,AL264,AQ264,AV264,BA264)-SUM(I264,N264,S264,X264)))</f>
        <v>0.0</v>
      </c>
      <c r="AD264" s="19">
        <f>ROUND(Z264+AA264-AB264-AC264,2)</f>
        <v>0.0</v>
      </c>
      <c r="AE264" s="19">
        <f>AI263</f>
        <v>0.0</v>
      </c>
      <c r="AF264" s="19">
        <f>ROUND(AE264*$AF$5/12,2)</f>
        <v>0.0</v>
      </c>
      <c r="AG264" s="19">
        <f>MIN($AG$5,AE264+AF264)</f>
        <v>0.0</v>
      </c>
      <c r="AH264" s="19">
        <f>MAX(0,MIN(AE264+AF264-AG264,MonthlyPayment-SUM(H264,M264,R264,W264,AB264,AG264,AL264,AQ264,AV264,BA264)-SUM(I264,N264,S264,X264,AC264)))</f>
        <v>0.0</v>
      </c>
      <c r="AI264" s="19">
        <f>ROUND(AE264+AF264-AG264-AH264,2)</f>
        <v>0.0</v>
      </c>
      <c r="AJ264" s="19">
        <f>AN263</f>
        <v>0.0</v>
      </c>
      <c r="AK264" s="19">
        <f>ROUND(AJ264*$AK$5/12,2)</f>
        <v>0.0</v>
      </c>
      <c r="AL264" s="19">
        <f>MIN($AL$5,AJ264+AK264)</f>
        <v>0.0</v>
      </c>
      <c r="AM264" s="19">
        <f>MAX(0,MIN(AJ264+AK264-AL264,MonthlyPayment-SUM(H264,M264,R264,W264,AB264,AG264,AL264,AQ264,AV264,BA264)-SUM(I264,N264,S264,X264,AC264,AH264)))</f>
        <v>0.0</v>
      </c>
      <c r="AN264" s="19">
        <f>ROUND(AJ264+AK264-AL264-AM264,2)</f>
        <v>0.0</v>
      </c>
      <c r="AO264" s="19">
        <f>AS263</f>
        <v>0.0</v>
      </c>
      <c r="AP264" s="19">
        <f>ROUND(AO264*$AP$5/12,2)</f>
        <v>0.0</v>
      </c>
      <c r="AQ264" s="19">
        <f>MIN($AQ$5,AO264+AP264)</f>
        <v>0.0</v>
      </c>
      <c r="AR264" s="19">
        <f>MAX(0,MIN(AO264+AP264-AQ264,MonthlyPayment-SUM(H264,M264,R264,W264,AB264,AG264,AL264,AQ264,AV264,BA264)-SUM(I264,N264,S264,X264,AC264,AH264,AM264)))</f>
        <v>0.0</v>
      </c>
      <c r="AS264" s="19">
        <f>ROUND(AO264+AP264-AQ264-AR264,2)</f>
        <v>0.0</v>
      </c>
      <c r="AT264" s="19">
        <f>AX263</f>
        <v>0.0</v>
      </c>
      <c r="AU264" s="19">
        <f>ROUND(AT264*$AU$5/12,2)</f>
        <v>0.0</v>
      </c>
      <c r="AV264" s="19">
        <f>MIN($AV$5,AT264+AU264)</f>
        <v>0.0</v>
      </c>
      <c r="AW264" s="19">
        <f>MAX(0,MIN(AT264+AU264-AV264,MonthlyPayment-SUM(H264,M264,R264,W264,AB264,AG264,AL264,AQ264,AV264,BA264)-SUM(I264,N264,S264,X264,AC264,AH264,AM264,AR264)))</f>
        <v>0.0</v>
      </c>
      <c r="AX264" s="19">
        <f>ROUND(AT264+AU264-AV264-AW264,2)</f>
        <v>0.0</v>
      </c>
      <c r="AY264" s="19">
        <f>BC263</f>
        <v>0.0</v>
      </c>
      <c r="AZ264" s="19">
        <f>ROUND(AY264*$AZ$5/12,2)</f>
        <v>0.0</v>
      </c>
      <c r="BA264" s="19">
        <f>MIN($BA$5,AY264+AZ264)</f>
        <v>0.0</v>
      </c>
      <c r="BB264" s="19">
        <f>MAX(0,MIN(AY264+AZ264-BA264,MonthlyPayment-SUM(H264,M264,R264,W264,AB264,AG264,AL264,AQ264,AV264,BA264)-SUM(I264,N264,S264,X264,AC264,AH264,AM264,AR264,AW264)))</f>
        <v>0.0</v>
      </c>
      <c r="BC264" s="19">
        <f>ROUND(AY264+AZ264-BA264-BB264,2)</f>
        <v>0.0</v>
      </c>
    </row>
    <row r="265" spans="1:55">
      <c r="A265" s="9">
        <v>259</v>
      </c>
      <c r="B265" s="15">
        <f>IF(FirstPayment="","",EDATE(FirstPayment,A265-1))</f>
        <v/>
      </c>
      <c r="C265" s="19">
        <f>SUM(H265,M265,R265,W265,AB265,AG265,AL265,AQ265,AV265,BA265,I265,N265,S265,X265,AC265,AH265,AM265,AR265,AW265,BB265)</f>
        <v>0.0</v>
      </c>
      <c r="D265" s="19">
        <f>SUM(J265,O265,T265,Y265,AD265,AI265,AN265,AS265,AX265,BC265)</f>
        <v>0.0</v>
      </c>
      <c r="E265" s="19">
        <f>SUM(G265,L265,Q265,V265,AA265,AF265,AK265,AP265,AU265,AZ265)</f>
        <v>0.0</v>
      </c>
      <c r="F265" s="19">
        <f>J264</f>
        <v>0.0</v>
      </c>
      <c r="G265" s="19">
        <f>ROUND(F265*$G$5/12,2)</f>
        <v>0.0</v>
      </c>
      <c r="H265" s="19">
        <f>MIN($H$5,F265+G265)</f>
        <v>0.0</v>
      </c>
      <c r="I265" s="19">
        <f>MAX(0,MIN(F265+G265-H265,MonthlyPayment-SUM(H265,M265,R265,W265,AB265,AG265,AL265,AQ265,AV265,BA265)))</f>
        <v>0.0</v>
      </c>
      <c r="J265" s="19">
        <f>ROUND(F265+G265-H265-I265,2)</f>
        <v>0.0</v>
      </c>
      <c r="K265" s="19">
        <f>O264</f>
        <v>0.0</v>
      </c>
      <c r="L265" s="19">
        <f>ROUND(K265*$L$5/12,2)</f>
        <v>0.0</v>
      </c>
      <c r="M265" s="19">
        <f>MIN($M$5,K265+L265)</f>
        <v>0.0</v>
      </c>
      <c r="N265" s="19">
        <f>MAX(0,MIN(K265+L265-M265,MonthlyPayment-SUM(H265,M265,R265,W265,AB265,AG265,AL265,AQ265,AV265,BA265)-SUM(I265)))</f>
        <v>0.0</v>
      </c>
      <c r="O265" s="19">
        <f>ROUND(K265+L265-M265-N265,2)</f>
        <v>0.0</v>
      </c>
      <c r="P265" s="19">
        <f>T264</f>
        <v>0.0</v>
      </c>
      <c r="Q265" s="19">
        <f>ROUND(P265*$Q$5/12,2)</f>
        <v>0.0</v>
      </c>
      <c r="R265" s="19">
        <f>MIN($R$5,P265+Q265)</f>
        <v>0.0</v>
      </c>
      <c r="S265" s="19">
        <f>MAX(0,MIN(P265+Q265-R265,MonthlyPayment-SUM(H265,M265,R265,W265,AB265,AG265,AL265,AQ265,AV265,BA265)-SUM(I265,N265)))</f>
        <v>0.0</v>
      </c>
      <c r="T265" s="19">
        <f>ROUND(P265+Q265-R265-S265,2)</f>
        <v>0.0</v>
      </c>
      <c r="U265" s="19">
        <f>Y264</f>
        <v>0.0</v>
      </c>
      <c r="V265" s="19">
        <f>ROUND(U265*$V$5/12,2)</f>
        <v>0.0</v>
      </c>
      <c r="W265" s="19">
        <f>MIN($W$5,U265+V265)</f>
        <v>0.0</v>
      </c>
      <c r="X265" s="19">
        <f>MAX(0,MIN(U265+V265-W265,MonthlyPayment-SUM(H265,M265,R265,W265,AB265,AG265,AL265,AQ265,AV265,BA265)-SUM(I265,N265,S265)))</f>
        <v>0.0</v>
      </c>
      <c r="Y265" s="19">
        <f>ROUND(U265+V265-W265-X265,2)</f>
        <v>0.0</v>
      </c>
      <c r="Z265" s="19">
        <f>AD264</f>
        <v>0.0</v>
      </c>
      <c r="AA265" s="19">
        <f>ROUND(Z265*$AA$5/12,2)</f>
        <v>0.0</v>
      </c>
      <c r="AB265" s="19">
        <f>MIN($AB$5,Z265+AA265)</f>
        <v>0.0</v>
      </c>
      <c r="AC265" s="19">
        <f>MAX(0,MIN(Z265+AA265-AB265,MonthlyPayment-SUM(H265,M265,R265,W265,AB265,AG265,AL265,AQ265,AV265,BA265)-SUM(I265,N265,S265,X265)))</f>
        <v>0.0</v>
      </c>
      <c r="AD265" s="19">
        <f>ROUND(Z265+AA265-AB265-AC265,2)</f>
        <v>0.0</v>
      </c>
      <c r="AE265" s="19">
        <f>AI264</f>
        <v>0.0</v>
      </c>
      <c r="AF265" s="19">
        <f>ROUND(AE265*$AF$5/12,2)</f>
        <v>0.0</v>
      </c>
      <c r="AG265" s="19">
        <f>MIN($AG$5,AE265+AF265)</f>
        <v>0.0</v>
      </c>
      <c r="AH265" s="19">
        <f>MAX(0,MIN(AE265+AF265-AG265,MonthlyPayment-SUM(H265,M265,R265,W265,AB265,AG265,AL265,AQ265,AV265,BA265)-SUM(I265,N265,S265,X265,AC265)))</f>
        <v>0.0</v>
      </c>
      <c r="AI265" s="19">
        <f>ROUND(AE265+AF265-AG265-AH265,2)</f>
        <v>0.0</v>
      </c>
      <c r="AJ265" s="19">
        <f>AN264</f>
        <v>0.0</v>
      </c>
      <c r="AK265" s="19">
        <f>ROUND(AJ265*$AK$5/12,2)</f>
        <v>0.0</v>
      </c>
      <c r="AL265" s="19">
        <f>MIN($AL$5,AJ265+AK265)</f>
        <v>0.0</v>
      </c>
      <c r="AM265" s="19">
        <f>MAX(0,MIN(AJ265+AK265-AL265,MonthlyPayment-SUM(H265,M265,R265,W265,AB265,AG265,AL265,AQ265,AV265,BA265)-SUM(I265,N265,S265,X265,AC265,AH265)))</f>
        <v>0.0</v>
      </c>
      <c r="AN265" s="19">
        <f>ROUND(AJ265+AK265-AL265-AM265,2)</f>
        <v>0.0</v>
      </c>
      <c r="AO265" s="19">
        <f>AS264</f>
        <v>0.0</v>
      </c>
      <c r="AP265" s="19">
        <f>ROUND(AO265*$AP$5/12,2)</f>
        <v>0.0</v>
      </c>
      <c r="AQ265" s="19">
        <f>MIN($AQ$5,AO265+AP265)</f>
        <v>0.0</v>
      </c>
      <c r="AR265" s="19">
        <f>MAX(0,MIN(AO265+AP265-AQ265,MonthlyPayment-SUM(H265,M265,R265,W265,AB265,AG265,AL265,AQ265,AV265,BA265)-SUM(I265,N265,S265,X265,AC265,AH265,AM265)))</f>
        <v>0.0</v>
      </c>
      <c r="AS265" s="19">
        <f>ROUND(AO265+AP265-AQ265-AR265,2)</f>
        <v>0.0</v>
      </c>
      <c r="AT265" s="19">
        <f>AX264</f>
        <v>0.0</v>
      </c>
      <c r="AU265" s="19">
        <f>ROUND(AT265*$AU$5/12,2)</f>
        <v>0.0</v>
      </c>
      <c r="AV265" s="19">
        <f>MIN($AV$5,AT265+AU265)</f>
        <v>0.0</v>
      </c>
      <c r="AW265" s="19">
        <f>MAX(0,MIN(AT265+AU265-AV265,MonthlyPayment-SUM(H265,M265,R265,W265,AB265,AG265,AL265,AQ265,AV265,BA265)-SUM(I265,N265,S265,X265,AC265,AH265,AM265,AR265)))</f>
        <v>0.0</v>
      </c>
      <c r="AX265" s="19">
        <f>ROUND(AT265+AU265-AV265-AW265,2)</f>
        <v>0.0</v>
      </c>
      <c r="AY265" s="19">
        <f>BC264</f>
        <v>0.0</v>
      </c>
      <c r="AZ265" s="19">
        <f>ROUND(AY265*$AZ$5/12,2)</f>
        <v>0.0</v>
      </c>
      <c r="BA265" s="19">
        <f>MIN($BA$5,AY265+AZ265)</f>
        <v>0.0</v>
      </c>
      <c r="BB265" s="19">
        <f>MAX(0,MIN(AY265+AZ265-BA265,MonthlyPayment-SUM(H265,M265,R265,W265,AB265,AG265,AL265,AQ265,AV265,BA265)-SUM(I265,N265,S265,X265,AC265,AH265,AM265,AR265,AW265)))</f>
        <v>0.0</v>
      </c>
      <c r="BC265" s="19">
        <f>ROUND(AY265+AZ265-BA265-BB265,2)</f>
        <v>0.0</v>
      </c>
    </row>
    <row r="266" spans="1:55">
      <c r="A266" s="9">
        <v>260</v>
      </c>
      <c r="B266" s="15">
        <f>IF(FirstPayment="","",EDATE(FirstPayment,A266-1))</f>
        <v/>
      </c>
      <c r="C266" s="19">
        <f>SUM(H266,M266,R266,W266,AB266,AG266,AL266,AQ266,AV266,BA266,I266,N266,S266,X266,AC266,AH266,AM266,AR266,AW266,BB266)</f>
        <v>0.0</v>
      </c>
      <c r="D266" s="19">
        <f>SUM(J266,O266,T266,Y266,AD266,AI266,AN266,AS266,AX266,BC266)</f>
        <v>0.0</v>
      </c>
      <c r="E266" s="19">
        <f>SUM(G266,L266,Q266,V266,AA266,AF266,AK266,AP266,AU266,AZ266)</f>
        <v>0.0</v>
      </c>
      <c r="F266" s="19">
        <f>J265</f>
        <v>0.0</v>
      </c>
      <c r="G266" s="19">
        <f>ROUND(F266*$G$5/12,2)</f>
        <v>0.0</v>
      </c>
      <c r="H266" s="19">
        <f>MIN($H$5,F266+G266)</f>
        <v>0.0</v>
      </c>
      <c r="I266" s="19">
        <f>MAX(0,MIN(F266+G266-H266,MonthlyPayment-SUM(H266,M266,R266,W266,AB266,AG266,AL266,AQ266,AV266,BA266)))</f>
        <v>0.0</v>
      </c>
      <c r="J266" s="19">
        <f>ROUND(F266+G266-H266-I266,2)</f>
        <v>0.0</v>
      </c>
      <c r="K266" s="19">
        <f>O265</f>
        <v>0.0</v>
      </c>
      <c r="L266" s="19">
        <f>ROUND(K266*$L$5/12,2)</f>
        <v>0.0</v>
      </c>
      <c r="M266" s="19">
        <f>MIN($M$5,K266+L266)</f>
        <v>0.0</v>
      </c>
      <c r="N266" s="19">
        <f>MAX(0,MIN(K266+L266-M266,MonthlyPayment-SUM(H266,M266,R266,W266,AB266,AG266,AL266,AQ266,AV266,BA266)-SUM(I266)))</f>
        <v>0.0</v>
      </c>
      <c r="O266" s="19">
        <f>ROUND(K266+L266-M266-N266,2)</f>
        <v>0.0</v>
      </c>
      <c r="P266" s="19">
        <f>T265</f>
        <v>0.0</v>
      </c>
      <c r="Q266" s="19">
        <f>ROUND(P266*$Q$5/12,2)</f>
        <v>0.0</v>
      </c>
      <c r="R266" s="19">
        <f>MIN($R$5,P266+Q266)</f>
        <v>0.0</v>
      </c>
      <c r="S266" s="19">
        <f>MAX(0,MIN(P266+Q266-R266,MonthlyPayment-SUM(H266,M266,R266,W266,AB266,AG266,AL266,AQ266,AV266,BA266)-SUM(I266,N266)))</f>
        <v>0.0</v>
      </c>
      <c r="T266" s="19">
        <f>ROUND(P266+Q266-R266-S266,2)</f>
        <v>0.0</v>
      </c>
      <c r="U266" s="19">
        <f>Y265</f>
        <v>0.0</v>
      </c>
      <c r="V266" s="19">
        <f>ROUND(U266*$V$5/12,2)</f>
        <v>0.0</v>
      </c>
      <c r="W266" s="19">
        <f>MIN($W$5,U266+V266)</f>
        <v>0.0</v>
      </c>
      <c r="X266" s="19">
        <f>MAX(0,MIN(U266+V266-W266,MonthlyPayment-SUM(H266,M266,R266,W266,AB266,AG266,AL266,AQ266,AV266,BA266)-SUM(I266,N266,S266)))</f>
        <v>0.0</v>
      </c>
      <c r="Y266" s="19">
        <f>ROUND(U266+V266-W266-X266,2)</f>
        <v>0.0</v>
      </c>
      <c r="Z266" s="19">
        <f>AD265</f>
        <v>0.0</v>
      </c>
      <c r="AA266" s="19">
        <f>ROUND(Z266*$AA$5/12,2)</f>
        <v>0.0</v>
      </c>
      <c r="AB266" s="19">
        <f>MIN($AB$5,Z266+AA266)</f>
        <v>0.0</v>
      </c>
      <c r="AC266" s="19">
        <f>MAX(0,MIN(Z266+AA266-AB266,MonthlyPayment-SUM(H266,M266,R266,W266,AB266,AG266,AL266,AQ266,AV266,BA266)-SUM(I266,N266,S266,X266)))</f>
        <v>0.0</v>
      </c>
      <c r="AD266" s="19">
        <f>ROUND(Z266+AA266-AB266-AC266,2)</f>
        <v>0.0</v>
      </c>
      <c r="AE266" s="19">
        <f>AI265</f>
        <v>0.0</v>
      </c>
      <c r="AF266" s="19">
        <f>ROUND(AE266*$AF$5/12,2)</f>
        <v>0.0</v>
      </c>
      <c r="AG266" s="19">
        <f>MIN($AG$5,AE266+AF266)</f>
        <v>0.0</v>
      </c>
      <c r="AH266" s="19">
        <f>MAX(0,MIN(AE266+AF266-AG266,MonthlyPayment-SUM(H266,M266,R266,W266,AB266,AG266,AL266,AQ266,AV266,BA266)-SUM(I266,N266,S266,X266,AC266)))</f>
        <v>0.0</v>
      </c>
      <c r="AI266" s="19">
        <f>ROUND(AE266+AF266-AG266-AH266,2)</f>
        <v>0.0</v>
      </c>
      <c r="AJ266" s="19">
        <f>AN265</f>
        <v>0.0</v>
      </c>
      <c r="AK266" s="19">
        <f>ROUND(AJ266*$AK$5/12,2)</f>
        <v>0.0</v>
      </c>
      <c r="AL266" s="19">
        <f>MIN($AL$5,AJ266+AK266)</f>
        <v>0.0</v>
      </c>
      <c r="AM266" s="19">
        <f>MAX(0,MIN(AJ266+AK266-AL266,MonthlyPayment-SUM(H266,M266,R266,W266,AB266,AG266,AL266,AQ266,AV266,BA266)-SUM(I266,N266,S266,X266,AC266,AH266)))</f>
        <v>0.0</v>
      </c>
      <c r="AN266" s="19">
        <f>ROUND(AJ266+AK266-AL266-AM266,2)</f>
        <v>0.0</v>
      </c>
      <c r="AO266" s="19">
        <f>AS265</f>
        <v>0.0</v>
      </c>
      <c r="AP266" s="19">
        <f>ROUND(AO266*$AP$5/12,2)</f>
        <v>0.0</v>
      </c>
      <c r="AQ266" s="19">
        <f>MIN($AQ$5,AO266+AP266)</f>
        <v>0.0</v>
      </c>
      <c r="AR266" s="19">
        <f>MAX(0,MIN(AO266+AP266-AQ266,MonthlyPayment-SUM(H266,M266,R266,W266,AB266,AG266,AL266,AQ266,AV266,BA266)-SUM(I266,N266,S266,X266,AC266,AH266,AM266)))</f>
        <v>0.0</v>
      </c>
      <c r="AS266" s="19">
        <f>ROUND(AO266+AP266-AQ266-AR266,2)</f>
        <v>0.0</v>
      </c>
      <c r="AT266" s="19">
        <f>AX265</f>
        <v>0.0</v>
      </c>
      <c r="AU266" s="19">
        <f>ROUND(AT266*$AU$5/12,2)</f>
        <v>0.0</v>
      </c>
      <c r="AV266" s="19">
        <f>MIN($AV$5,AT266+AU266)</f>
        <v>0.0</v>
      </c>
      <c r="AW266" s="19">
        <f>MAX(0,MIN(AT266+AU266-AV266,MonthlyPayment-SUM(H266,M266,R266,W266,AB266,AG266,AL266,AQ266,AV266,BA266)-SUM(I266,N266,S266,X266,AC266,AH266,AM266,AR266)))</f>
        <v>0.0</v>
      </c>
      <c r="AX266" s="19">
        <f>ROUND(AT266+AU266-AV266-AW266,2)</f>
        <v>0.0</v>
      </c>
      <c r="AY266" s="19">
        <f>BC265</f>
        <v>0.0</v>
      </c>
      <c r="AZ266" s="19">
        <f>ROUND(AY266*$AZ$5/12,2)</f>
        <v>0.0</v>
      </c>
      <c r="BA266" s="19">
        <f>MIN($BA$5,AY266+AZ266)</f>
        <v>0.0</v>
      </c>
      <c r="BB266" s="19">
        <f>MAX(0,MIN(AY266+AZ266-BA266,MonthlyPayment-SUM(H266,M266,R266,W266,AB266,AG266,AL266,AQ266,AV266,BA266)-SUM(I266,N266,S266,X266,AC266,AH266,AM266,AR266,AW266)))</f>
        <v>0.0</v>
      </c>
      <c r="BC266" s="19">
        <f>ROUND(AY266+AZ266-BA266-BB266,2)</f>
        <v>0.0</v>
      </c>
    </row>
    <row r="267" spans="1:55">
      <c r="A267" s="9">
        <v>261</v>
      </c>
      <c r="B267" s="15">
        <f>IF(FirstPayment="","",EDATE(FirstPayment,A267-1))</f>
        <v/>
      </c>
      <c r="C267" s="19">
        <f>SUM(H267,M267,R267,W267,AB267,AG267,AL267,AQ267,AV267,BA267,I267,N267,S267,X267,AC267,AH267,AM267,AR267,AW267,BB267)</f>
        <v>0.0</v>
      </c>
      <c r="D267" s="19">
        <f>SUM(J267,O267,T267,Y267,AD267,AI267,AN267,AS267,AX267,BC267)</f>
        <v>0.0</v>
      </c>
      <c r="E267" s="19">
        <f>SUM(G267,L267,Q267,V267,AA267,AF267,AK267,AP267,AU267,AZ267)</f>
        <v>0.0</v>
      </c>
      <c r="F267" s="19">
        <f>J266</f>
        <v>0.0</v>
      </c>
      <c r="G267" s="19">
        <f>ROUND(F267*$G$5/12,2)</f>
        <v>0.0</v>
      </c>
      <c r="H267" s="19">
        <f>MIN($H$5,F267+G267)</f>
        <v>0.0</v>
      </c>
      <c r="I267" s="19">
        <f>MAX(0,MIN(F267+G267-H267,MonthlyPayment-SUM(H267,M267,R267,W267,AB267,AG267,AL267,AQ267,AV267,BA267)))</f>
        <v>0.0</v>
      </c>
      <c r="J267" s="19">
        <f>ROUND(F267+G267-H267-I267,2)</f>
        <v>0.0</v>
      </c>
      <c r="K267" s="19">
        <f>O266</f>
        <v>0.0</v>
      </c>
      <c r="L267" s="19">
        <f>ROUND(K267*$L$5/12,2)</f>
        <v>0.0</v>
      </c>
      <c r="M267" s="19">
        <f>MIN($M$5,K267+L267)</f>
        <v>0.0</v>
      </c>
      <c r="N267" s="19">
        <f>MAX(0,MIN(K267+L267-M267,MonthlyPayment-SUM(H267,M267,R267,W267,AB267,AG267,AL267,AQ267,AV267,BA267)-SUM(I267)))</f>
        <v>0.0</v>
      </c>
      <c r="O267" s="19">
        <f>ROUND(K267+L267-M267-N267,2)</f>
        <v>0.0</v>
      </c>
      <c r="P267" s="19">
        <f>T266</f>
        <v>0.0</v>
      </c>
      <c r="Q267" s="19">
        <f>ROUND(P267*$Q$5/12,2)</f>
        <v>0.0</v>
      </c>
      <c r="R267" s="19">
        <f>MIN($R$5,P267+Q267)</f>
        <v>0.0</v>
      </c>
      <c r="S267" s="19">
        <f>MAX(0,MIN(P267+Q267-R267,MonthlyPayment-SUM(H267,M267,R267,W267,AB267,AG267,AL267,AQ267,AV267,BA267)-SUM(I267,N267)))</f>
        <v>0.0</v>
      </c>
      <c r="T267" s="19">
        <f>ROUND(P267+Q267-R267-S267,2)</f>
        <v>0.0</v>
      </c>
      <c r="U267" s="19">
        <f>Y266</f>
        <v>0.0</v>
      </c>
      <c r="V267" s="19">
        <f>ROUND(U267*$V$5/12,2)</f>
        <v>0.0</v>
      </c>
      <c r="W267" s="19">
        <f>MIN($W$5,U267+V267)</f>
        <v>0.0</v>
      </c>
      <c r="X267" s="19">
        <f>MAX(0,MIN(U267+V267-W267,MonthlyPayment-SUM(H267,M267,R267,W267,AB267,AG267,AL267,AQ267,AV267,BA267)-SUM(I267,N267,S267)))</f>
        <v>0.0</v>
      </c>
      <c r="Y267" s="19">
        <f>ROUND(U267+V267-W267-X267,2)</f>
        <v>0.0</v>
      </c>
      <c r="Z267" s="19">
        <f>AD266</f>
        <v>0.0</v>
      </c>
      <c r="AA267" s="19">
        <f>ROUND(Z267*$AA$5/12,2)</f>
        <v>0.0</v>
      </c>
      <c r="AB267" s="19">
        <f>MIN($AB$5,Z267+AA267)</f>
        <v>0.0</v>
      </c>
      <c r="AC267" s="19">
        <f>MAX(0,MIN(Z267+AA267-AB267,MonthlyPayment-SUM(H267,M267,R267,W267,AB267,AG267,AL267,AQ267,AV267,BA267)-SUM(I267,N267,S267,X267)))</f>
        <v>0.0</v>
      </c>
      <c r="AD267" s="19">
        <f>ROUND(Z267+AA267-AB267-AC267,2)</f>
        <v>0.0</v>
      </c>
      <c r="AE267" s="19">
        <f>AI266</f>
        <v>0.0</v>
      </c>
      <c r="AF267" s="19">
        <f>ROUND(AE267*$AF$5/12,2)</f>
        <v>0.0</v>
      </c>
      <c r="AG267" s="19">
        <f>MIN($AG$5,AE267+AF267)</f>
        <v>0.0</v>
      </c>
      <c r="AH267" s="19">
        <f>MAX(0,MIN(AE267+AF267-AG267,MonthlyPayment-SUM(H267,M267,R267,W267,AB267,AG267,AL267,AQ267,AV267,BA267)-SUM(I267,N267,S267,X267,AC267)))</f>
        <v>0.0</v>
      </c>
      <c r="AI267" s="19">
        <f>ROUND(AE267+AF267-AG267-AH267,2)</f>
        <v>0.0</v>
      </c>
      <c r="AJ267" s="19">
        <f>AN266</f>
        <v>0.0</v>
      </c>
      <c r="AK267" s="19">
        <f>ROUND(AJ267*$AK$5/12,2)</f>
        <v>0.0</v>
      </c>
      <c r="AL267" s="19">
        <f>MIN($AL$5,AJ267+AK267)</f>
        <v>0.0</v>
      </c>
      <c r="AM267" s="19">
        <f>MAX(0,MIN(AJ267+AK267-AL267,MonthlyPayment-SUM(H267,M267,R267,W267,AB267,AG267,AL267,AQ267,AV267,BA267)-SUM(I267,N267,S267,X267,AC267,AH267)))</f>
        <v>0.0</v>
      </c>
      <c r="AN267" s="19">
        <f>ROUND(AJ267+AK267-AL267-AM267,2)</f>
        <v>0.0</v>
      </c>
      <c r="AO267" s="19">
        <f>AS266</f>
        <v>0.0</v>
      </c>
      <c r="AP267" s="19">
        <f>ROUND(AO267*$AP$5/12,2)</f>
        <v>0.0</v>
      </c>
      <c r="AQ267" s="19">
        <f>MIN($AQ$5,AO267+AP267)</f>
        <v>0.0</v>
      </c>
      <c r="AR267" s="19">
        <f>MAX(0,MIN(AO267+AP267-AQ267,MonthlyPayment-SUM(H267,M267,R267,W267,AB267,AG267,AL267,AQ267,AV267,BA267)-SUM(I267,N267,S267,X267,AC267,AH267,AM267)))</f>
        <v>0.0</v>
      </c>
      <c r="AS267" s="19">
        <f>ROUND(AO267+AP267-AQ267-AR267,2)</f>
        <v>0.0</v>
      </c>
      <c r="AT267" s="19">
        <f>AX266</f>
        <v>0.0</v>
      </c>
      <c r="AU267" s="19">
        <f>ROUND(AT267*$AU$5/12,2)</f>
        <v>0.0</v>
      </c>
      <c r="AV267" s="19">
        <f>MIN($AV$5,AT267+AU267)</f>
        <v>0.0</v>
      </c>
      <c r="AW267" s="19">
        <f>MAX(0,MIN(AT267+AU267-AV267,MonthlyPayment-SUM(H267,M267,R267,W267,AB267,AG267,AL267,AQ267,AV267,BA267)-SUM(I267,N267,S267,X267,AC267,AH267,AM267,AR267)))</f>
        <v>0.0</v>
      </c>
      <c r="AX267" s="19">
        <f>ROUND(AT267+AU267-AV267-AW267,2)</f>
        <v>0.0</v>
      </c>
      <c r="AY267" s="19">
        <f>BC266</f>
        <v>0.0</v>
      </c>
      <c r="AZ267" s="19">
        <f>ROUND(AY267*$AZ$5/12,2)</f>
        <v>0.0</v>
      </c>
      <c r="BA267" s="19">
        <f>MIN($BA$5,AY267+AZ267)</f>
        <v>0.0</v>
      </c>
      <c r="BB267" s="19">
        <f>MAX(0,MIN(AY267+AZ267-BA267,MonthlyPayment-SUM(H267,M267,R267,W267,AB267,AG267,AL267,AQ267,AV267,BA267)-SUM(I267,N267,S267,X267,AC267,AH267,AM267,AR267,AW267)))</f>
        <v>0.0</v>
      </c>
      <c r="BC267" s="19">
        <f>ROUND(AY267+AZ267-BA267-BB267,2)</f>
        <v>0.0</v>
      </c>
    </row>
    <row r="268" spans="1:55">
      <c r="A268" s="9">
        <v>262</v>
      </c>
      <c r="B268" s="15">
        <f>IF(FirstPayment="","",EDATE(FirstPayment,A268-1))</f>
        <v/>
      </c>
      <c r="C268" s="19">
        <f>SUM(H268,M268,R268,W268,AB268,AG268,AL268,AQ268,AV268,BA268,I268,N268,S268,X268,AC268,AH268,AM268,AR268,AW268,BB268)</f>
        <v>0.0</v>
      </c>
      <c r="D268" s="19">
        <f>SUM(J268,O268,T268,Y268,AD268,AI268,AN268,AS268,AX268,BC268)</f>
        <v>0.0</v>
      </c>
      <c r="E268" s="19">
        <f>SUM(G268,L268,Q268,V268,AA268,AF268,AK268,AP268,AU268,AZ268)</f>
        <v>0.0</v>
      </c>
      <c r="F268" s="19">
        <f>J267</f>
        <v>0.0</v>
      </c>
      <c r="G268" s="19">
        <f>ROUND(F268*$G$5/12,2)</f>
        <v>0.0</v>
      </c>
      <c r="H268" s="19">
        <f>MIN($H$5,F268+G268)</f>
        <v>0.0</v>
      </c>
      <c r="I268" s="19">
        <f>MAX(0,MIN(F268+G268-H268,MonthlyPayment-SUM(H268,M268,R268,W268,AB268,AG268,AL268,AQ268,AV268,BA268)))</f>
        <v>0.0</v>
      </c>
      <c r="J268" s="19">
        <f>ROUND(F268+G268-H268-I268,2)</f>
        <v>0.0</v>
      </c>
      <c r="K268" s="19">
        <f>O267</f>
        <v>0.0</v>
      </c>
      <c r="L268" s="19">
        <f>ROUND(K268*$L$5/12,2)</f>
        <v>0.0</v>
      </c>
      <c r="M268" s="19">
        <f>MIN($M$5,K268+L268)</f>
        <v>0.0</v>
      </c>
      <c r="N268" s="19">
        <f>MAX(0,MIN(K268+L268-M268,MonthlyPayment-SUM(H268,M268,R268,W268,AB268,AG268,AL268,AQ268,AV268,BA268)-SUM(I268)))</f>
        <v>0.0</v>
      </c>
      <c r="O268" s="19">
        <f>ROUND(K268+L268-M268-N268,2)</f>
        <v>0.0</v>
      </c>
      <c r="P268" s="19">
        <f>T267</f>
        <v>0.0</v>
      </c>
      <c r="Q268" s="19">
        <f>ROUND(P268*$Q$5/12,2)</f>
        <v>0.0</v>
      </c>
      <c r="R268" s="19">
        <f>MIN($R$5,P268+Q268)</f>
        <v>0.0</v>
      </c>
      <c r="S268" s="19">
        <f>MAX(0,MIN(P268+Q268-R268,MonthlyPayment-SUM(H268,M268,R268,W268,AB268,AG268,AL268,AQ268,AV268,BA268)-SUM(I268,N268)))</f>
        <v>0.0</v>
      </c>
      <c r="T268" s="19">
        <f>ROUND(P268+Q268-R268-S268,2)</f>
        <v>0.0</v>
      </c>
      <c r="U268" s="19">
        <f>Y267</f>
        <v>0.0</v>
      </c>
      <c r="V268" s="19">
        <f>ROUND(U268*$V$5/12,2)</f>
        <v>0.0</v>
      </c>
      <c r="W268" s="19">
        <f>MIN($W$5,U268+V268)</f>
        <v>0.0</v>
      </c>
      <c r="X268" s="19">
        <f>MAX(0,MIN(U268+V268-W268,MonthlyPayment-SUM(H268,M268,R268,W268,AB268,AG268,AL268,AQ268,AV268,BA268)-SUM(I268,N268,S268)))</f>
        <v>0.0</v>
      </c>
      <c r="Y268" s="19">
        <f>ROUND(U268+V268-W268-X268,2)</f>
        <v>0.0</v>
      </c>
      <c r="Z268" s="19">
        <f>AD267</f>
        <v>0.0</v>
      </c>
      <c r="AA268" s="19">
        <f>ROUND(Z268*$AA$5/12,2)</f>
        <v>0.0</v>
      </c>
      <c r="AB268" s="19">
        <f>MIN($AB$5,Z268+AA268)</f>
        <v>0.0</v>
      </c>
      <c r="AC268" s="19">
        <f>MAX(0,MIN(Z268+AA268-AB268,MonthlyPayment-SUM(H268,M268,R268,W268,AB268,AG268,AL268,AQ268,AV268,BA268)-SUM(I268,N268,S268,X268)))</f>
        <v>0.0</v>
      </c>
      <c r="AD268" s="19">
        <f>ROUND(Z268+AA268-AB268-AC268,2)</f>
        <v>0.0</v>
      </c>
      <c r="AE268" s="19">
        <f>AI267</f>
        <v>0.0</v>
      </c>
      <c r="AF268" s="19">
        <f>ROUND(AE268*$AF$5/12,2)</f>
        <v>0.0</v>
      </c>
      <c r="AG268" s="19">
        <f>MIN($AG$5,AE268+AF268)</f>
        <v>0.0</v>
      </c>
      <c r="AH268" s="19">
        <f>MAX(0,MIN(AE268+AF268-AG268,MonthlyPayment-SUM(H268,M268,R268,W268,AB268,AG268,AL268,AQ268,AV268,BA268)-SUM(I268,N268,S268,X268,AC268)))</f>
        <v>0.0</v>
      </c>
      <c r="AI268" s="19">
        <f>ROUND(AE268+AF268-AG268-AH268,2)</f>
        <v>0.0</v>
      </c>
      <c r="AJ268" s="19">
        <f>AN267</f>
        <v>0.0</v>
      </c>
      <c r="AK268" s="19">
        <f>ROUND(AJ268*$AK$5/12,2)</f>
        <v>0.0</v>
      </c>
      <c r="AL268" s="19">
        <f>MIN($AL$5,AJ268+AK268)</f>
        <v>0.0</v>
      </c>
      <c r="AM268" s="19">
        <f>MAX(0,MIN(AJ268+AK268-AL268,MonthlyPayment-SUM(H268,M268,R268,W268,AB268,AG268,AL268,AQ268,AV268,BA268)-SUM(I268,N268,S268,X268,AC268,AH268)))</f>
        <v>0.0</v>
      </c>
      <c r="AN268" s="19">
        <f>ROUND(AJ268+AK268-AL268-AM268,2)</f>
        <v>0.0</v>
      </c>
      <c r="AO268" s="19">
        <f>AS267</f>
        <v>0.0</v>
      </c>
      <c r="AP268" s="19">
        <f>ROUND(AO268*$AP$5/12,2)</f>
        <v>0.0</v>
      </c>
      <c r="AQ268" s="19">
        <f>MIN($AQ$5,AO268+AP268)</f>
        <v>0.0</v>
      </c>
      <c r="AR268" s="19">
        <f>MAX(0,MIN(AO268+AP268-AQ268,MonthlyPayment-SUM(H268,M268,R268,W268,AB268,AG268,AL268,AQ268,AV268,BA268)-SUM(I268,N268,S268,X268,AC268,AH268,AM268)))</f>
        <v>0.0</v>
      </c>
      <c r="AS268" s="19">
        <f>ROUND(AO268+AP268-AQ268-AR268,2)</f>
        <v>0.0</v>
      </c>
      <c r="AT268" s="19">
        <f>AX267</f>
        <v>0.0</v>
      </c>
      <c r="AU268" s="19">
        <f>ROUND(AT268*$AU$5/12,2)</f>
        <v>0.0</v>
      </c>
      <c r="AV268" s="19">
        <f>MIN($AV$5,AT268+AU268)</f>
        <v>0.0</v>
      </c>
      <c r="AW268" s="19">
        <f>MAX(0,MIN(AT268+AU268-AV268,MonthlyPayment-SUM(H268,M268,R268,W268,AB268,AG268,AL268,AQ268,AV268,BA268)-SUM(I268,N268,S268,X268,AC268,AH268,AM268,AR268)))</f>
        <v>0.0</v>
      </c>
      <c r="AX268" s="19">
        <f>ROUND(AT268+AU268-AV268-AW268,2)</f>
        <v>0.0</v>
      </c>
      <c r="AY268" s="19">
        <f>BC267</f>
        <v>0.0</v>
      </c>
      <c r="AZ268" s="19">
        <f>ROUND(AY268*$AZ$5/12,2)</f>
        <v>0.0</v>
      </c>
      <c r="BA268" s="19">
        <f>MIN($BA$5,AY268+AZ268)</f>
        <v>0.0</v>
      </c>
      <c r="BB268" s="19">
        <f>MAX(0,MIN(AY268+AZ268-BA268,MonthlyPayment-SUM(H268,M268,R268,W268,AB268,AG268,AL268,AQ268,AV268,BA268)-SUM(I268,N268,S268,X268,AC268,AH268,AM268,AR268,AW268)))</f>
        <v>0.0</v>
      </c>
      <c r="BC268" s="19">
        <f>ROUND(AY268+AZ268-BA268-BB268,2)</f>
        <v>0.0</v>
      </c>
    </row>
    <row r="269" spans="1:55">
      <c r="A269" s="9">
        <v>263</v>
      </c>
      <c r="B269" s="15">
        <f>IF(FirstPayment="","",EDATE(FirstPayment,A269-1))</f>
        <v/>
      </c>
      <c r="C269" s="19">
        <f>SUM(H269,M269,R269,W269,AB269,AG269,AL269,AQ269,AV269,BA269,I269,N269,S269,X269,AC269,AH269,AM269,AR269,AW269,BB269)</f>
        <v>0.0</v>
      </c>
      <c r="D269" s="19">
        <f>SUM(J269,O269,T269,Y269,AD269,AI269,AN269,AS269,AX269,BC269)</f>
        <v>0.0</v>
      </c>
      <c r="E269" s="19">
        <f>SUM(G269,L269,Q269,V269,AA269,AF269,AK269,AP269,AU269,AZ269)</f>
        <v>0.0</v>
      </c>
      <c r="F269" s="19">
        <f>J268</f>
        <v>0.0</v>
      </c>
      <c r="G269" s="19">
        <f>ROUND(F269*$G$5/12,2)</f>
        <v>0.0</v>
      </c>
      <c r="H269" s="19">
        <f>MIN($H$5,F269+G269)</f>
        <v>0.0</v>
      </c>
      <c r="I269" s="19">
        <f>MAX(0,MIN(F269+G269-H269,MonthlyPayment-SUM(H269,M269,R269,W269,AB269,AG269,AL269,AQ269,AV269,BA269)))</f>
        <v>0.0</v>
      </c>
      <c r="J269" s="19">
        <f>ROUND(F269+G269-H269-I269,2)</f>
        <v>0.0</v>
      </c>
      <c r="K269" s="19">
        <f>O268</f>
        <v>0.0</v>
      </c>
      <c r="L269" s="19">
        <f>ROUND(K269*$L$5/12,2)</f>
        <v>0.0</v>
      </c>
      <c r="M269" s="19">
        <f>MIN($M$5,K269+L269)</f>
        <v>0.0</v>
      </c>
      <c r="N269" s="19">
        <f>MAX(0,MIN(K269+L269-M269,MonthlyPayment-SUM(H269,M269,R269,W269,AB269,AG269,AL269,AQ269,AV269,BA269)-SUM(I269)))</f>
        <v>0.0</v>
      </c>
      <c r="O269" s="19">
        <f>ROUND(K269+L269-M269-N269,2)</f>
        <v>0.0</v>
      </c>
      <c r="P269" s="19">
        <f>T268</f>
        <v>0.0</v>
      </c>
      <c r="Q269" s="19">
        <f>ROUND(P269*$Q$5/12,2)</f>
        <v>0.0</v>
      </c>
      <c r="R269" s="19">
        <f>MIN($R$5,P269+Q269)</f>
        <v>0.0</v>
      </c>
      <c r="S269" s="19">
        <f>MAX(0,MIN(P269+Q269-R269,MonthlyPayment-SUM(H269,M269,R269,W269,AB269,AG269,AL269,AQ269,AV269,BA269)-SUM(I269,N269)))</f>
        <v>0.0</v>
      </c>
      <c r="T269" s="19">
        <f>ROUND(P269+Q269-R269-S269,2)</f>
        <v>0.0</v>
      </c>
      <c r="U269" s="19">
        <f>Y268</f>
        <v>0.0</v>
      </c>
      <c r="V269" s="19">
        <f>ROUND(U269*$V$5/12,2)</f>
        <v>0.0</v>
      </c>
      <c r="W269" s="19">
        <f>MIN($W$5,U269+V269)</f>
        <v>0.0</v>
      </c>
      <c r="X269" s="19">
        <f>MAX(0,MIN(U269+V269-W269,MonthlyPayment-SUM(H269,M269,R269,W269,AB269,AG269,AL269,AQ269,AV269,BA269)-SUM(I269,N269,S269)))</f>
        <v>0.0</v>
      </c>
      <c r="Y269" s="19">
        <f>ROUND(U269+V269-W269-X269,2)</f>
        <v>0.0</v>
      </c>
      <c r="Z269" s="19">
        <f>AD268</f>
        <v>0.0</v>
      </c>
      <c r="AA269" s="19">
        <f>ROUND(Z269*$AA$5/12,2)</f>
        <v>0.0</v>
      </c>
      <c r="AB269" s="19">
        <f>MIN($AB$5,Z269+AA269)</f>
        <v>0.0</v>
      </c>
      <c r="AC269" s="19">
        <f>MAX(0,MIN(Z269+AA269-AB269,MonthlyPayment-SUM(H269,M269,R269,W269,AB269,AG269,AL269,AQ269,AV269,BA269)-SUM(I269,N269,S269,X269)))</f>
        <v>0.0</v>
      </c>
      <c r="AD269" s="19">
        <f>ROUND(Z269+AA269-AB269-AC269,2)</f>
        <v>0.0</v>
      </c>
      <c r="AE269" s="19">
        <f>AI268</f>
        <v>0.0</v>
      </c>
      <c r="AF269" s="19">
        <f>ROUND(AE269*$AF$5/12,2)</f>
        <v>0.0</v>
      </c>
      <c r="AG269" s="19">
        <f>MIN($AG$5,AE269+AF269)</f>
        <v>0.0</v>
      </c>
      <c r="AH269" s="19">
        <f>MAX(0,MIN(AE269+AF269-AG269,MonthlyPayment-SUM(H269,M269,R269,W269,AB269,AG269,AL269,AQ269,AV269,BA269)-SUM(I269,N269,S269,X269,AC269)))</f>
        <v>0.0</v>
      </c>
      <c r="AI269" s="19">
        <f>ROUND(AE269+AF269-AG269-AH269,2)</f>
        <v>0.0</v>
      </c>
      <c r="AJ269" s="19">
        <f>AN268</f>
        <v>0.0</v>
      </c>
      <c r="AK269" s="19">
        <f>ROUND(AJ269*$AK$5/12,2)</f>
        <v>0.0</v>
      </c>
      <c r="AL269" s="19">
        <f>MIN($AL$5,AJ269+AK269)</f>
        <v>0.0</v>
      </c>
      <c r="AM269" s="19">
        <f>MAX(0,MIN(AJ269+AK269-AL269,MonthlyPayment-SUM(H269,M269,R269,W269,AB269,AG269,AL269,AQ269,AV269,BA269)-SUM(I269,N269,S269,X269,AC269,AH269)))</f>
        <v>0.0</v>
      </c>
      <c r="AN269" s="19">
        <f>ROUND(AJ269+AK269-AL269-AM269,2)</f>
        <v>0.0</v>
      </c>
      <c r="AO269" s="19">
        <f>AS268</f>
        <v>0.0</v>
      </c>
      <c r="AP269" s="19">
        <f>ROUND(AO269*$AP$5/12,2)</f>
        <v>0.0</v>
      </c>
      <c r="AQ269" s="19">
        <f>MIN($AQ$5,AO269+AP269)</f>
        <v>0.0</v>
      </c>
      <c r="AR269" s="19">
        <f>MAX(0,MIN(AO269+AP269-AQ269,MonthlyPayment-SUM(H269,M269,R269,W269,AB269,AG269,AL269,AQ269,AV269,BA269)-SUM(I269,N269,S269,X269,AC269,AH269,AM269)))</f>
        <v>0.0</v>
      </c>
      <c r="AS269" s="19">
        <f>ROUND(AO269+AP269-AQ269-AR269,2)</f>
        <v>0.0</v>
      </c>
      <c r="AT269" s="19">
        <f>AX268</f>
        <v>0.0</v>
      </c>
      <c r="AU269" s="19">
        <f>ROUND(AT269*$AU$5/12,2)</f>
        <v>0.0</v>
      </c>
      <c r="AV269" s="19">
        <f>MIN($AV$5,AT269+AU269)</f>
        <v>0.0</v>
      </c>
      <c r="AW269" s="19">
        <f>MAX(0,MIN(AT269+AU269-AV269,MonthlyPayment-SUM(H269,M269,R269,W269,AB269,AG269,AL269,AQ269,AV269,BA269)-SUM(I269,N269,S269,X269,AC269,AH269,AM269,AR269)))</f>
        <v>0.0</v>
      </c>
      <c r="AX269" s="19">
        <f>ROUND(AT269+AU269-AV269-AW269,2)</f>
        <v>0.0</v>
      </c>
      <c r="AY269" s="19">
        <f>BC268</f>
        <v>0.0</v>
      </c>
      <c r="AZ269" s="19">
        <f>ROUND(AY269*$AZ$5/12,2)</f>
        <v>0.0</v>
      </c>
      <c r="BA269" s="19">
        <f>MIN($BA$5,AY269+AZ269)</f>
        <v>0.0</v>
      </c>
      <c r="BB269" s="19">
        <f>MAX(0,MIN(AY269+AZ269-BA269,MonthlyPayment-SUM(H269,M269,R269,W269,AB269,AG269,AL269,AQ269,AV269,BA269)-SUM(I269,N269,S269,X269,AC269,AH269,AM269,AR269,AW269)))</f>
        <v>0.0</v>
      </c>
      <c r="BC269" s="19">
        <f>ROUND(AY269+AZ269-BA269-BB269,2)</f>
        <v>0.0</v>
      </c>
    </row>
    <row r="270" spans="1:55">
      <c r="A270" s="9">
        <v>264</v>
      </c>
      <c r="B270" s="15">
        <f>IF(FirstPayment="","",EDATE(FirstPayment,A270-1))</f>
        <v/>
      </c>
      <c r="C270" s="19">
        <f>SUM(H270,M270,R270,W270,AB270,AG270,AL270,AQ270,AV270,BA270,I270,N270,S270,X270,AC270,AH270,AM270,AR270,AW270,BB270)</f>
        <v>0.0</v>
      </c>
      <c r="D270" s="19">
        <f>SUM(J270,O270,T270,Y270,AD270,AI270,AN270,AS270,AX270,BC270)</f>
        <v>0.0</v>
      </c>
      <c r="E270" s="19">
        <f>SUM(G270,L270,Q270,V270,AA270,AF270,AK270,AP270,AU270,AZ270)</f>
        <v>0.0</v>
      </c>
      <c r="F270" s="19">
        <f>J269</f>
        <v>0.0</v>
      </c>
      <c r="G270" s="19">
        <f>ROUND(F270*$G$5/12,2)</f>
        <v>0.0</v>
      </c>
      <c r="H270" s="19">
        <f>MIN($H$5,F270+G270)</f>
        <v>0.0</v>
      </c>
      <c r="I270" s="19">
        <f>MAX(0,MIN(F270+G270-H270,MonthlyPayment-SUM(H270,M270,R270,W270,AB270,AG270,AL270,AQ270,AV270,BA270)))</f>
        <v>0.0</v>
      </c>
      <c r="J270" s="19">
        <f>ROUND(F270+G270-H270-I270,2)</f>
        <v>0.0</v>
      </c>
      <c r="K270" s="19">
        <f>O269</f>
        <v>0.0</v>
      </c>
      <c r="L270" s="19">
        <f>ROUND(K270*$L$5/12,2)</f>
        <v>0.0</v>
      </c>
      <c r="M270" s="19">
        <f>MIN($M$5,K270+L270)</f>
        <v>0.0</v>
      </c>
      <c r="N270" s="19">
        <f>MAX(0,MIN(K270+L270-M270,MonthlyPayment-SUM(H270,M270,R270,W270,AB270,AG270,AL270,AQ270,AV270,BA270)-SUM(I270)))</f>
        <v>0.0</v>
      </c>
      <c r="O270" s="19">
        <f>ROUND(K270+L270-M270-N270,2)</f>
        <v>0.0</v>
      </c>
      <c r="P270" s="19">
        <f>T269</f>
        <v>0.0</v>
      </c>
      <c r="Q270" s="19">
        <f>ROUND(P270*$Q$5/12,2)</f>
        <v>0.0</v>
      </c>
      <c r="R270" s="19">
        <f>MIN($R$5,P270+Q270)</f>
        <v>0.0</v>
      </c>
      <c r="S270" s="19">
        <f>MAX(0,MIN(P270+Q270-R270,MonthlyPayment-SUM(H270,M270,R270,W270,AB270,AG270,AL270,AQ270,AV270,BA270)-SUM(I270,N270)))</f>
        <v>0.0</v>
      </c>
      <c r="T270" s="19">
        <f>ROUND(P270+Q270-R270-S270,2)</f>
        <v>0.0</v>
      </c>
      <c r="U270" s="19">
        <f>Y269</f>
        <v>0.0</v>
      </c>
      <c r="V270" s="19">
        <f>ROUND(U270*$V$5/12,2)</f>
        <v>0.0</v>
      </c>
      <c r="W270" s="19">
        <f>MIN($W$5,U270+V270)</f>
        <v>0.0</v>
      </c>
      <c r="X270" s="19">
        <f>MAX(0,MIN(U270+V270-W270,MonthlyPayment-SUM(H270,M270,R270,W270,AB270,AG270,AL270,AQ270,AV270,BA270)-SUM(I270,N270,S270)))</f>
        <v>0.0</v>
      </c>
      <c r="Y270" s="19">
        <f>ROUND(U270+V270-W270-X270,2)</f>
        <v>0.0</v>
      </c>
      <c r="Z270" s="19">
        <f>AD269</f>
        <v>0.0</v>
      </c>
      <c r="AA270" s="19">
        <f>ROUND(Z270*$AA$5/12,2)</f>
        <v>0.0</v>
      </c>
      <c r="AB270" s="19">
        <f>MIN($AB$5,Z270+AA270)</f>
        <v>0.0</v>
      </c>
      <c r="AC270" s="19">
        <f>MAX(0,MIN(Z270+AA270-AB270,MonthlyPayment-SUM(H270,M270,R270,W270,AB270,AG270,AL270,AQ270,AV270,BA270)-SUM(I270,N270,S270,X270)))</f>
        <v>0.0</v>
      </c>
      <c r="AD270" s="19">
        <f>ROUND(Z270+AA270-AB270-AC270,2)</f>
        <v>0.0</v>
      </c>
      <c r="AE270" s="19">
        <f>AI269</f>
        <v>0.0</v>
      </c>
      <c r="AF270" s="19">
        <f>ROUND(AE270*$AF$5/12,2)</f>
        <v>0.0</v>
      </c>
      <c r="AG270" s="19">
        <f>MIN($AG$5,AE270+AF270)</f>
        <v>0.0</v>
      </c>
      <c r="AH270" s="19">
        <f>MAX(0,MIN(AE270+AF270-AG270,MonthlyPayment-SUM(H270,M270,R270,W270,AB270,AG270,AL270,AQ270,AV270,BA270)-SUM(I270,N270,S270,X270,AC270)))</f>
        <v>0.0</v>
      </c>
      <c r="AI270" s="19">
        <f>ROUND(AE270+AF270-AG270-AH270,2)</f>
        <v>0.0</v>
      </c>
      <c r="AJ270" s="19">
        <f>AN269</f>
        <v>0.0</v>
      </c>
      <c r="AK270" s="19">
        <f>ROUND(AJ270*$AK$5/12,2)</f>
        <v>0.0</v>
      </c>
      <c r="AL270" s="19">
        <f>MIN($AL$5,AJ270+AK270)</f>
        <v>0.0</v>
      </c>
      <c r="AM270" s="19">
        <f>MAX(0,MIN(AJ270+AK270-AL270,MonthlyPayment-SUM(H270,M270,R270,W270,AB270,AG270,AL270,AQ270,AV270,BA270)-SUM(I270,N270,S270,X270,AC270,AH270)))</f>
        <v>0.0</v>
      </c>
      <c r="AN270" s="19">
        <f>ROUND(AJ270+AK270-AL270-AM270,2)</f>
        <v>0.0</v>
      </c>
      <c r="AO270" s="19">
        <f>AS269</f>
        <v>0.0</v>
      </c>
      <c r="AP270" s="19">
        <f>ROUND(AO270*$AP$5/12,2)</f>
        <v>0.0</v>
      </c>
      <c r="AQ270" s="19">
        <f>MIN($AQ$5,AO270+AP270)</f>
        <v>0.0</v>
      </c>
      <c r="AR270" s="19">
        <f>MAX(0,MIN(AO270+AP270-AQ270,MonthlyPayment-SUM(H270,M270,R270,W270,AB270,AG270,AL270,AQ270,AV270,BA270)-SUM(I270,N270,S270,X270,AC270,AH270,AM270)))</f>
        <v>0.0</v>
      </c>
      <c r="AS270" s="19">
        <f>ROUND(AO270+AP270-AQ270-AR270,2)</f>
        <v>0.0</v>
      </c>
      <c r="AT270" s="19">
        <f>AX269</f>
        <v>0.0</v>
      </c>
      <c r="AU270" s="19">
        <f>ROUND(AT270*$AU$5/12,2)</f>
        <v>0.0</v>
      </c>
      <c r="AV270" s="19">
        <f>MIN($AV$5,AT270+AU270)</f>
        <v>0.0</v>
      </c>
      <c r="AW270" s="19">
        <f>MAX(0,MIN(AT270+AU270-AV270,MonthlyPayment-SUM(H270,M270,R270,W270,AB270,AG270,AL270,AQ270,AV270,BA270)-SUM(I270,N270,S270,X270,AC270,AH270,AM270,AR270)))</f>
        <v>0.0</v>
      </c>
      <c r="AX270" s="19">
        <f>ROUND(AT270+AU270-AV270-AW270,2)</f>
        <v>0.0</v>
      </c>
      <c r="AY270" s="19">
        <f>BC269</f>
        <v>0.0</v>
      </c>
      <c r="AZ270" s="19">
        <f>ROUND(AY270*$AZ$5/12,2)</f>
        <v>0.0</v>
      </c>
      <c r="BA270" s="19">
        <f>MIN($BA$5,AY270+AZ270)</f>
        <v>0.0</v>
      </c>
      <c r="BB270" s="19">
        <f>MAX(0,MIN(AY270+AZ270-BA270,MonthlyPayment-SUM(H270,M270,R270,W270,AB270,AG270,AL270,AQ270,AV270,BA270)-SUM(I270,N270,S270,X270,AC270,AH270,AM270,AR270,AW270)))</f>
        <v>0.0</v>
      </c>
      <c r="BC270" s="19">
        <f>ROUND(AY270+AZ270-BA270-BB270,2)</f>
        <v>0.0</v>
      </c>
    </row>
    <row r="271" spans="1:55">
      <c r="A271" s="9">
        <v>265</v>
      </c>
      <c r="B271" s="15">
        <f>IF(FirstPayment="","",EDATE(FirstPayment,A271-1))</f>
        <v/>
      </c>
      <c r="C271" s="19">
        <f>SUM(H271,M271,R271,W271,AB271,AG271,AL271,AQ271,AV271,BA271,I271,N271,S271,X271,AC271,AH271,AM271,AR271,AW271,BB271)</f>
        <v>0.0</v>
      </c>
      <c r="D271" s="19">
        <f>SUM(J271,O271,T271,Y271,AD271,AI271,AN271,AS271,AX271,BC271)</f>
        <v>0.0</v>
      </c>
      <c r="E271" s="19">
        <f>SUM(G271,L271,Q271,V271,AA271,AF271,AK271,AP271,AU271,AZ271)</f>
        <v>0.0</v>
      </c>
      <c r="F271" s="19">
        <f>J270</f>
        <v>0.0</v>
      </c>
      <c r="G271" s="19">
        <f>ROUND(F271*$G$5/12,2)</f>
        <v>0.0</v>
      </c>
      <c r="H271" s="19">
        <f>MIN($H$5,F271+G271)</f>
        <v>0.0</v>
      </c>
      <c r="I271" s="19">
        <f>MAX(0,MIN(F271+G271-H271,MonthlyPayment-SUM(H271,M271,R271,W271,AB271,AG271,AL271,AQ271,AV271,BA271)))</f>
        <v>0.0</v>
      </c>
      <c r="J271" s="19">
        <f>ROUND(F271+G271-H271-I271,2)</f>
        <v>0.0</v>
      </c>
      <c r="K271" s="19">
        <f>O270</f>
        <v>0.0</v>
      </c>
      <c r="L271" s="19">
        <f>ROUND(K271*$L$5/12,2)</f>
        <v>0.0</v>
      </c>
      <c r="M271" s="19">
        <f>MIN($M$5,K271+L271)</f>
        <v>0.0</v>
      </c>
      <c r="N271" s="19">
        <f>MAX(0,MIN(K271+L271-M271,MonthlyPayment-SUM(H271,M271,R271,W271,AB271,AG271,AL271,AQ271,AV271,BA271)-SUM(I271)))</f>
        <v>0.0</v>
      </c>
      <c r="O271" s="19">
        <f>ROUND(K271+L271-M271-N271,2)</f>
        <v>0.0</v>
      </c>
      <c r="P271" s="19">
        <f>T270</f>
        <v>0.0</v>
      </c>
      <c r="Q271" s="19">
        <f>ROUND(P271*$Q$5/12,2)</f>
        <v>0.0</v>
      </c>
      <c r="R271" s="19">
        <f>MIN($R$5,P271+Q271)</f>
        <v>0.0</v>
      </c>
      <c r="S271" s="19">
        <f>MAX(0,MIN(P271+Q271-R271,MonthlyPayment-SUM(H271,M271,R271,W271,AB271,AG271,AL271,AQ271,AV271,BA271)-SUM(I271,N271)))</f>
        <v>0.0</v>
      </c>
      <c r="T271" s="19">
        <f>ROUND(P271+Q271-R271-S271,2)</f>
        <v>0.0</v>
      </c>
      <c r="U271" s="19">
        <f>Y270</f>
        <v>0.0</v>
      </c>
      <c r="V271" s="19">
        <f>ROUND(U271*$V$5/12,2)</f>
        <v>0.0</v>
      </c>
      <c r="W271" s="19">
        <f>MIN($W$5,U271+V271)</f>
        <v>0.0</v>
      </c>
      <c r="X271" s="19">
        <f>MAX(0,MIN(U271+V271-W271,MonthlyPayment-SUM(H271,M271,R271,W271,AB271,AG271,AL271,AQ271,AV271,BA271)-SUM(I271,N271,S271)))</f>
        <v>0.0</v>
      </c>
      <c r="Y271" s="19">
        <f>ROUND(U271+V271-W271-X271,2)</f>
        <v>0.0</v>
      </c>
      <c r="Z271" s="19">
        <f>AD270</f>
        <v>0.0</v>
      </c>
      <c r="AA271" s="19">
        <f>ROUND(Z271*$AA$5/12,2)</f>
        <v>0.0</v>
      </c>
      <c r="AB271" s="19">
        <f>MIN($AB$5,Z271+AA271)</f>
        <v>0.0</v>
      </c>
      <c r="AC271" s="19">
        <f>MAX(0,MIN(Z271+AA271-AB271,MonthlyPayment-SUM(H271,M271,R271,W271,AB271,AG271,AL271,AQ271,AV271,BA271)-SUM(I271,N271,S271,X271)))</f>
        <v>0.0</v>
      </c>
      <c r="AD271" s="19">
        <f>ROUND(Z271+AA271-AB271-AC271,2)</f>
        <v>0.0</v>
      </c>
      <c r="AE271" s="19">
        <f>AI270</f>
        <v>0.0</v>
      </c>
      <c r="AF271" s="19">
        <f>ROUND(AE271*$AF$5/12,2)</f>
        <v>0.0</v>
      </c>
      <c r="AG271" s="19">
        <f>MIN($AG$5,AE271+AF271)</f>
        <v>0.0</v>
      </c>
      <c r="AH271" s="19">
        <f>MAX(0,MIN(AE271+AF271-AG271,MonthlyPayment-SUM(H271,M271,R271,W271,AB271,AG271,AL271,AQ271,AV271,BA271)-SUM(I271,N271,S271,X271,AC271)))</f>
        <v>0.0</v>
      </c>
      <c r="AI271" s="19">
        <f>ROUND(AE271+AF271-AG271-AH271,2)</f>
        <v>0.0</v>
      </c>
      <c r="AJ271" s="19">
        <f>AN270</f>
        <v>0.0</v>
      </c>
      <c r="AK271" s="19">
        <f>ROUND(AJ271*$AK$5/12,2)</f>
        <v>0.0</v>
      </c>
      <c r="AL271" s="19">
        <f>MIN($AL$5,AJ271+AK271)</f>
        <v>0.0</v>
      </c>
      <c r="AM271" s="19">
        <f>MAX(0,MIN(AJ271+AK271-AL271,MonthlyPayment-SUM(H271,M271,R271,W271,AB271,AG271,AL271,AQ271,AV271,BA271)-SUM(I271,N271,S271,X271,AC271,AH271)))</f>
        <v>0.0</v>
      </c>
      <c r="AN271" s="19">
        <f>ROUND(AJ271+AK271-AL271-AM271,2)</f>
        <v>0.0</v>
      </c>
      <c r="AO271" s="19">
        <f>AS270</f>
        <v>0.0</v>
      </c>
      <c r="AP271" s="19">
        <f>ROUND(AO271*$AP$5/12,2)</f>
        <v>0.0</v>
      </c>
      <c r="AQ271" s="19">
        <f>MIN($AQ$5,AO271+AP271)</f>
        <v>0.0</v>
      </c>
      <c r="AR271" s="19">
        <f>MAX(0,MIN(AO271+AP271-AQ271,MonthlyPayment-SUM(H271,M271,R271,W271,AB271,AG271,AL271,AQ271,AV271,BA271)-SUM(I271,N271,S271,X271,AC271,AH271,AM271)))</f>
        <v>0.0</v>
      </c>
      <c r="AS271" s="19">
        <f>ROUND(AO271+AP271-AQ271-AR271,2)</f>
        <v>0.0</v>
      </c>
      <c r="AT271" s="19">
        <f>AX270</f>
        <v>0.0</v>
      </c>
      <c r="AU271" s="19">
        <f>ROUND(AT271*$AU$5/12,2)</f>
        <v>0.0</v>
      </c>
      <c r="AV271" s="19">
        <f>MIN($AV$5,AT271+AU271)</f>
        <v>0.0</v>
      </c>
      <c r="AW271" s="19">
        <f>MAX(0,MIN(AT271+AU271-AV271,MonthlyPayment-SUM(H271,M271,R271,W271,AB271,AG271,AL271,AQ271,AV271,BA271)-SUM(I271,N271,S271,X271,AC271,AH271,AM271,AR271)))</f>
        <v>0.0</v>
      </c>
      <c r="AX271" s="19">
        <f>ROUND(AT271+AU271-AV271-AW271,2)</f>
        <v>0.0</v>
      </c>
      <c r="AY271" s="19">
        <f>BC270</f>
        <v>0.0</v>
      </c>
      <c r="AZ271" s="19">
        <f>ROUND(AY271*$AZ$5/12,2)</f>
        <v>0.0</v>
      </c>
      <c r="BA271" s="19">
        <f>MIN($BA$5,AY271+AZ271)</f>
        <v>0.0</v>
      </c>
      <c r="BB271" s="19">
        <f>MAX(0,MIN(AY271+AZ271-BA271,MonthlyPayment-SUM(H271,M271,R271,W271,AB271,AG271,AL271,AQ271,AV271,BA271)-SUM(I271,N271,S271,X271,AC271,AH271,AM271,AR271,AW271)))</f>
        <v>0.0</v>
      </c>
      <c r="BC271" s="19">
        <f>ROUND(AY271+AZ271-BA271-BB271,2)</f>
        <v>0.0</v>
      </c>
    </row>
    <row r="272" spans="1:55">
      <c r="A272" s="9">
        <v>266</v>
      </c>
      <c r="B272" s="15">
        <f>IF(FirstPayment="","",EDATE(FirstPayment,A272-1))</f>
        <v/>
      </c>
      <c r="C272" s="19">
        <f>SUM(H272,M272,R272,W272,AB272,AG272,AL272,AQ272,AV272,BA272,I272,N272,S272,X272,AC272,AH272,AM272,AR272,AW272,BB272)</f>
        <v>0.0</v>
      </c>
      <c r="D272" s="19">
        <f>SUM(J272,O272,T272,Y272,AD272,AI272,AN272,AS272,AX272,BC272)</f>
        <v>0.0</v>
      </c>
      <c r="E272" s="19">
        <f>SUM(G272,L272,Q272,V272,AA272,AF272,AK272,AP272,AU272,AZ272)</f>
        <v>0.0</v>
      </c>
      <c r="F272" s="19">
        <f>J271</f>
        <v>0.0</v>
      </c>
      <c r="G272" s="19">
        <f>ROUND(F272*$G$5/12,2)</f>
        <v>0.0</v>
      </c>
      <c r="H272" s="19">
        <f>MIN($H$5,F272+G272)</f>
        <v>0.0</v>
      </c>
      <c r="I272" s="19">
        <f>MAX(0,MIN(F272+G272-H272,MonthlyPayment-SUM(H272,M272,R272,W272,AB272,AG272,AL272,AQ272,AV272,BA272)))</f>
        <v>0.0</v>
      </c>
      <c r="J272" s="19">
        <f>ROUND(F272+G272-H272-I272,2)</f>
        <v>0.0</v>
      </c>
      <c r="K272" s="19">
        <f>O271</f>
        <v>0.0</v>
      </c>
      <c r="L272" s="19">
        <f>ROUND(K272*$L$5/12,2)</f>
        <v>0.0</v>
      </c>
      <c r="M272" s="19">
        <f>MIN($M$5,K272+L272)</f>
        <v>0.0</v>
      </c>
      <c r="N272" s="19">
        <f>MAX(0,MIN(K272+L272-M272,MonthlyPayment-SUM(H272,M272,R272,W272,AB272,AG272,AL272,AQ272,AV272,BA272)-SUM(I272)))</f>
        <v>0.0</v>
      </c>
      <c r="O272" s="19">
        <f>ROUND(K272+L272-M272-N272,2)</f>
        <v>0.0</v>
      </c>
      <c r="P272" s="19">
        <f>T271</f>
        <v>0.0</v>
      </c>
      <c r="Q272" s="19">
        <f>ROUND(P272*$Q$5/12,2)</f>
        <v>0.0</v>
      </c>
      <c r="R272" s="19">
        <f>MIN($R$5,P272+Q272)</f>
        <v>0.0</v>
      </c>
      <c r="S272" s="19">
        <f>MAX(0,MIN(P272+Q272-R272,MonthlyPayment-SUM(H272,M272,R272,W272,AB272,AG272,AL272,AQ272,AV272,BA272)-SUM(I272,N272)))</f>
        <v>0.0</v>
      </c>
      <c r="T272" s="19">
        <f>ROUND(P272+Q272-R272-S272,2)</f>
        <v>0.0</v>
      </c>
      <c r="U272" s="19">
        <f>Y271</f>
        <v>0.0</v>
      </c>
      <c r="V272" s="19">
        <f>ROUND(U272*$V$5/12,2)</f>
        <v>0.0</v>
      </c>
      <c r="W272" s="19">
        <f>MIN($W$5,U272+V272)</f>
        <v>0.0</v>
      </c>
      <c r="X272" s="19">
        <f>MAX(0,MIN(U272+V272-W272,MonthlyPayment-SUM(H272,M272,R272,W272,AB272,AG272,AL272,AQ272,AV272,BA272)-SUM(I272,N272,S272)))</f>
        <v>0.0</v>
      </c>
      <c r="Y272" s="19">
        <f>ROUND(U272+V272-W272-X272,2)</f>
        <v>0.0</v>
      </c>
      <c r="Z272" s="19">
        <f>AD271</f>
        <v>0.0</v>
      </c>
      <c r="AA272" s="19">
        <f>ROUND(Z272*$AA$5/12,2)</f>
        <v>0.0</v>
      </c>
      <c r="AB272" s="19">
        <f>MIN($AB$5,Z272+AA272)</f>
        <v>0.0</v>
      </c>
      <c r="AC272" s="19">
        <f>MAX(0,MIN(Z272+AA272-AB272,MonthlyPayment-SUM(H272,M272,R272,W272,AB272,AG272,AL272,AQ272,AV272,BA272)-SUM(I272,N272,S272,X272)))</f>
        <v>0.0</v>
      </c>
      <c r="AD272" s="19">
        <f>ROUND(Z272+AA272-AB272-AC272,2)</f>
        <v>0.0</v>
      </c>
      <c r="AE272" s="19">
        <f>AI271</f>
        <v>0.0</v>
      </c>
      <c r="AF272" s="19">
        <f>ROUND(AE272*$AF$5/12,2)</f>
        <v>0.0</v>
      </c>
      <c r="AG272" s="19">
        <f>MIN($AG$5,AE272+AF272)</f>
        <v>0.0</v>
      </c>
      <c r="AH272" s="19">
        <f>MAX(0,MIN(AE272+AF272-AG272,MonthlyPayment-SUM(H272,M272,R272,W272,AB272,AG272,AL272,AQ272,AV272,BA272)-SUM(I272,N272,S272,X272,AC272)))</f>
        <v>0.0</v>
      </c>
      <c r="AI272" s="19">
        <f>ROUND(AE272+AF272-AG272-AH272,2)</f>
        <v>0.0</v>
      </c>
      <c r="AJ272" s="19">
        <f>AN271</f>
        <v>0.0</v>
      </c>
      <c r="AK272" s="19">
        <f>ROUND(AJ272*$AK$5/12,2)</f>
        <v>0.0</v>
      </c>
      <c r="AL272" s="19">
        <f>MIN($AL$5,AJ272+AK272)</f>
        <v>0.0</v>
      </c>
      <c r="AM272" s="19">
        <f>MAX(0,MIN(AJ272+AK272-AL272,MonthlyPayment-SUM(H272,M272,R272,W272,AB272,AG272,AL272,AQ272,AV272,BA272)-SUM(I272,N272,S272,X272,AC272,AH272)))</f>
        <v>0.0</v>
      </c>
      <c r="AN272" s="19">
        <f>ROUND(AJ272+AK272-AL272-AM272,2)</f>
        <v>0.0</v>
      </c>
      <c r="AO272" s="19">
        <f>AS271</f>
        <v>0.0</v>
      </c>
      <c r="AP272" s="19">
        <f>ROUND(AO272*$AP$5/12,2)</f>
        <v>0.0</v>
      </c>
      <c r="AQ272" s="19">
        <f>MIN($AQ$5,AO272+AP272)</f>
        <v>0.0</v>
      </c>
      <c r="AR272" s="19">
        <f>MAX(0,MIN(AO272+AP272-AQ272,MonthlyPayment-SUM(H272,M272,R272,W272,AB272,AG272,AL272,AQ272,AV272,BA272)-SUM(I272,N272,S272,X272,AC272,AH272,AM272)))</f>
        <v>0.0</v>
      </c>
      <c r="AS272" s="19">
        <f>ROUND(AO272+AP272-AQ272-AR272,2)</f>
        <v>0.0</v>
      </c>
      <c r="AT272" s="19">
        <f>AX271</f>
        <v>0.0</v>
      </c>
      <c r="AU272" s="19">
        <f>ROUND(AT272*$AU$5/12,2)</f>
        <v>0.0</v>
      </c>
      <c r="AV272" s="19">
        <f>MIN($AV$5,AT272+AU272)</f>
        <v>0.0</v>
      </c>
      <c r="AW272" s="19">
        <f>MAX(0,MIN(AT272+AU272-AV272,MonthlyPayment-SUM(H272,M272,R272,W272,AB272,AG272,AL272,AQ272,AV272,BA272)-SUM(I272,N272,S272,X272,AC272,AH272,AM272,AR272)))</f>
        <v>0.0</v>
      </c>
      <c r="AX272" s="19">
        <f>ROUND(AT272+AU272-AV272-AW272,2)</f>
        <v>0.0</v>
      </c>
      <c r="AY272" s="19">
        <f>BC271</f>
        <v>0.0</v>
      </c>
      <c r="AZ272" s="19">
        <f>ROUND(AY272*$AZ$5/12,2)</f>
        <v>0.0</v>
      </c>
      <c r="BA272" s="19">
        <f>MIN($BA$5,AY272+AZ272)</f>
        <v>0.0</v>
      </c>
      <c r="BB272" s="19">
        <f>MAX(0,MIN(AY272+AZ272-BA272,MonthlyPayment-SUM(H272,M272,R272,W272,AB272,AG272,AL272,AQ272,AV272,BA272)-SUM(I272,N272,S272,X272,AC272,AH272,AM272,AR272,AW272)))</f>
        <v>0.0</v>
      </c>
      <c r="BC272" s="19">
        <f>ROUND(AY272+AZ272-BA272-BB272,2)</f>
        <v>0.0</v>
      </c>
    </row>
    <row r="273" spans="1:55">
      <c r="A273" s="9">
        <v>267</v>
      </c>
      <c r="B273" s="15">
        <f>IF(FirstPayment="","",EDATE(FirstPayment,A273-1))</f>
        <v/>
      </c>
      <c r="C273" s="19">
        <f>SUM(H273,M273,R273,W273,AB273,AG273,AL273,AQ273,AV273,BA273,I273,N273,S273,X273,AC273,AH273,AM273,AR273,AW273,BB273)</f>
        <v>0.0</v>
      </c>
      <c r="D273" s="19">
        <f>SUM(J273,O273,T273,Y273,AD273,AI273,AN273,AS273,AX273,BC273)</f>
        <v>0.0</v>
      </c>
      <c r="E273" s="19">
        <f>SUM(G273,L273,Q273,V273,AA273,AF273,AK273,AP273,AU273,AZ273)</f>
        <v>0.0</v>
      </c>
      <c r="F273" s="19">
        <f>J272</f>
        <v>0.0</v>
      </c>
      <c r="G273" s="19">
        <f>ROUND(F273*$G$5/12,2)</f>
        <v>0.0</v>
      </c>
      <c r="H273" s="19">
        <f>MIN($H$5,F273+G273)</f>
        <v>0.0</v>
      </c>
      <c r="I273" s="19">
        <f>MAX(0,MIN(F273+G273-H273,MonthlyPayment-SUM(H273,M273,R273,W273,AB273,AG273,AL273,AQ273,AV273,BA273)))</f>
        <v>0.0</v>
      </c>
      <c r="J273" s="19">
        <f>ROUND(F273+G273-H273-I273,2)</f>
        <v>0.0</v>
      </c>
      <c r="K273" s="19">
        <f>O272</f>
        <v>0.0</v>
      </c>
      <c r="L273" s="19">
        <f>ROUND(K273*$L$5/12,2)</f>
        <v>0.0</v>
      </c>
      <c r="M273" s="19">
        <f>MIN($M$5,K273+L273)</f>
        <v>0.0</v>
      </c>
      <c r="N273" s="19">
        <f>MAX(0,MIN(K273+L273-M273,MonthlyPayment-SUM(H273,M273,R273,W273,AB273,AG273,AL273,AQ273,AV273,BA273)-SUM(I273)))</f>
        <v>0.0</v>
      </c>
      <c r="O273" s="19">
        <f>ROUND(K273+L273-M273-N273,2)</f>
        <v>0.0</v>
      </c>
      <c r="P273" s="19">
        <f>T272</f>
        <v>0.0</v>
      </c>
      <c r="Q273" s="19">
        <f>ROUND(P273*$Q$5/12,2)</f>
        <v>0.0</v>
      </c>
      <c r="R273" s="19">
        <f>MIN($R$5,P273+Q273)</f>
        <v>0.0</v>
      </c>
      <c r="S273" s="19">
        <f>MAX(0,MIN(P273+Q273-R273,MonthlyPayment-SUM(H273,M273,R273,W273,AB273,AG273,AL273,AQ273,AV273,BA273)-SUM(I273,N273)))</f>
        <v>0.0</v>
      </c>
      <c r="T273" s="19">
        <f>ROUND(P273+Q273-R273-S273,2)</f>
        <v>0.0</v>
      </c>
      <c r="U273" s="19">
        <f>Y272</f>
        <v>0.0</v>
      </c>
      <c r="V273" s="19">
        <f>ROUND(U273*$V$5/12,2)</f>
        <v>0.0</v>
      </c>
      <c r="W273" s="19">
        <f>MIN($W$5,U273+V273)</f>
        <v>0.0</v>
      </c>
      <c r="X273" s="19">
        <f>MAX(0,MIN(U273+V273-W273,MonthlyPayment-SUM(H273,M273,R273,W273,AB273,AG273,AL273,AQ273,AV273,BA273)-SUM(I273,N273,S273)))</f>
        <v>0.0</v>
      </c>
      <c r="Y273" s="19">
        <f>ROUND(U273+V273-W273-X273,2)</f>
        <v>0.0</v>
      </c>
      <c r="Z273" s="19">
        <f>AD272</f>
        <v>0.0</v>
      </c>
      <c r="AA273" s="19">
        <f>ROUND(Z273*$AA$5/12,2)</f>
        <v>0.0</v>
      </c>
      <c r="AB273" s="19">
        <f>MIN($AB$5,Z273+AA273)</f>
        <v>0.0</v>
      </c>
      <c r="AC273" s="19">
        <f>MAX(0,MIN(Z273+AA273-AB273,MonthlyPayment-SUM(H273,M273,R273,W273,AB273,AG273,AL273,AQ273,AV273,BA273)-SUM(I273,N273,S273,X273)))</f>
        <v>0.0</v>
      </c>
      <c r="AD273" s="19">
        <f>ROUND(Z273+AA273-AB273-AC273,2)</f>
        <v>0.0</v>
      </c>
      <c r="AE273" s="19">
        <f>AI272</f>
        <v>0.0</v>
      </c>
      <c r="AF273" s="19">
        <f>ROUND(AE273*$AF$5/12,2)</f>
        <v>0.0</v>
      </c>
      <c r="AG273" s="19">
        <f>MIN($AG$5,AE273+AF273)</f>
        <v>0.0</v>
      </c>
      <c r="AH273" s="19">
        <f>MAX(0,MIN(AE273+AF273-AG273,MonthlyPayment-SUM(H273,M273,R273,W273,AB273,AG273,AL273,AQ273,AV273,BA273)-SUM(I273,N273,S273,X273,AC273)))</f>
        <v>0.0</v>
      </c>
      <c r="AI273" s="19">
        <f>ROUND(AE273+AF273-AG273-AH273,2)</f>
        <v>0.0</v>
      </c>
      <c r="AJ273" s="19">
        <f>AN272</f>
        <v>0.0</v>
      </c>
      <c r="AK273" s="19">
        <f>ROUND(AJ273*$AK$5/12,2)</f>
        <v>0.0</v>
      </c>
      <c r="AL273" s="19">
        <f>MIN($AL$5,AJ273+AK273)</f>
        <v>0.0</v>
      </c>
      <c r="AM273" s="19">
        <f>MAX(0,MIN(AJ273+AK273-AL273,MonthlyPayment-SUM(H273,M273,R273,W273,AB273,AG273,AL273,AQ273,AV273,BA273)-SUM(I273,N273,S273,X273,AC273,AH273)))</f>
        <v>0.0</v>
      </c>
      <c r="AN273" s="19">
        <f>ROUND(AJ273+AK273-AL273-AM273,2)</f>
        <v>0.0</v>
      </c>
      <c r="AO273" s="19">
        <f>AS272</f>
        <v>0.0</v>
      </c>
      <c r="AP273" s="19">
        <f>ROUND(AO273*$AP$5/12,2)</f>
        <v>0.0</v>
      </c>
      <c r="AQ273" s="19">
        <f>MIN($AQ$5,AO273+AP273)</f>
        <v>0.0</v>
      </c>
      <c r="AR273" s="19">
        <f>MAX(0,MIN(AO273+AP273-AQ273,MonthlyPayment-SUM(H273,M273,R273,W273,AB273,AG273,AL273,AQ273,AV273,BA273)-SUM(I273,N273,S273,X273,AC273,AH273,AM273)))</f>
        <v>0.0</v>
      </c>
      <c r="AS273" s="19">
        <f>ROUND(AO273+AP273-AQ273-AR273,2)</f>
        <v>0.0</v>
      </c>
      <c r="AT273" s="19">
        <f>AX272</f>
        <v>0.0</v>
      </c>
      <c r="AU273" s="19">
        <f>ROUND(AT273*$AU$5/12,2)</f>
        <v>0.0</v>
      </c>
      <c r="AV273" s="19">
        <f>MIN($AV$5,AT273+AU273)</f>
        <v>0.0</v>
      </c>
      <c r="AW273" s="19">
        <f>MAX(0,MIN(AT273+AU273-AV273,MonthlyPayment-SUM(H273,M273,R273,W273,AB273,AG273,AL273,AQ273,AV273,BA273)-SUM(I273,N273,S273,X273,AC273,AH273,AM273,AR273)))</f>
        <v>0.0</v>
      </c>
      <c r="AX273" s="19">
        <f>ROUND(AT273+AU273-AV273-AW273,2)</f>
        <v>0.0</v>
      </c>
      <c r="AY273" s="19">
        <f>BC272</f>
        <v>0.0</v>
      </c>
      <c r="AZ273" s="19">
        <f>ROUND(AY273*$AZ$5/12,2)</f>
        <v>0.0</v>
      </c>
      <c r="BA273" s="19">
        <f>MIN($BA$5,AY273+AZ273)</f>
        <v>0.0</v>
      </c>
      <c r="BB273" s="19">
        <f>MAX(0,MIN(AY273+AZ273-BA273,MonthlyPayment-SUM(H273,M273,R273,W273,AB273,AG273,AL273,AQ273,AV273,BA273)-SUM(I273,N273,S273,X273,AC273,AH273,AM273,AR273,AW273)))</f>
        <v>0.0</v>
      </c>
      <c r="BC273" s="19">
        <f>ROUND(AY273+AZ273-BA273-BB273,2)</f>
        <v>0.0</v>
      </c>
    </row>
    <row r="274" spans="1:55">
      <c r="A274" s="9">
        <v>268</v>
      </c>
      <c r="B274" s="15">
        <f>IF(FirstPayment="","",EDATE(FirstPayment,A274-1))</f>
        <v/>
      </c>
      <c r="C274" s="19">
        <f>SUM(H274,M274,R274,W274,AB274,AG274,AL274,AQ274,AV274,BA274,I274,N274,S274,X274,AC274,AH274,AM274,AR274,AW274,BB274)</f>
        <v>0.0</v>
      </c>
      <c r="D274" s="19">
        <f>SUM(J274,O274,T274,Y274,AD274,AI274,AN274,AS274,AX274,BC274)</f>
        <v>0.0</v>
      </c>
      <c r="E274" s="19">
        <f>SUM(G274,L274,Q274,V274,AA274,AF274,AK274,AP274,AU274,AZ274)</f>
        <v>0.0</v>
      </c>
      <c r="F274" s="19">
        <f>J273</f>
        <v>0.0</v>
      </c>
      <c r="G274" s="19">
        <f>ROUND(F274*$G$5/12,2)</f>
        <v>0.0</v>
      </c>
      <c r="H274" s="19">
        <f>MIN($H$5,F274+G274)</f>
        <v>0.0</v>
      </c>
      <c r="I274" s="19">
        <f>MAX(0,MIN(F274+G274-H274,MonthlyPayment-SUM(H274,M274,R274,W274,AB274,AG274,AL274,AQ274,AV274,BA274)))</f>
        <v>0.0</v>
      </c>
      <c r="J274" s="19">
        <f>ROUND(F274+G274-H274-I274,2)</f>
        <v>0.0</v>
      </c>
      <c r="K274" s="19">
        <f>O273</f>
        <v>0.0</v>
      </c>
      <c r="L274" s="19">
        <f>ROUND(K274*$L$5/12,2)</f>
        <v>0.0</v>
      </c>
      <c r="M274" s="19">
        <f>MIN($M$5,K274+L274)</f>
        <v>0.0</v>
      </c>
      <c r="N274" s="19">
        <f>MAX(0,MIN(K274+L274-M274,MonthlyPayment-SUM(H274,M274,R274,W274,AB274,AG274,AL274,AQ274,AV274,BA274)-SUM(I274)))</f>
        <v>0.0</v>
      </c>
      <c r="O274" s="19">
        <f>ROUND(K274+L274-M274-N274,2)</f>
        <v>0.0</v>
      </c>
      <c r="P274" s="19">
        <f>T273</f>
        <v>0.0</v>
      </c>
      <c r="Q274" s="19">
        <f>ROUND(P274*$Q$5/12,2)</f>
        <v>0.0</v>
      </c>
      <c r="R274" s="19">
        <f>MIN($R$5,P274+Q274)</f>
        <v>0.0</v>
      </c>
      <c r="S274" s="19">
        <f>MAX(0,MIN(P274+Q274-R274,MonthlyPayment-SUM(H274,M274,R274,W274,AB274,AG274,AL274,AQ274,AV274,BA274)-SUM(I274,N274)))</f>
        <v>0.0</v>
      </c>
      <c r="T274" s="19">
        <f>ROUND(P274+Q274-R274-S274,2)</f>
        <v>0.0</v>
      </c>
      <c r="U274" s="19">
        <f>Y273</f>
        <v>0.0</v>
      </c>
      <c r="V274" s="19">
        <f>ROUND(U274*$V$5/12,2)</f>
        <v>0.0</v>
      </c>
      <c r="W274" s="19">
        <f>MIN($W$5,U274+V274)</f>
        <v>0.0</v>
      </c>
      <c r="X274" s="19">
        <f>MAX(0,MIN(U274+V274-W274,MonthlyPayment-SUM(H274,M274,R274,W274,AB274,AG274,AL274,AQ274,AV274,BA274)-SUM(I274,N274,S274)))</f>
        <v>0.0</v>
      </c>
      <c r="Y274" s="19">
        <f>ROUND(U274+V274-W274-X274,2)</f>
        <v>0.0</v>
      </c>
      <c r="Z274" s="19">
        <f>AD273</f>
        <v>0.0</v>
      </c>
      <c r="AA274" s="19">
        <f>ROUND(Z274*$AA$5/12,2)</f>
        <v>0.0</v>
      </c>
      <c r="AB274" s="19">
        <f>MIN($AB$5,Z274+AA274)</f>
        <v>0.0</v>
      </c>
      <c r="AC274" s="19">
        <f>MAX(0,MIN(Z274+AA274-AB274,MonthlyPayment-SUM(H274,M274,R274,W274,AB274,AG274,AL274,AQ274,AV274,BA274)-SUM(I274,N274,S274,X274)))</f>
        <v>0.0</v>
      </c>
      <c r="AD274" s="19">
        <f>ROUND(Z274+AA274-AB274-AC274,2)</f>
        <v>0.0</v>
      </c>
      <c r="AE274" s="19">
        <f>AI273</f>
        <v>0.0</v>
      </c>
      <c r="AF274" s="19">
        <f>ROUND(AE274*$AF$5/12,2)</f>
        <v>0.0</v>
      </c>
      <c r="AG274" s="19">
        <f>MIN($AG$5,AE274+AF274)</f>
        <v>0.0</v>
      </c>
      <c r="AH274" s="19">
        <f>MAX(0,MIN(AE274+AF274-AG274,MonthlyPayment-SUM(H274,M274,R274,W274,AB274,AG274,AL274,AQ274,AV274,BA274)-SUM(I274,N274,S274,X274,AC274)))</f>
        <v>0.0</v>
      </c>
      <c r="AI274" s="19">
        <f>ROUND(AE274+AF274-AG274-AH274,2)</f>
        <v>0.0</v>
      </c>
      <c r="AJ274" s="19">
        <f>AN273</f>
        <v>0.0</v>
      </c>
      <c r="AK274" s="19">
        <f>ROUND(AJ274*$AK$5/12,2)</f>
        <v>0.0</v>
      </c>
      <c r="AL274" s="19">
        <f>MIN($AL$5,AJ274+AK274)</f>
        <v>0.0</v>
      </c>
      <c r="AM274" s="19">
        <f>MAX(0,MIN(AJ274+AK274-AL274,MonthlyPayment-SUM(H274,M274,R274,W274,AB274,AG274,AL274,AQ274,AV274,BA274)-SUM(I274,N274,S274,X274,AC274,AH274)))</f>
        <v>0.0</v>
      </c>
      <c r="AN274" s="19">
        <f>ROUND(AJ274+AK274-AL274-AM274,2)</f>
        <v>0.0</v>
      </c>
      <c r="AO274" s="19">
        <f>AS273</f>
        <v>0.0</v>
      </c>
      <c r="AP274" s="19">
        <f>ROUND(AO274*$AP$5/12,2)</f>
        <v>0.0</v>
      </c>
      <c r="AQ274" s="19">
        <f>MIN($AQ$5,AO274+AP274)</f>
        <v>0.0</v>
      </c>
      <c r="AR274" s="19">
        <f>MAX(0,MIN(AO274+AP274-AQ274,MonthlyPayment-SUM(H274,M274,R274,W274,AB274,AG274,AL274,AQ274,AV274,BA274)-SUM(I274,N274,S274,X274,AC274,AH274,AM274)))</f>
        <v>0.0</v>
      </c>
      <c r="AS274" s="19">
        <f>ROUND(AO274+AP274-AQ274-AR274,2)</f>
        <v>0.0</v>
      </c>
      <c r="AT274" s="19">
        <f>AX273</f>
        <v>0.0</v>
      </c>
      <c r="AU274" s="19">
        <f>ROUND(AT274*$AU$5/12,2)</f>
        <v>0.0</v>
      </c>
      <c r="AV274" s="19">
        <f>MIN($AV$5,AT274+AU274)</f>
        <v>0.0</v>
      </c>
      <c r="AW274" s="19">
        <f>MAX(0,MIN(AT274+AU274-AV274,MonthlyPayment-SUM(H274,M274,R274,W274,AB274,AG274,AL274,AQ274,AV274,BA274)-SUM(I274,N274,S274,X274,AC274,AH274,AM274,AR274)))</f>
        <v>0.0</v>
      </c>
      <c r="AX274" s="19">
        <f>ROUND(AT274+AU274-AV274-AW274,2)</f>
        <v>0.0</v>
      </c>
      <c r="AY274" s="19">
        <f>BC273</f>
        <v>0.0</v>
      </c>
      <c r="AZ274" s="19">
        <f>ROUND(AY274*$AZ$5/12,2)</f>
        <v>0.0</v>
      </c>
      <c r="BA274" s="19">
        <f>MIN($BA$5,AY274+AZ274)</f>
        <v>0.0</v>
      </c>
      <c r="BB274" s="19">
        <f>MAX(0,MIN(AY274+AZ274-BA274,MonthlyPayment-SUM(H274,M274,R274,W274,AB274,AG274,AL274,AQ274,AV274,BA274)-SUM(I274,N274,S274,X274,AC274,AH274,AM274,AR274,AW274)))</f>
        <v>0.0</v>
      </c>
      <c r="BC274" s="19">
        <f>ROUND(AY274+AZ274-BA274-BB274,2)</f>
        <v>0.0</v>
      </c>
    </row>
    <row r="275" spans="1:55">
      <c r="A275" s="9">
        <v>269</v>
      </c>
      <c r="B275" s="15">
        <f>IF(FirstPayment="","",EDATE(FirstPayment,A275-1))</f>
        <v/>
      </c>
      <c r="C275" s="19">
        <f>SUM(H275,M275,R275,W275,AB275,AG275,AL275,AQ275,AV275,BA275,I275,N275,S275,X275,AC275,AH275,AM275,AR275,AW275,BB275)</f>
        <v>0.0</v>
      </c>
      <c r="D275" s="19">
        <f>SUM(J275,O275,T275,Y275,AD275,AI275,AN275,AS275,AX275,BC275)</f>
        <v>0.0</v>
      </c>
      <c r="E275" s="19">
        <f>SUM(G275,L275,Q275,V275,AA275,AF275,AK275,AP275,AU275,AZ275)</f>
        <v>0.0</v>
      </c>
      <c r="F275" s="19">
        <f>J274</f>
        <v>0.0</v>
      </c>
      <c r="G275" s="19">
        <f>ROUND(F275*$G$5/12,2)</f>
        <v>0.0</v>
      </c>
      <c r="H275" s="19">
        <f>MIN($H$5,F275+G275)</f>
        <v>0.0</v>
      </c>
      <c r="I275" s="19">
        <f>MAX(0,MIN(F275+G275-H275,MonthlyPayment-SUM(H275,M275,R275,W275,AB275,AG275,AL275,AQ275,AV275,BA275)))</f>
        <v>0.0</v>
      </c>
      <c r="J275" s="19">
        <f>ROUND(F275+G275-H275-I275,2)</f>
        <v>0.0</v>
      </c>
      <c r="K275" s="19">
        <f>O274</f>
        <v>0.0</v>
      </c>
      <c r="L275" s="19">
        <f>ROUND(K275*$L$5/12,2)</f>
        <v>0.0</v>
      </c>
      <c r="M275" s="19">
        <f>MIN($M$5,K275+L275)</f>
        <v>0.0</v>
      </c>
      <c r="N275" s="19">
        <f>MAX(0,MIN(K275+L275-M275,MonthlyPayment-SUM(H275,M275,R275,W275,AB275,AG275,AL275,AQ275,AV275,BA275)-SUM(I275)))</f>
        <v>0.0</v>
      </c>
      <c r="O275" s="19">
        <f>ROUND(K275+L275-M275-N275,2)</f>
        <v>0.0</v>
      </c>
      <c r="P275" s="19">
        <f>T274</f>
        <v>0.0</v>
      </c>
      <c r="Q275" s="19">
        <f>ROUND(P275*$Q$5/12,2)</f>
        <v>0.0</v>
      </c>
      <c r="R275" s="19">
        <f>MIN($R$5,P275+Q275)</f>
        <v>0.0</v>
      </c>
      <c r="S275" s="19">
        <f>MAX(0,MIN(P275+Q275-R275,MonthlyPayment-SUM(H275,M275,R275,W275,AB275,AG275,AL275,AQ275,AV275,BA275)-SUM(I275,N275)))</f>
        <v>0.0</v>
      </c>
      <c r="T275" s="19">
        <f>ROUND(P275+Q275-R275-S275,2)</f>
        <v>0.0</v>
      </c>
      <c r="U275" s="19">
        <f>Y274</f>
        <v>0.0</v>
      </c>
      <c r="V275" s="19">
        <f>ROUND(U275*$V$5/12,2)</f>
        <v>0.0</v>
      </c>
      <c r="W275" s="19">
        <f>MIN($W$5,U275+V275)</f>
        <v>0.0</v>
      </c>
      <c r="X275" s="19">
        <f>MAX(0,MIN(U275+V275-W275,MonthlyPayment-SUM(H275,M275,R275,W275,AB275,AG275,AL275,AQ275,AV275,BA275)-SUM(I275,N275,S275)))</f>
        <v>0.0</v>
      </c>
      <c r="Y275" s="19">
        <f>ROUND(U275+V275-W275-X275,2)</f>
        <v>0.0</v>
      </c>
      <c r="Z275" s="19">
        <f>AD274</f>
        <v>0.0</v>
      </c>
      <c r="AA275" s="19">
        <f>ROUND(Z275*$AA$5/12,2)</f>
        <v>0.0</v>
      </c>
      <c r="AB275" s="19">
        <f>MIN($AB$5,Z275+AA275)</f>
        <v>0.0</v>
      </c>
      <c r="AC275" s="19">
        <f>MAX(0,MIN(Z275+AA275-AB275,MonthlyPayment-SUM(H275,M275,R275,W275,AB275,AG275,AL275,AQ275,AV275,BA275)-SUM(I275,N275,S275,X275)))</f>
        <v>0.0</v>
      </c>
      <c r="AD275" s="19">
        <f>ROUND(Z275+AA275-AB275-AC275,2)</f>
        <v>0.0</v>
      </c>
      <c r="AE275" s="19">
        <f>AI274</f>
        <v>0.0</v>
      </c>
      <c r="AF275" s="19">
        <f>ROUND(AE275*$AF$5/12,2)</f>
        <v>0.0</v>
      </c>
      <c r="AG275" s="19">
        <f>MIN($AG$5,AE275+AF275)</f>
        <v>0.0</v>
      </c>
      <c r="AH275" s="19">
        <f>MAX(0,MIN(AE275+AF275-AG275,MonthlyPayment-SUM(H275,M275,R275,W275,AB275,AG275,AL275,AQ275,AV275,BA275)-SUM(I275,N275,S275,X275,AC275)))</f>
        <v>0.0</v>
      </c>
      <c r="AI275" s="19">
        <f>ROUND(AE275+AF275-AG275-AH275,2)</f>
        <v>0.0</v>
      </c>
      <c r="AJ275" s="19">
        <f>AN274</f>
        <v>0.0</v>
      </c>
      <c r="AK275" s="19">
        <f>ROUND(AJ275*$AK$5/12,2)</f>
        <v>0.0</v>
      </c>
      <c r="AL275" s="19">
        <f>MIN($AL$5,AJ275+AK275)</f>
        <v>0.0</v>
      </c>
      <c r="AM275" s="19">
        <f>MAX(0,MIN(AJ275+AK275-AL275,MonthlyPayment-SUM(H275,M275,R275,W275,AB275,AG275,AL275,AQ275,AV275,BA275)-SUM(I275,N275,S275,X275,AC275,AH275)))</f>
        <v>0.0</v>
      </c>
      <c r="AN275" s="19">
        <f>ROUND(AJ275+AK275-AL275-AM275,2)</f>
        <v>0.0</v>
      </c>
      <c r="AO275" s="19">
        <f>AS274</f>
        <v>0.0</v>
      </c>
      <c r="AP275" s="19">
        <f>ROUND(AO275*$AP$5/12,2)</f>
        <v>0.0</v>
      </c>
      <c r="AQ275" s="19">
        <f>MIN($AQ$5,AO275+AP275)</f>
        <v>0.0</v>
      </c>
      <c r="AR275" s="19">
        <f>MAX(0,MIN(AO275+AP275-AQ275,MonthlyPayment-SUM(H275,M275,R275,W275,AB275,AG275,AL275,AQ275,AV275,BA275)-SUM(I275,N275,S275,X275,AC275,AH275,AM275)))</f>
        <v>0.0</v>
      </c>
      <c r="AS275" s="19">
        <f>ROUND(AO275+AP275-AQ275-AR275,2)</f>
        <v>0.0</v>
      </c>
      <c r="AT275" s="19">
        <f>AX274</f>
        <v>0.0</v>
      </c>
      <c r="AU275" s="19">
        <f>ROUND(AT275*$AU$5/12,2)</f>
        <v>0.0</v>
      </c>
      <c r="AV275" s="19">
        <f>MIN($AV$5,AT275+AU275)</f>
        <v>0.0</v>
      </c>
      <c r="AW275" s="19">
        <f>MAX(0,MIN(AT275+AU275-AV275,MonthlyPayment-SUM(H275,M275,R275,W275,AB275,AG275,AL275,AQ275,AV275,BA275)-SUM(I275,N275,S275,X275,AC275,AH275,AM275,AR275)))</f>
        <v>0.0</v>
      </c>
      <c r="AX275" s="19">
        <f>ROUND(AT275+AU275-AV275-AW275,2)</f>
        <v>0.0</v>
      </c>
      <c r="AY275" s="19">
        <f>BC274</f>
        <v>0.0</v>
      </c>
      <c r="AZ275" s="19">
        <f>ROUND(AY275*$AZ$5/12,2)</f>
        <v>0.0</v>
      </c>
      <c r="BA275" s="19">
        <f>MIN($BA$5,AY275+AZ275)</f>
        <v>0.0</v>
      </c>
      <c r="BB275" s="19">
        <f>MAX(0,MIN(AY275+AZ275-BA275,MonthlyPayment-SUM(H275,M275,R275,W275,AB275,AG275,AL275,AQ275,AV275,BA275)-SUM(I275,N275,S275,X275,AC275,AH275,AM275,AR275,AW275)))</f>
        <v>0.0</v>
      </c>
      <c r="BC275" s="19">
        <f>ROUND(AY275+AZ275-BA275-BB275,2)</f>
        <v>0.0</v>
      </c>
    </row>
    <row r="276" spans="1:55">
      <c r="A276" s="9">
        <v>270</v>
      </c>
      <c r="B276" s="15">
        <f>IF(FirstPayment="","",EDATE(FirstPayment,A276-1))</f>
        <v/>
      </c>
      <c r="C276" s="19">
        <f>SUM(H276,M276,R276,W276,AB276,AG276,AL276,AQ276,AV276,BA276,I276,N276,S276,X276,AC276,AH276,AM276,AR276,AW276,BB276)</f>
        <v>0.0</v>
      </c>
      <c r="D276" s="19">
        <f>SUM(J276,O276,T276,Y276,AD276,AI276,AN276,AS276,AX276,BC276)</f>
        <v>0.0</v>
      </c>
      <c r="E276" s="19">
        <f>SUM(G276,L276,Q276,V276,AA276,AF276,AK276,AP276,AU276,AZ276)</f>
        <v>0.0</v>
      </c>
      <c r="F276" s="19">
        <f>J275</f>
        <v>0.0</v>
      </c>
      <c r="G276" s="19">
        <f>ROUND(F276*$G$5/12,2)</f>
        <v>0.0</v>
      </c>
      <c r="H276" s="19">
        <f>MIN($H$5,F276+G276)</f>
        <v>0.0</v>
      </c>
      <c r="I276" s="19">
        <f>MAX(0,MIN(F276+G276-H276,MonthlyPayment-SUM(H276,M276,R276,W276,AB276,AG276,AL276,AQ276,AV276,BA276)))</f>
        <v>0.0</v>
      </c>
      <c r="J276" s="19">
        <f>ROUND(F276+G276-H276-I276,2)</f>
        <v>0.0</v>
      </c>
      <c r="K276" s="19">
        <f>O275</f>
        <v>0.0</v>
      </c>
      <c r="L276" s="19">
        <f>ROUND(K276*$L$5/12,2)</f>
        <v>0.0</v>
      </c>
      <c r="M276" s="19">
        <f>MIN($M$5,K276+L276)</f>
        <v>0.0</v>
      </c>
      <c r="N276" s="19">
        <f>MAX(0,MIN(K276+L276-M276,MonthlyPayment-SUM(H276,M276,R276,W276,AB276,AG276,AL276,AQ276,AV276,BA276)-SUM(I276)))</f>
        <v>0.0</v>
      </c>
      <c r="O276" s="19">
        <f>ROUND(K276+L276-M276-N276,2)</f>
        <v>0.0</v>
      </c>
      <c r="P276" s="19">
        <f>T275</f>
        <v>0.0</v>
      </c>
      <c r="Q276" s="19">
        <f>ROUND(P276*$Q$5/12,2)</f>
        <v>0.0</v>
      </c>
      <c r="R276" s="19">
        <f>MIN($R$5,P276+Q276)</f>
        <v>0.0</v>
      </c>
      <c r="S276" s="19">
        <f>MAX(0,MIN(P276+Q276-R276,MonthlyPayment-SUM(H276,M276,R276,W276,AB276,AG276,AL276,AQ276,AV276,BA276)-SUM(I276,N276)))</f>
        <v>0.0</v>
      </c>
      <c r="T276" s="19">
        <f>ROUND(P276+Q276-R276-S276,2)</f>
        <v>0.0</v>
      </c>
      <c r="U276" s="19">
        <f>Y275</f>
        <v>0.0</v>
      </c>
      <c r="V276" s="19">
        <f>ROUND(U276*$V$5/12,2)</f>
        <v>0.0</v>
      </c>
      <c r="W276" s="19">
        <f>MIN($W$5,U276+V276)</f>
        <v>0.0</v>
      </c>
      <c r="X276" s="19">
        <f>MAX(0,MIN(U276+V276-W276,MonthlyPayment-SUM(H276,M276,R276,W276,AB276,AG276,AL276,AQ276,AV276,BA276)-SUM(I276,N276,S276)))</f>
        <v>0.0</v>
      </c>
      <c r="Y276" s="19">
        <f>ROUND(U276+V276-W276-X276,2)</f>
        <v>0.0</v>
      </c>
      <c r="Z276" s="19">
        <f>AD275</f>
        <v>0.0</v>
      </c>
      <c r="AA276" s="19">
        <f>ROUND(Z276*$AA$5/12,2)</f>
        <v>0.0</v>
      </c>
      <c r="AB276" s="19">
        <f>MIN($AB$5,Z276+AA276)</f>
        <v>0.0</v>
      </c>
      <c r="AC276" s="19">
        <f>MAX(0,MIN(Z276+AA276-AB276,MonthlyPayment-SUM(H276,M276,R276,W276,AB276,AG276,AL276,AQ276,AV276,BA276)-SUM(I276,N276,S276,X276)))</f>
        <v>0.0</v>
      </c>
      <c r="AD276" s="19">
        <f>ROUND(Z276+AA276-AB276-AC276,2)</f>
        <v>0.0</v>
      </c>
      <c r="AE276" s="19">
        <f>AI275</f>
        <v>0.0</v>
      </c>
      <c r="AF276" s="19">
        <f>ROUND(AE276*$AF$5/12,2)</f>
        <v>0.0</v>
      </c>
      <c r="AG276" s="19">
        <f>MIN($AG$5,AE276+AF276)</f>
        <v>0.0</v>
      </c>
      <c r="AH276" s="19">
        <f>MAX(0,MIN(AE276+AF276-AG276,MonthlyPayment-SUM(H276,M276,R276,W276,AB276,AG276,AL276,AQ276,AV276,BA276)-SUM(I276,N276,S276,X276,AC276)))</f>
        <v>0.0</v>
      </c>
      <c r="AI276" s="19">
        <f>ROUND(AE276+AF276-AG276-AH276,2)</f>
        <v>0.0</v>
      </c>
      <c r="AJ276" s="19">
        <f>AN275</f>
        <v>0.0</v>
      </c>
      <c r="AK276" s="19">
        <f>ROUND(AJ276*$AK$5/12,2)</f>
        <v>0.0</v>
      </c>
      <c r="AL276" s="19">
        <f>MIN($AL$5,AJ276+AK276)</f>
        <v>0.0</v>
      </c>
      <c r="AM276" s="19">
        <f>MAX(0,MIN(AJ276+AK276-AL276,MonthlyPayment-SUM(H276,M276,R276,W276,AB276,AG276,AL276,AQ276,AV276,BA276)-SUM(I276,N276,S276,X276,AC276,AH276)))</f>
        <v>0.0</v>
      </c>
      <c r="AN276" s="19">
        <f>ROUND(AJ276+AK276-AL276-AM276,2)</f>
        <v>0.0</v>
      </c>
      <c r="AO276" s="19">
        <f>AS275</f>
        <v>0.0</v>
      </c>
      <c r="AP276" s="19">
        <f>ROUND(AO276*$AP$5/12,2)</f>
        <v>0.0</v>
      </c>
      <c r="AQ276" s="19">
        <f>MIN($AQ$5,AO276+AP276)</f>
        <v>0.0</v>
      </c>
      <c r="AR276" s="19">
        <f>MAX(0,MIN(AO276+AP276-AQ276,MonthlyPayment-SUM(H276,M276,R276,W276,AB276,AG276,AL276,AQ276,AV276,BA276)-SUM(I276,N276,S276,X276,AC276,AH276,AM276)))</f>
        <v>0.0</v>
      </c>
      <c r="AS276" s="19">
        <f>ROUND(AO276+AP276-AQ276-AR276,2)</f>
        <v>0.0</v>
      </c>
      <c r="AT276" s="19">
        <f>AX275</f>
        <v>0.0</v>
      </c>
      <c r="AU276" s="19">
        <f>ROUND(AT276*$AU$5/12,2)</f>
        <v>0.0</v>
      </c>
      <c r="AV276" s="19">
        <f>MIN($AV$5,AT276+AU276)</f>
        <v>0.0</v>
      </c>
      <c r="AW276" s="19">
        <f>MAX(0,MIN(AT276+AU276-AV276,MonthlyPayment-SUM(H276,M276,R276,W276,AB276,AG276,AL276,AQ276,AV276,BA276)-SUM(I276,N276,S276,X276,AC276,AH276,AM276,AR276)))</f>
        <v>0.0</v>
      </c>
      <c r="AX276" s="19">
        <f>ROUND(AT276+AU276-AV276-AW276,2)</f>
        <v>0.0</v>
      </c>
      <c r="AY276" s="19">
        <f>BC275</f>
        <v>0.0</v>
      </c>
      <c r="AZ276" s="19">
        <f>ROUND(AY276*$AZ$5/12,2)</f>
        <v>0.0</v>
      </c>
      <c r="BA276" s="19">
        <f>MIN($BA$5,AY276+AZ276)</f>
        <v>0.0</v>
      </c>
      <c r="BB276" s="19">
        <f>MAX(0,MIN(AY276+AZ276-BA276,MonthlyPayment-SUM(H276,M276,R276,W276,AB276,AG276,AL276,AQ276,AV276,BA276)-SUM(I276,N276,S276,X276,AC276,AH276,AM276,AR276,AW276)))</f>
        <v>0.0</v>
      </c>
      <c r="BC276" s="19">
        <f>ROUND(AY276+AZ276-BA276-BB276,2)</f>
        <v>0.0</v>
      </c>
    </row>
    <row r="277" spans="1:55">
      <c r="A277" s="9">
        <v>271</v>
      </c>
      <c r="B277" s="15">
        <f>IF(FirstPayment="","",EDATE(FirstPayment,A277-1))</f>
        <v/>
      </c>
      <c r="C277" s="19">
        <f>SUM(H277,M277,R277,W277,AB277,AG277,AL277,AQ277,AV277,BA277,I277,N277,S277,X277,AC277,AH277,AM277,AR277,AW277,BB277)</f>
        <v>0.0</v>
      </c>
      <c r="D277" s="19">
        <f>SUM(J277,O277,T277,Y277,AD277,AI277,AN277,AS277,AX277,BC277)</f>
        <v>0.0</v>
      </c>
      <c r="E277" s="19">
        <f>SUM(G277,L277,Q277,V277,AA277,AF277,AK277,AP277,AU277,AZ277)</f>
        <v>0.0</v>
      </c>
      <c r="F277" s="19">
        <f>J276</f>
        <v>0.0</v>
      </c>
      <c r="G277" s="19">
        <f>ROUND(F277*$G$5/12,2)</f>
        <v>0.0</v>
      </c>
      <c r="H277" s="19">
        <f>MIN($H$5,F277+G277)</f>
        <v>0.0</v>
      </c>
      <c r="I277" s="19">
        <f>MAX(0,MIN(F277+G277-H277,MonthlyPayment-SUM(H277,M277,R277,W277,AB277,AG277,AL277,AQ277,AV277,BA277)))</f>
        <v>0.0</v>
      </c>
      <c r="J277" s="19">
        <f>ROUND(F277+G277-H277-I277,2)</f>
        <v>0.0</v>
      </c>
      <c r="K277" s="19">
        <f>O276</f>
        <v>0.0</v>
      </c>
      <c r="L277" s="19">
        <f>ROUND(K277*$L$5/12,2)</f>
        <v>0.0</v>
      </c>
      <c r="M277" s="19">
        <f>MIN($M$5,K277+L277)</f>
        <v>0.0</v>
      </c>
      <c r="N277" s="19">
        <f>MAX(0,MIN(K277+L277-M277,MonthlyPayment-SUM(H277,M277,R277,W277,AB277,AG277,AL277,AQ277,AV277,BA277)-SUM(I277)))</f>
        <v>0.0</v>
      </c>
      <c r="O277" s="19">
        <f>ROUND(K277+L277-M277-N277,2)</f>
        <v>0.0</v>
      </c>
      <c r="P277" s="19">
        <f>T276</f>
        <v>0.0</v>
      </c>
      <c r="Q277" s="19">
        <f>ROUND(P277*$Q$5/12,2)</f>
        <v>0.0</v>
      </c>
      <c r="R277" s="19">
        <f>MIN($R$5,P277+Q277)</f>
        <v>0.0</v>
      </c>
      <c r="S277" s="19">
        <f>MAX(0,MIN(P277+Q277-R277,MonthlyPayment-SUM(H277,M277,R277,W277,AB277,AG277,AL277,AQ277,AV277,BA277)-SUM(I277,N277)))</f>
        <v>0.0</v>
      </c>
      <c r="T277" s="19">
        <f>ROUND(P277+Q277-R277-S277,2)</f>
        <v>0.0</v>
      </c>
      <c r="U277" s="19">
        <f>Y276</f>
        <v>0.0</v>
      </c>
      <c r="V277" s="19">
        <f>ROUND(U277*$V$5/12,2)</f>
        <v>0.0</v>
      </c>
      <c r="W277" s="19">
        <f>MIN($W$5,U277+V277)</f>
        <v>0.0</v>
      </c>
      <c r="X277" s="19">
        <f>MAX(0,MIN(U277+V277-W277,MonthlyPayment-SUM(H277,M277,R277,W277,AB277,AG277,AL277,AQ277,AV277,BA277)-SUM(I277,N277,S277)))</f>
        <v>0.0</v>
      </c>
      <c r="Y277" s="19">
        <f>ROUND(U277+V277-W277-X277,2)</f>
        <v>0.0</v>
      </c>
      <c r="Z277" s="19">
        <f>AD276</f>
        <v>0.0</v>
      </c>
      <c r="AA277" s="19">
        <f>ROUND(Z277*$AA$5/12,2)</f>
        <v>0.0</v>
      </c>
      <c r="AB277" s="19">
        <f>MIN($AB$5,Z277+AA277)</f>
        <v>0.0</v>
      </c>
      <c r="AC277" s="19">
        <f>MAX(0,MIN(Z277+AA277-AB277,MonthlyPayment-SUM(H277,M277,R277,W277,AB277,AG277,AL277,AQ277,AV277,BA277)-SUM(I277,N277,S277,X277)))</f>
        <v>0.0</v>
      </c>
      <c r="AD277" s="19">
        <f>ROUND(Z277+AA277-AB277-AC277,2)</f>
        <v>0.0</v>
      </c>
      <c r="AE277" s="19">
        <f>AI276</f>
        <v>0.0</v>
      </c>
      <c r="AF277" s="19">
        <f>ROUND(AE277*$AF$5/12,2)</f>
        <v>0.0</v>
      </c>
      <c r="AG277" s="19">
        <f>MIN($AG$5,AE277+AF277)</f>
        <v>0.0</v>
      </c>
      <c r="AH277" s="19">
        <f>MAX(0,MIN(AE277+AF277-AG277,MonthlyPayment-SUM(H277,M277,R277,W277,AB277,AG277,AL277,AQ277,AV277,BA277)-SUM(I277,N277,S277,X277,AC277)))</f>
        <v>0.0</v>
      </c>
      <c r="AI277" s="19">
        <f>ROUND(AE277+AF277-AG277-AH277,2)</f>
        <v>0.0</v>
      </c>
      <c r="AJ277" s="19">
        <f>AN276</f>
        <v>0.0</v>
      </c>
      <c r="AK277" s="19">
        <f>ROUND(AJ277*$AK$5/12,2)</f>
        <v>0.0</v>
      </c>
      <c r="AL277" s="19">
        <f>MIN($AL$5,AJ277+AK277)</f>
        <v>0.0</v>
      </c>
      <c r="AM277" s="19">
        <f>MAX(0,MIN(AJ277+AK277-AL277,MonthlyPayment-SUM(H277,M277,R277,W277,AB277,AG277,AL277,AQ277,AV277,BA277)-SUM(I277,N277,S277,X277,AC277,AH277)))</f>
        <v>0.0</v>
      </c>
      <c r="AN277" s="19">
        <f>ROUND(AJ277+AK277-AL277-AM277,2)</f>
        <v>0.0</v>
      </c>
      <c r="AO277" s="19">
        <f>AS276</f>
        <v>0.0</v>
      </c>
      <c r="AP277" s="19">
        <f>ROUND(AO277*$AP$5/12,2)</f>
        <v>0.0</v>
      </c>
      <c r="AQ277" s="19">
        <f>MIN($AQ$5,AO277+AP277)</f>
        <v>0.0</v>
      </c>
      <c r="AR277" s="19">
        <f>MAX(0,MIN(AO277+AP277-AQ277,MonthlyPayment-SUM(H277,M277,R277,W277,AB277,AG277,AL277,AQ277,AV277,BA277)-SUM(I277,N277,S277,X277,AC277,AH277,AM277)))</f>
        <v>0.0</v>
      </c>
      <c r="AS277" s="19">
        <f>ROUND(AO277+AP277-AQ277-AR277,2)</f>
        <v>0.0</v>
      </c>
      <c r="AT277" s="19">
        <f>AX276</f>
        <v>0.0</v>
      </c>
      <c r="AU277" s="19">
        <f>ROUND(AT277*$AU$5/12,2)</f>
        <v>0.0</v>
      </c>
      <c r="AV277" s="19">
        <f>MIN($AV$5,AT277+AU277)</f>
        <v>0.0</v>
      </c>
      <c r="AW277" s="19">
        <f>MAX(0,MIN(AT277+AU277-AV277,MonthlyPayment-SUM(H277,M277,R277,W277,AB277,AG277,AL277,AQ277,AV277,BA277)-SUM(I277,N277,S277,X277,AC277,AH277,AM277,AR277)))</f>
        <v>0.0</v>
      </c>
      <c r="AX277" s="19">
        <f>ROUND(AT277+AU277-AV277-AW277,2)</f>
        <v>0.0</v>
      </c>
      <c r="AY277" s="19">
        <f>BC276</f>
        <v>0.0</v>
      </c>
      <c r="AZ277" s="19">
        <f>ROUND(AY277*$AZ$5/12,2)</f>
        <v>0.0</v>
      </c>
      <c r="BA277" s="19">
        <f>MIN($BA$5,AY277+AZ277)</f>
        <v>0.0</v>
      </c>
      <c r="BB277" s="19">
        <f>MAX(0,MIN(AY277+AZ277-BA277,MonthlyPayment-SUM(H277,M277,R277,W277,AB277,AG277,AL277,AQ277,AV277,BA277)-SUM(I277,N277,S277,X277,AC277,AH277,AM277,AR277,AW277)))</f>
        <v>0.0</v>
      </c>
      <c r="BC277" s="19">
        <f>ROUND(AY277+AZ277-BA277-BB277,2)</f>
        <v>0.0</v>
      </c>
    </row>
    <row r="278" spans="1:55">
      <c r="A278" s="9">
        <v>272</v>
      </c>
      <c r="B278" s="15">
        <f>IF(FirstPayment="","",EDATE(FirstPayment,A278-1))</f>
        <v/>
      </c>
      <c r="C278" s="19">
        <f>SUM(H278,M278,R278,W278,AB278,AG278,AL278,AQ278,AV278,BA278,I278,N278,S278,X278,AC278,AH278,AM278,AR278,AW278,BB278)</f>
        <v>0.0</v>
      </c>
      <c r="D278" s="19">
        <f>SUM(J278,O278,T278,Y278,AD278,AI278,AN278,AS278,AX278,BC278)</f>
        <v>0.0</v>
      </c>
      <c r="E278" s="19">
        <f>SUM(G278,L278,Q278,V278,AA278,AF278,AK278,AP278,AU278,AZ278)</f>
        <v>0.0</v>
      </c>
      <c r="F278" s="19">
        <f>J277</f>
        <v>0.0</v>
      </c>
      <c r="G278" s="19">
        <f>ROUND(F278*$G$5/12,2)</f>
        <v>0.0</v>
      </c>
      <c r="H278" s="19">
        <f>MIN($H$5,F278+G278)</f>
        <v>0.0</v>
      </c>
      <c r="I278" s="19">
        <f>MAX(0,MIN(F278+G278-H278,MonthlyPayment-SUM(H278,M278,R278,W278,AB278,AG278,AL278,AQ278,AV278,BA278)))</f>
        <v>0.0</v>
      </c>
      <c r="J278" s="19">
        <f>ROUND(F278+G278-H278-I278,2)</f>
        <v>0.0</v>
      </c>
      <c r="K278" s="19">
        <f>O277</f>
        <v>0.0</v>
      </c>
      <c r="L278" s="19">
        <f>ROUND(K278*$L$5/12,2)</f>
        <v>0.0</v>
      </c>
      <c r="M278" s="19">
        <f>MIN($M$5,K278+L278)</f>
        <v>0.0</v>
      </c>
      <c r="N278" s="19">
        <f>MAX(0,MIN(K278+L278-M278,MonthlyPayment-SUM(H278,M278,R278,W278,AB278,AG278,AL278,AQ278,AV278,BA278)-SUM(I278)))</f>
        <v>0.0</v>
      </c>
      <c r="O278" s="19">
        <f>ROUND(K278+L278-M278-N278,2)</f>
        <v>0.0</v>
      </c>
      <c r="P278" s="19">
        <f>T277</f>
        <v>0.0</v>
      </c>
      <c r="Q278" s="19">
        <f>ROUND(P278*$Q$5/12,2)</f>
        <v>0.0</v>
      </c>
      <c r="R278" s="19">
        <f>MIN($R$5,P278+Q278)</f>
        <v>0.0</v>
      </c>
      <c r="S278" s="19">
        <f>MAX(0,MIN(P278+Q278-R278,MonthlyPayment-SUM(H278,M278,R278,W278,AB278,AG278,AL278,AQ278,AV278,BA278)-SUM(I278,N278)))</f>
        <v>0.0</v>
      </c>
      <c r="T278" s="19">
        <f>ROUND(P278+Q278-R278-S278,2)</f>
        <v>0.0</v>
      </c>
      <c r="U278" s="19">
        <f>Y277</f>
        <v>0.0</v>
      </c>
      <c r="V278" s="19">
        <f>ROUND(U278*$V$5/12,2)</f>
        <v>0.0</v>
      </c>
      <c r="W278" s="19">
        <f>MIN($W$5,U278+V278)</f>
        <v>0.0</v>
      </c>
      <c r="X278" s="19">
        <f>MAX(0,MIN(U278+V278-W278,MonthlyPayment-SUM(H278,M278,R278,W278,AB278,AG278,AL278,AQ278,AV278,BA278)-SUM(I278,N278,S278)))</f>
        <v>0.0</v>
      </c>
      <c r="Y278" s="19">
        <f>ROUND(U278+V278-W278-X278,2)</f>
        <v>0.0</v>
      </c>
      <c r="Z278" s="19">
        <f>AD277</f>
        <v>0.0</v>
      </c>
      <c r="AA278" s="19">
        <f>ROUND(Z278*$AA$5/12,2)</f>
        <v>0.0</v>
      </c>
      <c r="AB278" s="19">
        <f>MIN($AB$5,Z278+AA278)</f>
        <v>0.0</v>
      </c>
      <c r="AC278" s="19">
        <f>MAX(0,MIN(Z278+AA278-AB278,MonthlyPayment-SUM(H278,M278,R278,W278,AB278,AG278,AL278,AQ278,AV278,BA278)-SUM(I278,N278,S278,X278)))</f>
        <v>0.0</v>
      </c>
      <c r="AD278" s="19">
        <f>ROUND(Z278+AA278-AB278-AC278,2)</f>
        <v>0.0</v>
      </c>
      <c r="AE278" s="19">
        <f>AI277</f>
        <v>0.0</v>
      </c>
      <c r="AF278" s="19">
        <f>ROUND(AE278*$AF$5/12,2)</f>
        <v>0.0</v>
      </c>
      <c r="AG278" s="19">
        <f>MIN($AG$5,AE278+AF278)</f>
        <v>0.0</v>
      </c>
      <c r="AH278" s="19">
        <f>MAX(0,MIN(AE278+AF278-AG278,MonthlyPayment-SUM(H278,M278,R278,W278,AB278,AG278,AL278,AQ278,AV278,BA278)-SUM(I278,N278,S278,X278,AC278)))</f>
        <v>0.0</v>
      </c>
      <c r="AI278" s="19">
        <f>ROUND(AE278+AF278-AG278-AH278,2)</f>
        <v>0.0</v>
      </c>
      <c r="AJ278" s="19">
        <f>AN277</f>
        <v>0.0</v>
      </c>
      <c r="AK278" s="19">
        <f>ROUND(AJ278*$AK$5/12,2)</f>
        <v>0.0</v>
      </c>
      <c r="AL278" s="19">
        <f>MIN($AL$5,AJ278+AK278)</f>
        <v>0.0</v>
      </c>
      <c r="AM278" s="19">
        <f>MAX(0,MIN(AJ278+AK278-AL278,MonthlyPayment-SUM(H278,M278,R278,W278,AB278,AG278,AL278,AQ278,AV278,BA278)-SUM(I278,N278,S278,X278,AC278,AH278)))</f>
        <v>0.0</v>
      </c>
      <c r="AN278" s="19">
        <f>ROUND(AJ278+AK278-AL278-AM278,2)</f>
        <v>0.0</v>
      </c>
      <c r="AO278" s="19">
        <f>AS277</f>
        <v>0.0</v>
      </c>
      <c r="AP278" s="19">
        <f>ROUND(AO278*$AP$5/12,2)</f>
        <v>0.0</v>
      </c>
      <c r="AQ278" s="19">
        <f>MIN($AQ$5,AO278+AP278)</f>
        <v>0.0</v>
      </c>
      <c r="AR278" s="19">
        <f>MAX(0,MIN(AO278+AP278-AQ278,MonthlyPayment-SUM(H278,M278,R278,W278,AB278,AG278,AL278,AQ278,AV278,BA278)-SUM(I278,N278,S278,X278,AC278,AH278,AM278)))</f>
        <v>0.0</v>
      </c>
      <c r="AS278" s="19">
        <f>ROUND(AO278+AP278-AQ278-AR278,2)</f>
        <v>0.0</v>
      </c>
      <c r="AT278" s="19">
        <f>AX277</f>
        <v>0.0</v>
      </c>
      <c r="AU278" s="19">
        <f>ROUND(AT278*$AU$5/12,2)</f>
        <v>0.0</v>
      </c>
      <c r="AV278" s="19">
        <f>MIN($AV$5,AT278+AU278)</f>
        <v>0.0</v>
      </c>
      <c r="AW278" s="19">
        <f>MAX(0,MIN(AT278+AU278-AV278,MonthlyPayment-SUM(H278,M278,R278,W278,AB278,AG278,AL278,AQ278,AV278,BA278)-SUM(I278,N278,S278,X278,AC278,AH278,AM278,AR278)))</f>
        <v>0.0</v>
      </c>
      <c r="AX278" s="19">
        <f>ROUND(AT278+AU278-AV278-AW278,2)</f>
        <v>0.0</v>
      </c>
      <c r="AY278" s="19">
        <f>BC277</f>
        <v>0.0</v>
      </c>
      <c r="AZ278" s="19">
        <f>ROUND(AY278*$AZ$5/12,2)</f>
        <v>0.0</v>
      </c>
      <c r="BA278" s="19">
        <f>MIN($BA$5,AY278+AZ278)</f>
        <v>0.0</v>
      </c>
      <c r="BB278" s="19">
        <f>MAX(0,MIN(AY278+AZ278-BA278,MonthlyPayment-SUM(H278,M278,R278,W278,AB278,AG278,AL278,AQ278,AV278,BA278)-SUM(I278,N278,S278,X278,AC278,AH278,AM278,AR278,AW278)))</f>
        <v>0.0</v>
      </c>
      <c r="BC278" s="19">
        <f>ROUND(AY278+AZ278-BA278-BB278,2)</f>
        <v>0.0</v>
      </c>
    </row>
    <row r="279" spans="1:55">
      <c r="A279" s="9">
        <v>273</v>
      </c>
      <c r="B279" s="15">
        <f>IF(FirstPayment="","",EDATE(FirstPayment,A279-1))</f>
        <v/>
      </c>
      <c r="C279" s="19">
        <f>SUM(H279,M279,R279,W279,AB279,AG279,AL279,AQ279,AV279,BA279,I279,N279,S279,X279,AC279,AH279,AM279,AR279,AW279,BB279)</f>
        <v>0.0</v>
      </c>
      <c r="D279" s="19">
        <f>SUM(J279,O279,T279,Y279,AD279,AI279,AN279,AS279,AX279,BC279)</f>
        <v>0.0</v>
      </c>
      <c r="E279" s="19">
        <f>SUM(G279,L279,Q279,V279,AA279,AF279,AK279,AP279,AU279,AZ279)</f>
        <v>0.0</v>
      </c>
      <c r="F279" s="19">
        <f>J278</f>
        <v>0.0</v>
      </c>
      <c r="G279" s="19">
        <f>ROUND(F279*$G$5/12,2)</f>
        <v>0.0</v>
      </c>
      <c r="H279" s="19">
        <f>MIN($H$5,F279+G279)</f>
        <v>0.0</v>
      </c>
      <c r="I279" s="19">
        <f>MAX(0,MIN(F279+G279-H279,MonthlyPayment-SUM(H279,M279,R279,W279,AB279,AG279,AL279,AQ279,AV279,BA279)))</f>
        <v>0.0</v>
      </c>
      <c r="J279" s="19">
        <f>ROUND(F279+G279-H279-I279,2)</f>
        <v>0.0</v>
      </c>
      <c r="K279" s="19">
        <f>O278</f>
        <v>0.0</v>
      </c>
      <c r="L279" s="19">
        <f>ROUND(K279*$L$5/12,2)</f>
        <v>0.0</v>
      </c>
      <c r="M279" s="19">
        <f>MIN($M$5,K279+L279)</f>
        <v>0.0</v>
      </c>
      <c r="N279" s="19">
        <f>MAX(0,MIN(K279+L279-M279,MonthlyPayment-SUM(H279,M279,R279,W279,AB279,AG279,AL279,AQ279,AV279,BA279)-SUM(I279)))</f>
        <v>0.0</v>
      </c>
      <c r="O279" s="19">
        <f>ROUND(K279+L279-M279-N279,2)</f>
        <v>0.0</v>
      </c>
      <c r="P279" s="19">
        <f>T278</f>
        <v>0.0</v>
      </c>
      <c r="Q279" s="19">
        <f>ROUND(P279*$Q$5/12,2)</f>
        <v>0.0</v>
      </c>
      <c r="R279" s="19">
        <f>MIN($R$5,P279+Q279)</f>
        <v>0.0</v>
      </c>
      <c r="S279" s="19">
        <f>MAX(0,MIN(P279+Q279-R279,MonthlyPayment-SUM(H279,M279,R279,W279,AB279,AG279,AL279,AQ279,AV279,BA279)-SUM(I279,N279)))</f>
        <v>0.0</v>
      </c>
      <c r="T279" s="19">
        <f>ROUND(P279+Q279-R279-S279,2)</f>
        <v>0.0</v>
      </c>
      <c r="U279" s="19">
        <f>Y278</f>
        <v>0.0</v>
      </c>
      <c r="V279" s="19">
        <f>ROUND(U279*$V$5/12,2)</f>
        <v>0.0</v>
      </c>
      <c r="W279" s="19">
        <f>MIN($W$5,U279+V279)</f>
        <v>0.0</v>
      </c>
      <c r="X279" s="19">
        <f>MAX(0,MIN(U279+V279-W279,MonthlyPayment-SUM(H279,M279,R279,W279,AB279,AG279,AL279,AQ279,AV279,BA279)-SUM(I279,N279,S279)))</f>
        <v>0.0</v>
      </c>
      <c r="Y279" s="19">
        <f>ROUND(U279+V279-W279-X279,2)</f>
        <v>0.0</v>
      </c>
      <c r="Z279" s="19">
        <f>AD278</f>
        <v>0.0</v>
      </c>
      <c r="AA279" s="19">
        <f>ROUND(Z279*$AA$5/12,2)</f>
        <v>0.0</v>
      </c>
      <c r="AB279" s="19">
        <f>MIN($AB$5,Z279+AA279)</f>
        <v>0.0</v>
      </c>
      <c r="AC279" s="19">
        <f>MAX(0,MIN(Z279+AA279-AB279,MonthlyPayment-SUM(H279,M279,R279,W279,AB279,AG279,AL279,AQ279,AV279,BA279)-SUM(I279,N279,S279,X279)))</f>
        <v>0.0</v>
      </c>
      <c r="AD279" s="19">
        <f>ROUND(Z279+AA279-AB279-AC279,2)</f>
        <v>0.0</v>
      </c>
      <c r="AE279" s="19">
        <f>AI278</f>
        <v>0.0</v>
      </c>
      <c r="AF279" s="19">
        <f>ROUND(AE279*$AF$5/12,2)</f>
        <v>0.0</v>
      </c>
      <c r="AG279" s="19">
        <f>MIN($AG$5,AE279+AF279)</f>
        <v>0.0</v>
      </c>
      <c r="AH279" s="19">
        <f>MAX(0,MIN(AE279+AF279-AG279,MonthlyPayment-SUM(H279,M279,R279,W279,AB279,AG279,AL279,AQ279,AV279,BA279)-SUM(I279,N279,S279,X279,AC279)))</f>
        <v>0.0</v>
      </c>
      <c r="AI279" s="19">
        <f>ROUND(AE279+AF279-AG279-AH279,2)</f>
        <v>0.0</v>
      </c>
      <c r="AJ279" s="19">
        <f>AN278</f>
        <v>0.0</v>
      </c>
      <c r="AK279" s="19">
        <f>ROUND(AJ279*$AK$5/12,2)</f>
        <v>0.0</v>
      </c>
      <c r="AL279" s="19">
        <f>MIN($AL$5,AJ279+AK279)</f>
        <v>0.0</v>
      </c>
      <c r="AM279" s="19">
        <f>MAX(0,MIN(AJ279+AK279-AL279,MonthlyPayment-SUM(H279,M279,R279,W279,AB279,AG279,AL279,AQ279,AV279,BA279)-SUM(I279,N279,S279,X279,AC279,AH279)))</f>
        <v>0.0</v>
      </c>
      <c r="AN279" s="19">
        <f>ROUND(AJ279+AK279-AL279-AM279,2)</f>
        <v>0.0</v>
      </c>
      <c r="AO279" s="19">
        <f>AS278</f>
        <v>0.0</v>
      </c>
      <c r="AP279" s="19">
        <f>ROUND(AO279*$AP$5/12,2)</f>
        <v>0.0</v>
      </c>
      <c r="AQ279" s="19">
        <f>MIN($AQ$5,AO279+AP279)</f>
        <v>0.0</v>
      </c>
      <c r="AR279" s="19">
        <f>MAX(0,MIN(AO279+AP279-AQ279,MonthlyPayment-SUM(H279,M279,R279,W279,AB279,AG279,AL279,AQ279,AV279,BA279)-SUM(I279,N279,S279,X279,AC279,AH279,AM279)))</f>
        <v>0.0</v>
      </c>
      <c r="AS279" s="19">
        <f>ROUND(AO279+AP279-AQ279-AR279,2)</f>
        <v>0.0</v>
      </c>
      <c r="AT279" s="19">
        <f>AX278</f>
        <v>0.0</v>
      </c>
      <c r="AU279" s="19">
        <f>ROUND(AT279*$AU$5/12,2)</f>
        <v>0.0</v>
      </c>
      <c r="AV279" s="19">
        <f>MIN($AV$5,AT279+AU279)</f>
        <v>0.0</v>
      </c>
      <c r="AW279" s="19">
        <f>MAX(0,MIN(AT279+AU279-AV279,MonthlyPayment-SUM(H279,M279,R279,W279,AB279,AG279,AL279,AQ279,AV279,BA279)-SUM(I279,N279,S279,X279,AC279,AH279,AM279,AR279)))</f>
        <v>0.0</v>
      </c>
      <c r="AX279" s="19">
        <f>ROUND(AT279+AU279-AV279-AW279,2)</f>
        <v>0.0</v>
      </c>
      <c r="AY279" s="19">
        <f>BC278</f>
        <v>0.0</v>
      </c>
      <c r="AZ279" s="19">
        <f>ROUND(AY279*$AZ$5/12,2)</f>
        <v>0.0</v>
      </c>
      <c r="BA279" s="19">
        <f>MIN($BA$5,AY279+AZ279)</f>
        <v>0.0</v>
      </c>
      <c r="BB279" s="19">
        <f>MAX(0,MIN(AY279+AZ279-BA279,MonthlyPayment-SUM(H279,M279,R279,W279,AB279,AG279,AL279,AQ279,AV279,BA279)-SUM(I279,N279,S279,X279,AC279,AH279,AM279,AR279,AW279)))</f>
        <v>0.0</v>
      </c>
      <c r="BC279" s="19">
        <f>ROUND(AY279+AZ279-BA279-BB279,2)</f>
        <v>0.0</v>
      </c>
    </row>
    <row r="280" spans="1:55">
      <c r="A280" s="9">
        <v>274</v>
      </c>
      <c r="B280" s="15">
        <f>IF(FirstPayment="","",EDATE(FirstPayment,A280-1))</f>
        <v/>
      </c>
      <c r="C280" s="19">
        <f>SUM(H280,M280,R280,W280,AB280,AG280,AL280,AQ280,AV280,BA280,I280,N280,S280,X280,AC280,AH280,AM280,AR280,AW280,BB280)</f>
        <v>0.0</v>
      </c>
      <c r="D280" s="19">
        <f>SUM(J280,O280,T280,Y280,AD280,AI280,AN280,AS280,AX280,BC280)</f>
        <v>0.0</v>
      </c>
      <c r="E280" s="19">
        <f>SUM(G280,L280,Q280,V280,AA280,AF280,AK280,AP280,AU280,AZ280)</f>
        <v>0.0</v>
      </c>
      <c r="F280" s="19">
        <f>J279</f>
        <v>0.0</v>
      </c>
      <c r="G280" s="19">
        <f>ROUND(F280*$G$5/12,2)</f>
        <v>0.0</v>
      </c>
      <c r="H280" s="19">
        <f>MIN($H$5,F280+G280)</f>
        <v>0.0</v>
      </c>
      <c r="I280" s="19">
        <f>MAX(0,MIN(F280+G280-H280,MonthlyPayment-SUM(H280,M280,R280,W280,AB280,AG280,AL280,AQ280,AV280,BA280)))</f>
        <v>0.0</v>
      </c>
      <c r="J280" s="19">
        <f>ROUND(F280+G280-H280-I280,2)</f>
        <v>0.0</v>
      </c>
      <c r="K280" s="19">
        <f>O279</f>
        <v>0.0</v>
      </c>
      <c r="L280" s="19">
        <f>ROUND(K280*$L$5/12,2)</f>
        <v>0.0</v>
      </c>
      <c r="M280" s="19">
        <f>MIN($M$5,K280+L280)</f>
        <v>0.0</v>
      </c>
      <c r="N280" s="19">
        <f>MAX(0,MIN(K280+L280-M280,MonthlyPayment-SUM(H280,M280,R280,W280,AB280,AG280,AL280,AQ280,AV280,BA280)-SUM(I280)))</f>
        <v>0.0</v>
      </c>
      <c r="O280" s="19">
        <f>ROUND(K280+L280-M280-N280,2)</f>
        <v>0.0</v>
      </c>
      <c r="P280" s="19">
        <f>T279</f>
        <v>0.0</v>
      </c>
      <c r="Q280" s="19">
        <f>ROUND(P280*$Q$5/12,2)</f>
        <v>0.0</v>
      </c>
      <c r="R280" s="19">
        <f>MIN($R$5,P280+Q280)</f>
        <v>0.0</v>
      </c>
      <c r="S280" s="19">
        <f>MAX(0,MIN(P280+Q280-R280,MonthlyPayment-SUM(H280,M280,R280,W280,AB280,AG280,AL280,AQ280,AV280,BA280)-SUM(I280,N280)))</f>
        <v>0.0</v>
      </c>
      <c r="T280" s="19">
        <f>ROUND(P280+Q280-R280-S280,2)</f>
        <v>0.0</v>
      </c>
      <c r="U280" s="19">
        <f>Y279</f>
        <v>0.0</v>
      </c>
      <c r="V280" s="19">
        <f>ROUND(U280*$V$5/12,2)</f>
        <v>0.0</v>
      </c>
      <c r="W280" s="19">
        <f>MIN($W$5,U280+V280)</f>
        <v>0.0</v>
      </c>
      <c r="X280" s="19">
        <f>MAX(0,MIN(U280+V280-W280,MonthlyPayment-SUM(H280,M280,R280,W280,AB280,AG280,AL280,AQ280,AV280,BA280)-SUM(I280,N280,S280)))</f>
        <v>0.0</v>
      </c>
      <c r="Y280" s="19">
        <f>ROUND(U280+V280-W280-X280,2)</f>
        <v>0.0</v>
      </c>
      <c r="Z280" s="19">
        <f>AD279</f>
        <v>0.0</v>
      </c>
      <c r="AA280" s="19">
        <f>ROUND(Z280*$AA$5/12,2)</f>
        <v>0.0</v>
      </c>
      <c r="AB280" s="19">
        <f>MIN($AB$5,Z280+AA280)</f>
        <v>0.0</v>
      </c>
      <c r="AC280" s="19">
        <f>MAX(0,MIN(Z280+AA280-AB280,MonthlyPayment-SUM(H280,M280,R280,W280,AB280,AG280,AL280,AQ280,AV280,BA280)-SUM(I280,N280,S280,X280)))</f>
        <v>0.0</v>
      </c>
      <c r="AD280" s="19">
        <f>ROUND(Z280+AA280-AB280-AC280,2)</f>
        <v>0.0</v>
      </c>
      <c r="AE280" s="19">
        <f>AI279</f>
        <v>0.0</v>
      </c>
      <c r="AF280" s="19">
        <f>ROUND(AE280*$AF$5/12,2)</f>
        <v>0.0</v>
      </c>
      <c r="AG280" s="19">
        <f>MIN($AG$5,AE280+AF280)</f>
        <v>0.0</v>
      </c>
      <c r="AH280" s="19">
        <f>MAX(0,MIN(AE280+AF280-AG280,MonthlyPayment-SUM(H280,M280,R280,W280,AB280,AG280,AL280,AQ280,AV280,BA280)-SUM(I280,N280,S280,X280,AC280)))</f>
        <v>0.0</v>
      </c>
      <c r="AI280" s="19">
        <f>ROUND(AE280+AF280-AG280-AH280,2)</f>
        <v>0.0</v>
      </c>
      <c r="AJ280" s="19">
        <f>AN279</f>
        <v>0.0</v>
      </c>
      <c r="AK280" s="19">
        <f>ROUND(AJ280*$AK$5/12,2)</f>
        <v>0.0</v>
      </c>
      <c r="AL280" s="19">
        <f>MIN($AL$5,AJ280+AK280)</f>
        <v>0.0</v>
      </c>
      <c r="AM280" s="19">
        <f>MAX(0,MIN(AJ280+AK280-AL280,MonthlyPayment-SUM(H280,M280,R280,W280,AB280,AG280,AL280,AQ280,AV280,BA280)-SUM(I280,N280,S280,X280,AC280,AH280)))</f>
        <v>0.0</v>
      </c>
      <c r="AN280" s="19">
        <f>ROUND(AJ280+AK280-AL280-AM280,2)</f>
        <v>0.0</v>
      </c>
      <c r="AO280" s="19">
        <f>AS279</f>
        <v>0.0</v>
      </c>
      <c r="AP280" s="19">
        <f>ROUND(AO280*$AP$5/12,2)</f>
        <v>0.0</v>
      </c>
      <c r="AQ280" s="19">
        <f>MIN($AQ$5,AO280+AP280)</f>
        <v>0.0</v>
      </c>
      <c r="AR280" s="19">
        <f>MAX(0,MIN(AO280+AP280-AQ280,MonthlyPayment-SUM(H280,M280,R280,W280,AB280,AG280,AL280,AQ280,AV280,BA280)-SUM(I280,N280,S280,X280,AC280,AH280,AM280)))</f>
        <v>0.0</v>
      </c>
      <c r="AS280" s="19">
        <f>ROUND(AO280+AP280-AQ280-AR280,2)</f>
        <v>0.0</v>
      </c>
      <c r="AT280" s="19">
        <f>AX279</f>
        <v>0.0</v>
      </c>
      <c r="AU280" s="19">
        <f>ROUND(AT280*$AU$5/12,2)</f>
        <v>0.0</v>
      </c>
      <c r="AV280" s="19">
        <f>MIN($AV$5,AT280+AU280)</f>
        <v>0.0</v>
      </c>
      <c r="AW280" s="19">
        <f>MAX(0,MIN(AT280+AU280-AV280,MonthlyPayment-SUM(H280,M280,R280,W280,AB280,AG280,AL280,AQ280,AV280,BA280)-SUM(I280,N280,S280,X280,AC280,AH280,AM280,AR280)))</f>
        <v>0.0</v>
      </c>
      <c r="AX280" s="19">
        <f>ROUND(AT280+AU280-AV280-AW280,2)</f>
        <v>0.0</v>
      </c>
      <c r="AY280" s="19">
        <f>BC279</f>
        <v>0.0</v>
      </c>
      <c r="AZ280" s="19">
        <f>ROUND(AY280*$AZ$5/12,2)</f>
        <v>0.0</v>
      </c>
      <c r="BA280" s="19">
        <f>MIN($BA$5,AY280+AZ280)</f>
        <v>0.0</v>
      </c>
      <c r="BB280" s="19">
        <f>MAX(0,MIN(AY280+AZ280-BA280,MonthlyPayment-SUM(H280,M280,R280,W280,AB280,AG280,AL280,AQ280,AV280,BA280)-SUM(I280,N280,S280,X280,AC280,AH280,AM280,AR280,AW280)))</f>
        <v>0.0</v>
      </c>
      <c r="BC280" s="19">
        <f>ROUND(AY280+AZ280-BA280-BB280,2)</f>
        <v>0.0</v>
      </c>
    </row>
    <row r="281" spans="1:55">
      <c r="A281" s="9">
        <v>275</v>
      </c>
      <c r="B281" s="15">
        <f>IF(FirstPayment="","",EDATE(FirstPayment,A281-1))</f>
        <v/>
      </c>
      <c r="C281" s="19">
        <f>SUM(H281,M281,R281,W281,AB281,AG281,AL281,AQ281,AV281,BA281,I281,N281,S281,X281,AC281,AH281,AM281,AR281,AW281,BB281)</f>
        <v>0.0</v>
      </c>
      <c r="D281" s="19">
        <f>SUM(J281,O281,T281,Y281,AD281,AI281,AN281,AS281,AX281,BC281)</f>
        <v>0.0</v>
      </c>
      <c r="E281" s="19">
        <f>SUM(G281,L281,Q281,V281,AA281,AF281,AK281,AP281,AU281,AZ281)</f>
        <v>0.0</v>
      </c>
      <c r="F281" s="19">
        <f>J280</f>
        <v>0.0</v>
      </c>
      <c r="G281" s="19">
        <f>ROUND(F281*$G$5/12,2)</f>
        <v>0.0</v>
      </c>
      <c r="H281" s="19">
        <f>MIN($H$5,F281+G281)</f>
        <v>0.0</v>
      </c>
      <c r="I281" s="19">
        <f>MAX(0,MIN(F281+G281-H281,MonthlyPayment-SUM(H281,M281,R281,W281,AB281,AG281,AL281,AQ281,AV281,BA281)))</f>
        <v>0.0</v>
      </c>
      <c r="J281" s="19">
        <f>ROUND(F281+G281-H281-I281,2)</f>
        <v>0.0</v>
      </c>
      <c r="K281" s="19">
        <f>O280</f>
        <v>0.0</v>
      </c>
      <c r="L281" s="19">
        <f>ROUND(K281*$L$5/12,2)</f>
        <v>0.0</v>
      </c>
      <c r="M281" s="19">
        <f>MIN($M$5,K281+L281)</f>
        <v>0.0</v>
      </c>
      <c r="N281" s="19">
        <f>MAX(0,MIN(K281+L281-M281,MonthlyPayment-SUM(H281,M281,R281,W281,AB281,AG281,AL281,AQ281,AV281,BA281)-SUM(I281)))</f>
        <v>0.0</v>
      </c>
      <c r="O281" s="19">
        <f>ROUND(K281+L281-M281-N281,2)</f>
        <v>0.0</v>
      </c>
      <c r="P281" s="19">
        <f>T280</f>
        <v>0.0</v>
      </c>
      <c r="Q281" s="19">
        <f>ROUND(P281*$Q$5/12,2)</f>
        <v>0.0</v>
      </c>
      <c r="R281" s="19">
        <f>MIN($R$5,P281+Q281)</f>
        <v>0.0</v>
      </c>
      <c r="S281" s="19">
        <f>MAX(0,MIN(P281+Q281-R281,MonthlyPayment-SUM(H281,M281,R281,W281,AB281,AG281,AL281,AQ281,AV281,BA281)-SUM(I281,N281)))</f>
        <v>0.0</v>
      </c>
      <c r="T281" s="19">
        <f>ROUND(P281+Q281-R281-S281,2)</f>
        <v>0.0</v>
      </c>
      <c r="U281" s="19">
        <f>Y280</f>
        <v>0.0</v>
      </c>
      <c r="V281" s="19">
        <f>ROUND(U281*$V$5/12,2)</f>
        <v>0.0</v>
      </c>
      <c r="W281" s="19">
        <f>MIN($W$5,U281+V281)</f>
        <v>0.0</v>
      </c>
      <c r="X281" s="19">
        <f>MAX(0,MIN(U281+V281-W281,MonthlyPayment-SUM(H281,M281,R281,W281,AB281,AG281,AL281,AQ281,AV281,BA281)-SUM(I281,N281,S281)))</f>
        <v>0.0</v>
      </c>
      <c r="Y281" s="19">
        <f>ROUND(U281+V281-W281-X281,2)</f>
        <v>0.0</v>
      </c>
      <c r="Z281" s="19">
        <f>AD280</f>
        <v>0.0</v>
      </c>
      <c r="AA281" s="19">
        <f>ROUND(Z281*$AA$5/12,2)</f>
        <v>0.0</v>
      </c>
      <c r="AB281" s="19">
        <f>MIN($AB$5,Z281+AA281)</f>
        <v>0.0</v>
      </c>
      <c r="AC281" s="19">
        <f>MAX(0,MIN(Z281+AA281-AB281,MonthlyPayment-SUM(H281,M281,R281,W281,AB281,AG281,AL281,AQ281,AV281,BA281)-SUM(I281,N281,S281,X281)))</f>
        <v>0.0</v>
      </c>
      <c r="AD281" s="19">
        <f>ROUND(Z281+AA281-AB281-AC281,2)</f>
        <v>0.0</v>
      </c>
      <c r="AE281" s="19">
        <f>AI280</f>
        <v>0.0</v>
      </c>
      <c r="AF281" s="19">
        <f>ROUND(AE281*$AF$5/12,2)</f>
        <v>0.0</v>
      </c>
      <c r="AG281" s="19">
        <f>MIN($AG$5,AE281+AF281)</f>
        <v>0.0</v>
      </c>
      <c r="AH281" s="19">
        <f>MAX(0,MIN(AE281+AF281-AG281,MonthlyPayment-SUM(H281,M281,R281,W281,AB281,AG281,AL281,AQ281,AV281,BA281)-SUM(I281,N281,S281,X281,AC281)))</f>
        <v>0.0</v>
      </c>
      <c r="AI281" s="19">
        <f>ROUND(AE281+AF281-AG281-AH281,2)</f>
        <v>0.0</v>
      </c>
      <c r="AJ281" s="19">
        <f>AN280</f>
        <v>0.0</v>
      </c>
      <c r="AK281" s="19">
        <f>ROUND(AJ281*$AK$5/12,2)</f>
        <v>0.0</v>
      </c>
      <c r="AL281" s="19">
        <f>MIN($AL$5,AJ281+AK281)</f>
        <v>0.0</v>
      </c>
      <c r="AM281" s="19">
        <f>MAX(0,MIN(AJ281+AK281-AL281,MonthlyPayment-SUM(H281,M281,R281,W281,AB281,AG281,AL281,AQ281,AV281,BA281)-SUM(I281,N281,S281,X281,AC281,AH281)))</f>
        <v>0.0</v>
      </c>
      <c r="AN281" s="19">
        <f>ROUND(AJ281+AK281-AL281-AM281,2)</f>
        <v>0.0</v>
      </c>
      <c r="AO281" s="19">
        <f>AS280</f>
        <v>0.0</v>
      </c>
      <c r="AP281" s="19">
        <f>ROUND(AO281*$AP$5/12,2)</f>
        <v>0.0</v>
      </c>
      <c r="AQ281" s="19">
        <f>MIN($AQ$5,AO281+AP281)</f>
        <v>0.0</v>
      </c>
      <c r="AR281" s="19">
        <f>MAX(0,MIN(AO281+AP281-AQ281,MonthlyPayment-SUM(H281,M281,R281,W281,AB281,AG281,AL281,AQ281,AV281,BA281)-SUM(I281,N281,S281,X281,AC281,AH281,AM281)))</f>
        <v>0.0</v>
      </c>
      <c r="AS281" s="19">
        <f>ROUND(AO281+AP281-AQ281-AR281,2)</f>
        <v>0.0</v>
      </c>
      <c r="AT281" s="19">
        <f>AX280</f>
        <v>0.0</v>
      </c>
      <c r="AU281" s="19">
        <f>ROUND(AT281*$AU$5/12,2)</f>
        <v>0.0</v>
      </c>
      <c r="AV281" s="19">
        <f>MIN($AV$5,AT281+AU281)</f>
        <v>0.0</v>
      </c>
      <c r="AW281" s="19">
        <f>MAX(0,MIN(AT281+AU281-AV281,MonthlyPayment-SUM(H281,M281,R281,W281,AB281,AG281,AL281,AQ281,AV281,BA281)-SUM(I281,N281,S281,X281,AC281,AH281,AM281,AR281)))</f>
        <v>0.0</v>
      </c>
      <c r="AX281" s="19">
        <f>ROUND(AT281+AU281-AV281-AW281,2)</f>
        <v>0.0</v>
      </c>
      <c r="AY281" s="19">
        <f>BC280</f>
        <v>0.0</v>
      </c>
      <c r="AZ281" s="19">
        <f>ROUND(AY281*$AZ$5/12,2)</f>
        <v>0.0</v>
      </c>
      <c r="BA281" s="19">
        <f>MIN($BA$5,AY281+AZ281)</f>
        <v>0.0</v>
      </c>
      <c r="BB281" s="19">
        <f>MAX(0,MIN(AY281+AZ281-BA281,MonthlyPayment-SUM(H281,M281,R281,W281,AB281,AG281,AL281,AQ281,AV281,BA281)-SUM(I281,N281,S281,X281,AC281,AH281,AM281,AR281,AW281)))</f>
        <v>0.0</v>
      </c>
      <c r="BC281" s="19">
        <f>ROUND(AY281+AZ281-BA281-BB281,2)</f>
        <v>0.0</v>
      </c>
    </row>
    <row r="282" spans="1:55">
      <c r="A282" s="9">
        <v>276</v>
      </c>
      <c r="B282" s="15">
        <f>IF(FirstPayment="","",EDATE(FirstPayment,A282-1))</f>
        <v/>
      </c>
      <c r="C282" s="19">
        <f>SUM(H282,M282,R282,W282,AB282,AG282,AL282,AQ282,AV282,BA282,I282,N282,S282,X282,AC282,AH282,AM282,AR282,AW282,BB282)</f>
        <v>0.0</v>
      </c>
      <c r="D282" s="19">
        <f>SUM(J282,O282,T282,Y282,AD282,AI282,AN282,AS282,AX282,BC282)</f>
        <v>0.0</v>
      </c>
      <c r="E282" s="19">
        <f>SUM(G282,L282,Q282,V282,AA282,AF282,AK282,AP282,AU282,AZ282)</f>
        <v>0.0</v>
      </c>
      <c r="F282" s="19">
        <f>J281</f>
        <v>0.0</v>
      </c>
      <c r="G282" s="19">
        <f>ROUND(F282*$G$5/12,2)</f>
        <v>0.0</v>
      </c>
      <c r="H282" s="19">
        <f>MIN($H$5,F282+G282)</f>
        <v>0.0</v>
      </c>
      <c r="I282" s="19">
        <f>MAX(0,MIN(F282+G282-H282,MonthlyPayment-SUM(H282,M282,R282,W282,AB282,AG282,AL282,AQ282,AV282,BA282)))</f>
        <v>0.0</v>
      </c>
      <c r="J282" s="19">
        <f>ROUND(F282+G282-H282-I282,2)</f>
        <v>0.0</v>
      </c>
      <c r="K282" s="19">
        <f>O281</f>
        <v>0.0</v>
      </c>
      <c r="L282" s="19">
        <f>ROUND(K282*$L$5/12,2)</f>
        <v>0.0</v>
      </c>
      <c r="M282" s="19">
        <f>MIN($M$5,K282+L282)</f>
        <v>0.0</v>
      </c>
      <c r="N282" s="19">
        <f>MAX(0,MIN(K282+L282-M282,MonthlyPayment-SUM(H282,M282,R282,W282,AB282,AG282,AL282,AQ282,AV282,BA282)-SUM(I282)))</f>
        <v>0.0</v>
      </c>
      <c r="O282" s="19">
        <f>ROUND(K282+L282-M282-N282,2)</f>
        <v>0.0</v>
      </c>
      <c r="P282" s="19">
        <f>T281</f>
        <v>0.0</v>
      </c>
      <c r="Q282" s="19">
        <f>ROUND(P282*$Q$5/12,2)</f>
        <v>0.0</v>
      </c>
      <c r="R282" s="19">
        <f>MIN($R$5,P282+Q282)</f>
        <v>0.0</v>
      </c>
      <c r="S282" s="19">
        <f>MAX(0,MIN(P282+Q282-R282,MonthlyPayment-SUM(H282,M282,R282,W282,AB282,AG282,AL282,AQ282,AV282,BA282)-SUM(I282,N282)))</f>
        <v>0.0</v>
      </c>
      <c r="T282" s="19">
        <f>ROUND(P282+Q282-R282-S282,2)</f>
        <v>0.0</v>
      </c>
      <c r="U282" s="19">
        <f>Y281</f>
        <v>0.0</v>
      </c>
      <c r="V282" s="19">
        <f>ROUND(U282*$V$5/12,2)</f>
        <v>0.0</v>
      </c>
      <c r="W282" s="19">
        <f>MIN($W$5,U282+V282)</f>
        <v>0.0</v>
      </c>
      <c r="X282" s="19">
        <f>MAX(0,MIN(U282+V282-W282,MonthlyPayment-SUM(H282,M282,R282,W282,AB282,AG282,AL282,AQ282,AV282,BA282)-SUM(I282,N282,S282)))</f>
        <v>0.0</v>
      </c>
      <c r="Y282" s="19">
        <f>ROUND(U282+V282-W282-X282,2)</f>
        <v>0.0</v>
      </c>
      <c r="Z282" s="19">
        <f>AD281</f>
        <v>0.0</v>
      </c>
      <c r="AA282" s="19">
        <f>ROUND(Z282*$AA$5/12,2)</f>
        <v>0.0</v>
      </c>
      <c r="AB282" s="19">
        <f>MIN($AB$5,Z282+AA282)</f>
        <v>0.0</v>
      </c>
      <c r="AC282" s="19">
        <f>MAX(0,MIN(Z282+AA282-AB282,MonthlyPayment-SUM(H282,M282,R282,W282,AB282,AG282,AL282,AQ282,AV282,BA282)-SUM(I282,N282,S282,X282)))</f>
        <v>0.0</v>
      </c>
      <c r="AD282" s="19">
        <f>ROUND(Z282+AA282-AB282-AC282,2)</f>
        <v>0.0</v>
      </c>
      <c r="AE282" s="19">
        <f>AI281</f>
        <v>0.0</v>
      </c>
      <c r="AF282" s="19">
        <f>ROUND(AE282*$AF$5/12,2)</f>
        <v>0.0</v>
      </c>
      <c r="AG282" s="19">
        <f>MIN($AG$5,AE282+AF282)</f>
        <v>0.0</v>
      </c>
      <c r="AH282" s="19">
        <f>MAX(0,MIN(AE282+AF282-AG282,MonthlyPayment-SUM(H282,M282,R282,W282,AB282,AG282,AL282,AQ282,AV282,BA282)-SUM(I282,N282,S282,X282,AC282)))</f>
        <v>0.0</v>
      </c>
      <c r="AI282" s="19">
        <f>ROUND(AE282+AF282-AG282-AH282,2)</f>
        <v>0.0</v>
      </c>
      <c r="AJ282" s="19">
        <f>AN281</f>
        <v>0.0</v>
      </c>
      <c r="AK282" s="19">
        <f>ROUND(AJ282*$AK$5/12,2)</f>
        <v>0.0</v>
      </c>
      <c r="AL282" s="19">
        <f>MIN($AL$5,AJ282+AK282)</f>
        <v>0.0</v>
      </c>
      <c r="AM282" s="19">
        <f>MAX(0,MIN(AJ282+AK282-AL282,MonthlyPayment-SUM(H282,M282,R282,W282,AB282,AG282,AL282,AQ282,AV282,BA282)-SUM(I282,N282,S282,X282,AC282,AH282)))</f>
        <v>0.0</v>
      </c>
      <c r="AN282" s="19">
        <f>ROUND(AJ282+AK282-AL282-AM282,2)</f>
        <v>0.0</v>
      </c>
      <c r="AO282" s="19">
        <f>AS281</f>
        <v>0.0</v>
      </c>
      <c r="AP282" s="19">
        <f>ROUND(AO282*$AP$5/12,2)</f>
        <v>0.0</v>
      </c>
      <c r="AQ282" s="19">
        <f>MIN($AQ$5,AO282+AP282)</f>
        <v>0.0</v>
      </c>
      <c r="AR282" s="19">
        <f>MAX(0,MIN(AO282+AP282-AQ282,MonthlyPayment-SUM(H282,M282,R282,W282,AB282,AG282,AL282,AQ282,AV282,BA282)-SUM(I282,N282,S282,X282,AC282,AH282,AM282)))</f>
        <v>0.0</v>
      </c>
      <c r="AS282" s="19">
        <f>ROUND(AO282+AP282-AQ282-AR282,2)</f>
        <v>0.0</v>
      </c>
      <c r="AT282" s="19">
        <f>AX281</f>
        <v>0.0</v>
      </c>
      <c r="AU282" s="19">
        <f>ROUND(AT282*$AU$5/12,2)</f>
        <v>0.0</v>
      </c>
      <c r="AV282" s="19">
        <f>MIN($AV$5,AT282+AU282)</f>
        <v>0.0</v>
      </c>
      <c r="AW282" s="19">
        <f>MAX(0,MIN(AT282+AU282-AV282,MonthlyPayment-SUM(H282,M282,R282,W282,AB282,AG282,AL282,AQ282,AV282,BA282)-SUM(I282,N282,S282,X282,AC282,AH282,AM282,AR282)))</f>
        <v>0.0</v>
      </c>
      <c r="AX282" s="19">
        <f>ROUND(AT282+AU282-AV282-AW282,2)</f>
        <v>0.0</v>
      </c>
      <c r="AY282" s="19">
        <f>BC281</f>
        <v>0.0</v>
      </c>
      <c r="AZ282" s="19">
        <f>ROUND(AY282*$AZ$5/12,2)</f>
        <v>0.0</v>
      </c>
      <c r="BA282" s="19">
        <f>MIN($BA$5,AY282+AZ282)</f>
        <v>0.0</v>
      </c>
      <c r="BB282" s="19">
        <f>MAX(0,MIN(AY282+AZ282-BA282,MonthlyPayment-SUM(H282,M282,R282,W282,AB282,AG282,AL282,AQ282,AV282,BA282)-SUM(I282,N282,S282,X282,AC282,AH282,AM282,AR282,AW282)))</f>
        <v>0.0</v>
      </c>
      <c r="BC282" s="19">
        <f>ROUND(AY282+AZ282-BA282-BB282,2)</f>
        <v>0.0</v>
      </c>
    </row>
    <row r="283" spans="1:55">
      <c r="A283" s="9">
        <v>277</v>
      </c>
      <c r="B283" s="15">
        <f>IF(FirstPayment="","",EDATE(FirstPayment,A283-1))</f>
        <v/>
      </c>
      <c r="C283" s="19">
        <f>SUM(H283,M283,R283,W283,AB283,AG283,AL283,AQ283,AV283,BA283,I283,N283,S283,X283,AC283,AH283,AM283,AR283,AW283,BB283)</f>
        <v>0.0</v>
      </c>
      <c r="D283" s="19">
        <f>SUM(J283,O283,T283,Y283,AD283,AI283,AN283,AS283,AX283,BC283)</f>
        <v>0.0</v>
      </c>
      <c r="E283" s="19">
        <f>SUM(G283,L283,Q283,V283,AA283,AF283,AK283,AP283,AU283,AZ283)</f>
        <v>0.0</v>
      </c>
      <c r="F283" s="19">
        <f>J282</f>
        <v>0.0</v>
      </c>
      <c r="G283" s="19">
        <f>ROUND(F283*$G$5/12,2)</f>
        <v>0.0</v>
      </c>
      <c r="H283" s="19">
        <f>MIN($H$5,F283+G283)</f>
        <v>0.0</v>
      </c>
      <c r="I283" s="19">
        <f>MAX(0,MIN(F283+G283-H283,MonthlyPayment-SUM(H283,M283,R283,W283,AB283,AG283,AL283,AQ283,AV283,BA283)))</f>
        <v>0.0</v>
      </c>
      <c r="J283" s="19">
        <f>ROUND(F283+G283-H283-I283,2)</f>
        <v>0.0</v>
      </c>
      <c r="K283" s="19">
        <f>O282</f>
        <v>0.0</v>
      </c>
      <c r="L283" s="19">
        <f>ROUND(K283*$L$5/12,2)</f>
        <v>0.0</v>
      </c>
      <c r="M283" s="19">
        <f>MIN($M$5,K283+L283)</f>
        <v>0.0</v>
      </c>
      <c r="N283" s="19">
        <f>MAX(0,MIN(K283+L283-M283,MonthlyPayment-SUM(H283,M283,R283,W283,AB283,AG283,AL283,AQ283,AV283,BA283)-SUM(I283)))</f>
        <v>0.0</v>
      </c>
      <c r="O283" s="19">
        <f>ROUND(K283+L283-M283-N283,2)</f>
        <v>0.0</v>
      </c>
      <c r="P283" s="19">
        <f>T282</f>
        <v>0.0</v>
      </c>
      <c r="Q283" s="19">
        <f>ROUND(P283*$Q$5/12,2)</f>
        <v>0.0</v>
      </c>
      <c r="R283" s="19">
        <f>MIN($R$5,P283+Q283)</f>
        <v>0.0</v>
      </c>
      <c r="S283" s="19">
        <f>MAX(0,MIN(P283+Q283-R283,MonthlyPayment-SUM(H283,M283,R283,W283,AB283,AG283,AL283,AQ283,AV283,BA283)-SUM(I283,N283)))</f>
        <v>0.0</v>
      </c>
      <c r="T283" s="19">
        <f>ROUND(P283+Q283-R283-S283,2)</f>
        <v>0.0</v>
      </c>
      <c r="U283" s="19">
        <f>Y282</f>
        <v>0.0</v>
      </c>
      <c r="V283" s="19">
        <f>ROUND(U283*$V$5/12,2)</f>
        <v>0.0</v>
      </c>
      <c r="W283" s="19">
        <f>MIN($W$5,U283+V283)</f>
        <v>0.0</v>
      </c>
      <c r="X283" s="19">
        <f>MAX(0,MIN(U283+V283-W283,MonthlyPayment-SUM(H283,M283,R283,W283,AB283,AG283,AL283,AQ283,AV283,BA283)-SUM(I283,N283,S283)))</f>
        <v>0.0</v>
      </c>
      <c r="Y283" s="19">
        <f>ROUND(U283+V283-W283-X283,2)</f>
        <v>0.0</v>
      </c>
      <c r="Z283" s="19">
        <f>AD282</f>
        <v>0.0</v>
      </c>
      <c r="AA283" s="19">
        <f>ROUND(Z283*$AA$5/12,2)</f>
        <v>0.0</v>
      </c>
      <c r="AB283" s="19">
        <f>MIN($AB$5,Z283+AA283)</f>
        <v>0.0</v>
      </c>
      <c r="AC283" s="19">
        <f>MAX(0,MIN(Z283+AA283-AB283,MonthlyPayment-SUM(H283,M283,R283,W283,AB283,AG283,AL283,AQ283,AV283,BA283)-SUM(I283,N283,S283,X283)))</f>
        <v>0.0</v>
      </c>
      <c r="AD283" s="19">
        <f>ROUND(Z283+AA283-AB283-AC283,2)</f>
        <v>0.0</v>
      </c>
      <c r="AE283" s="19">
        <f>AI282</f>
        <v>0.0</v>
      </c>
      <c r="AF283" s="19">
        <f>ROUND(AE283*$AF$5/12,2)</f>
        <v>0.0</v>
      </c>
      <c r="AG283" s="19">
        <f>MIN($AG$5,AE283+AF283)</f>
        <v>0.0</v>
      </c>
      <c r="AH283" s="19">
        <f>MAX(0,MIN(AE283+AF283-AG283,MonthlyPayment-SUM(H283,M283,R283,W283,AB283,AG283,AL283,AQ283,AV283,BA283)-SUM(I283,N283,S283,X283,AC283)))</f>
        <v>0.0</v>
      </c>
      <c r="AI283" s="19">
        <f>ROUND(AE283+AF283-AG283-AH283,2)</f>
        <v>0.0</v>
      </c>
      <c r="AJ283" s="19">
        <f>AN282</f>
        <v>0.0</v>
      </c>
      <c r="AK283" s="19">
        <f>ROUND(AJ283*$AK$5/12,2)</f>
        <v>0.0</v>
      </c>
      <c r="AL283" s="19">
        <f>MIN($AL$5,AJ283+AK283)</f>
        <v>0.0</v>
      </c>
      <c r="AM283" s="19">
        <f>MAX(0,MIN(AJ283+AK283-AL283,MonthlyPayment-SUM(H283,M283,R283,W283,AB283,AG283,AL283,AQ283,AV283,BA283)-SUM(I283,N283,S283,X283,AC283,AH283)))</f>
        <v>0.0</v>
      </c>
      <c r="AN283" s="19">
        <f>ROUND(AJ283+AK283-AL283-AM283,2)</f>
        <v>0.0</v>
      </c>
      <c r="AO283" s="19">
        <f>AS282</f>
        <v>0.0</v>
      </c>
      <c r="AP283" s="19">
        <f>ROUND(AO283*$AP$5/12,2)</f>
        <v>0.0</v>
      </c>
      <c r="AQ283" s="19">
        <f>MIN($AQ$5,AO283+AP283)</f>
        <v>0.0</v>
      </c>
      <c r="AR283" s="19">
        <f>MAX(0,MIN(AO283+AP283-AQ283,MonthlyPayment-SUM(H283,M283,R283,W283,AB283,AG283,AL283,AQ283,AV283,BA283)-SUM(I283,N283,S283,X283,AC283,AH283,AM283)))</f>
        <v>0.0</v>
      </c>
      <c r="AS283" s="19">
        <f>ROUND(AO283+AP283-AQ283-AR283,2)</f>
        <v>0.0</v>
      </c>
      <c r="AT283" s="19">
        <f>AX282</f>
        <v>0.0</v>
      </c>
      <c r="AU283" s="19">
        <f>ROUND(AT283*$AU$5/12,2)</f>
        <v>0.0</v>
      </c>
      <c r="AV283" s="19">
        <f>MIN($AV$5,AT283+AU283)</f>
        <v>0.0</v>
      </c>
      <c r="AW283" s="19">
        <f>MAX(0,MIN(AT283+AU283-AV283,MonthlyPayment-SUM(H283,M283,R283,W283,AB283,AG283,AL283,AQ283,AV283,BA283)-SUM(I283,N283,S283,X283,AC283,AH283,AM283,AR283)))</f>
        <v>0.0</v>
      </c>
      <c r="AX283" s="19">
        <f>ROUND(AT283+AU283-AV283-AW283,2)</f>
        <v>0.0</v>
      </c>
      <c r="AY283" s="19">
        <f>BC282</f>
        <v>0.0</v>
      </c>
      <c r="AZ283" s="19">
        <f>ROUND(AY283*$AZ$5/12,2)</f>
        <v>0.0</v>
      </c>
      <c r="BA283" s="19">
        <f>MIN($BA$5,AY283+AZ283)</f>
        <v>0.0</v>
      </c>
      <c r="BB283" s="19">
        <f>MAX(0,MIN(AY283+AZ283-BA283,MonthlyPayment-SUM(H283,M283,R283,W283,AB283,AG283,AL283,AQ283,AV283,BA283)-SUM(I283,N283,S283,X283,AC283,AH283,AM283,AR283,AW283)))</f>
        <v>0.0</v>
      </c>
      <c r="BC283" s="19">
        <f>ROUND(AY283+AZ283-BA283-BB283,2)</f>
        <v>0.0</v>
      </c>
    </row>
    <row r="284" spans="1:55">
      <c r="A284" s="9">
        <v>278</v>
      </c>
      <c r="B284" s="15">
        <f>IF(FirstPayment="","",EDATE(FirstPayment,A284-1))</f>
        <v/>
      </c>
      <c r="C284" s="19">
        <f>SUM(H284,M284,R284,W284,AB284,AG284,AL284,AQ284,AV284,BA284,I284,N284,S284,X284,AC284,AH284,AM284,AR284,AW284,BB284)</f>
        <v>0.0</v>
      </c>
      <c r="D284" s="19">
        <f>SUM(J284,O284,T284,Y284,AD284,AI284,AN284,AS284,AX284,BC284)</f>
        <v>0.0</v>
      </c>
      <c r="E284" s="19">
        <f>SUM(G284,L284,Q284,V284,AA284,AF284,AK284,AP284,AU284,AZ284)</f>
        <v>0.0</v>
      </c>
      <c r="F284" s="19">
        <f>J283</f>
        <v>0.0</v>
      </c>
      <c r="G284" s="19">
        <f>ROUND(F284*$G$5/12,2)</f>
        <v>0.0</v>
      </c>
      <c r="H284" s="19">
        <f>MIN($H$5,F284+G284)</f>
        <v>0.0</v>
      </c>
      <c r="I284" s="19">
        <f>MAX(0,MIN(F284+G284-H284,MonthlyPayment-SUM(H284,M284,R284,W284,AB284,AG284,AL284,AQ284,AV284,BA284)))</f>
        <v>0.0</v>
      </c>
      <c r="J284" s="19">
        <f>ROUND(F284+G284-H284-I284,2)</f>
        <v>0.0</v>
      </c>
      <c r="K284" s="19">
        <f>O283</f>
        <v>0.0</v>
      </c>
      <c r="L284" s="19">
        <f>ROUND(K284*$L$5/12,2)</f>
        <v>0.0</v>
      </c>
      <c r="M284" s="19">
        <f>MIN($M$5,K284+L284)</f>
        <v>0.0</v>
      </c>
      <c r="N284" s="19">
        <f>MAX(0,MIN(K284+L284-M284,MonthlyPayment-SUM(H284,M284,R284,W284,AB284,AG284,AL284,AQ284,AV284,BA284)-SUM(I284)))</f>
        <v>0.0</v>
      </c>
      <c r="O284" s="19">
        <f>ROUND(K284+L284-M284-N284,2)</f>
        <v>0.0</v>
      </c>
      <c r="P284" s="19">
        <f>T283</f>
        <v>0.0</v>
      </c>
      <c r="Q284" s="19">
        <f>ROUND(P284*$Q$5/12,2)</f>
        <v>0.0</v>
      </c>
      <c r="R284" s="19">
        <f>MIN($R$5,P284+Q284)</f>
        <v>0.0</v>
      </c>
      <c r="S284" s="19">
        <f>MAX(0,MIN(P284+Q284-R284,MonthlyPayment-SUM(H284,M284,R284,W284,AB284,AG284,AL284,AQ284,AV284,BA284)-SUM(I284,N284)))</f>
        <v>0.0</v>
      </c>
      <c r="T284" s="19">
        <f>ROUND(P284+Q284-R284-S284,2)</f>
        <v>0.0</v>
      </c>
      <c r="U284" s="19">
        <f>Y283</f>
        <v>0.0</v>
      </c>
      <c r="V284" s="19">
        <f>ROUND(U284*$V$5/12,2)</f>
        <v>0.0</v>
      </c>
      <c r="W284" s="19">
        <f>MIN($W$5,U284+V284)</f>
        <v>0.0</v>
      </c>
      <c r="X284" s="19">
        <f>MAX(0,MIN(U284+V284-W284,MonthlyPayment-SUM(H284,M284,R284,W284,AB284,AG284,AL284,AQ284,AV284,BA284)-SUM(I284,N284,S284)))</f>
        <v>0.0</v>
      </c>
      <c r="Y284" s="19">
        <f>ROUND(U284+V284-W284-X284,2)</f>
        <v>0.0</v>
      </c>
      <c r="Z284" s="19">
        <f>AD283</f>
        <v>0.0</v>
      </c>
      <c r="AA284" s="19">
        <f>ROUND(Z284*$AA$5/12,2)</f>
        <v>0.0</v>
      </c>
      <c r="AB284" s="19">
        <f>MIN($AB$5,Z284+AA284)</f>
        <v>0.0</v>
      </c>
      <c r="AC284" s="19">
        <f>MAX(0,MIN(Z284+AA284-AB284,MonthlyPayment-SUM(H284,M284,R284,W284,AB284,AG284,AL284,AQ284,AV284,BA284)-SUM(I284,N284,S284,X284)))</f>
        <v>0.0</v>
      </c>
      <c r="AD284" s="19">
        <f>ROUND(Z284+AA284-AB284-AC284,2)</f>
        <v>0.0</v>
      </c>
      <c r="AE284" s="19">
        <f>AI283</f>
        <v>0.0</v>
      </c>
      <c r="AF284" s="19">
        <f>ROUND(AE284*$AF$5/12,2)</f>
        <v>0.0</v>
      </c>
      <c r="AG284" s="19">
        <f>MIN($AG$5,AE284+AF284)</f>
        <v>0.0</v>
      </c>
      <c r="AH284" s="19">
        <f>MAX(0,MIN(AE284+AF284-AG284,MonthlyPayment-SUM(H284,M284,R284,W284,AB284,AG284,AL284,AQ284,AV284,BA284)-SUM(I284,N284,S284,X284,AC284)))</f>
        <v>0.0</v>
      </c>
      <c r="AI284" s="19">
        <f>ROUND(AE284+AF284-AG284-AH284,2)</f>
        <v>0.0</v>
      </c>
      <c r="AJ284" s="19">
        <f>AN283</f>
        <v>0.0</v>
      </c>
      <c r="AK284" s="19">
        <f>ROUND(AJ284*$AK$5/12,2)</f>
        <v>0.0</v>
      </c>
      <c r="AL284" s="19">
        <f>MIN($AL$5,AJ284+AK284)</f>
        <v>0.0</v>
      </c>
      <c r="AM284" s="19">
        <f>MAX(0,MIN(AJ284+AK284-AL284,MonthlyPayment-SUM(H284,M284,R284,W284,AB284,AG284,AL284,AQ284,AV284,BA284)-SUM(I284,N284,S284,X284,AC284,AH284)))</f>
        <v>0.0</v>
      </c>
      <c r="AN284" s="19">
        <f>ROUND(AJ284+AK284-AL284-AM284,2)</f>
        <v>0.0</v>
      </c>
      <c r="AO284" s="19">
        <f>AS283</f>
        <v>0.0</v>
      </c>
      <c r="AP284" s="19">
        <f>ROUND(AO284*$AP$5/12,2)</f>
        <v>0.0</v>
      </c>
      <c r="AQ284" s="19">
        <f>MIN($AQ$5,AO284+AP284)</f>
        <v>0.0</v>
      </c>
      <c r="AR284" s="19">
        <f>MAX(0,MIN(AO284+AP284-AQ284,MonthlyPayment-SUM(H284,M284,R284,W284,AB284,AG284,AL284,AQ284,AV284,BA284)-SUM(I284,N284,S284,X284,AC284,AH284,AM284)))</f>
        <v>0.0</v>
      </c>
      <c r="AS284" s="19">
        <f>ROUND(AO284+AP284-AQ284-AR284,2)</f>
        <v>0.0</v>
      </c>
      <c r="AT284" s="19">
        <f>AX283</f>
        <v>0.0</v>
      </c>
      <c r="AU284" s="19">
        <f>ROUND(AT284*$AU$5/12,2)</f>
        <v>0.0</v>
      </c>
      <c r="AV284" s="19">
        <f>MIN($AV$5,AT284+AU284)</f>
        <v>0.0</v>
      </c>
      <c r="AW284" s="19">
        <f>MAX(0,MIN(AT284+AU284-AV284,MonthlyPayment-SUM(H284,M284,R284,W284,AB284,AG284,AL284,AQ284,AV284,BA284)-SUM(I284,N284,S284,X284,AC284,AH284,AM284,AR284)))</f>
        <v>0.0</v>
      </c>
      <c r="AX284" s="19">
        <f>ROUND(AT284+AU284-AV284-AW284,2)</f>
        <v>0.0</v>
      </c>
      <c r="AY284" s="19">
        <f>BC283</f>
        <v>0.0</v>
      </c>
      <c r="AZ284" s="19">
        <f>ROUND(AY284*$AZ$5/12,2)</f>
        <v>0.0</v>
      </c>
      <c r="BA284" s="19">
        <f>MIN($BA$5,AY284+AZ284)</f>
        <v>0.0</v>
      </c>
      <c r="BB284" s="19">
        <f>MAX(0,MIN(AY284+AZ284-BA284,MonthlyPayment-SUM(H284,M284,R284,W284,AB284,AG284,AL284,AQ284,AV284,BA284)-SUM(I284,N284,S284,X284,AC284,AH284,AM284,AR284,AW284)))</f>
        <v>0.0</v>
      </c>
      <c r="BC284" s="19">
        <f>ROUND(AY284+AZ284-BA284-BB284,2)</f>
        <v>0.0</v>
      </c>
    </row>
    <row r="285" spans="1:55">
      <c r="A285" s="9">
        <v>279</v>
      </c>
      <c r="B285" s="15">
        <f>IF(FirstPayment="","",EDATE(FirstPayment,A285-1))</f>
        <v/>
      </c>
      <c r="C285" s="19">
        <f>SUM(H285,M285,R285,W285,AB285,AG285,AL285,AQ285,AV285,BA285,I285,N285,S285,X285,AC285,AH285,AM285,AR285,AW285,BB285)</f>
        <v>0.0</v>
      </c>
      <c r="D285" s="19">
        <f>SUM(J285,O285,T285,Y285,AD285,AI285,AN285,AS285,AX285,BC285)</f>
        <v>0.0</v>
      </c>
      <c r="E285" s="19">
        <f>SUM(G285,L285,Q285,V285,AA285,AF285,AK285,AP285,AU285,AZ285)</f>
        <v>0.0</v>
      </c>
      <c r="F285" s="19">
        <f>J284</f>
        <v>0.0</v>
      </c>
      <c r="G285" s="19">
        <f>ROUND(F285*$G$5/12,2)</f>
        <v>0.0</v>
      </c>
      <c r="H285" s="19">
        <f>MIN($H$5,F285+G285)</f>
        <v>0.0</v>
      </c>
      <c r="I285" s="19">
        <f>MAX(0,MIN(F285+G285-H285,MonthlyPayment-SUM(H285,M285,R285,W285,AB285,AG285,AL285,AQ285,AV285,BA285)))</f>
        <v>0.0</v>
      </c>
      <c r="J285" s="19">
        <f>ROUND(F285+G285-H285-I285,2)</f>
        <v>0.0</v>
      </c>
      <c r="K285" s="19">
        <f>O284</f>
        <v>0.0</v>
      </c>
      <c r="L285" s="19">
        <f>ROUND(K285*$L$5/12,2)</f>
        <v>0.0</v>
      </c>
      <c r="M285" s="19">
        <f>MIN($M$5,K285+L285)</f>
        <v>0.0</v>
      </c>
      <c r="N285" s="19">
        <f>MAX(0,MIN(K285+L285-M285,MonthlyPayment-SUM(H285,M285,R285,W285,AB285,AG285,AL285,AQ285,AV285,BA285)-SUM(I285)))</f>
        <v>0.0</v>
      </c>
      <c r="O285" s="19">
        <f>ROUND(K285+L285-M285-N285,2)</f>
        <v>0.0</v>
      </c>
      <c r="P285" s="19">
        <f>T284</f>
        <v>0.0</v>
      </c>
      <c r="Q285" s="19">
        <f>ROUND(P285*$Q$5/12,2)</f>
        <v>0.0</v>
      </c>
      <c r="R285" s="19">
        <f>MIN($R$5,P285+Q285)</f>
        <v>0.0</v>
      </c>
      <c r="S285" s="19">
        <f>MAX(0,MIN(P285+Q285-R285,MonthlyPayment-SUM(H285,M285,R285,W285,AB285,AG285,AL285,AQ285,AV285,BA285)-SUM(I285,N285)))</f>
        <v>0.0</v>
      </c>
      <c r="T285" s="19">
        <f>ROUND(P285+Q285-R285-S285,2)</f>
        <v>0.0</v>
      </c>
      <c r="U285" s="19">
        <f>Y284</f>
        <v>0.0</v>
      </c>
      <c r="V285" s="19">
        <f>ROUND(U285*$V$5/12,2)</f>
        <v>0.0</v>
      </c>
      <c r="W285" s="19">
        <f>MIN($W$5,U285+V285)</f>
        <v>0.0</v>
      </c>
      <c r="X285" s="19">
        <f>MAX(0,MIN(U285+V285-W285,MonthlyPayment-SUM(H285,M285,R285,W285,AB285,AG285,AL285,AQ285,AV285,BA285)-SUM(I285,N285,S285)))</f>
        <v>0.0</v>
      </c>
      <c r="Y285" s="19">
        <f>ROUND(U285+V285-W285-X285,2)</f>
        <v>0.0</v>
      </c>
      <c r="Z285" s="19">
        <f>AD284</f>
        <v>0.0</v>
      </c>
      <c r="AA285" s="19">
        <f>ROUND(Z285*$AA$5/12,2)</f>
        <v>0.0</v>
      </c>
      <c r="AB285" s="19">
        <f>MIN($AB$5,Z285+AA285)</f>
        <v>0.0</v>
      </c>
      <c r="AC285" s="19">
        <f>MAX(0,MIN(Z285+AA285-AB285,MonthlyPayment-SUM(H285,M285,R285,W285,AB285,AG285,AL285,AQ285,AV285,BA285)-SUM(I285,N285,S285,X285)))</f>
        <v>0.0</v>
      </c>
      <c r="AD285" s="19">
        <f>ROUND(Z285+AA285-AB285-AC285,2)</f>
        <v>0.0</v>
      </c>
      <c r="AE285" s="19">
        <f>AI284</f>
        <v>0.0</v>
      </c>
      <c r="AF285" s="19">
        <f>ROUND(AE285*$AF$5/12,2)</f>
        <v>0.0</v>
      </c>
      <c r="AG285" s="19">
        <f>MIN($AG$5,AE285+AF285)</f>
        <v>0.0</v>
      </c>
      <c r="AH285" s="19">
        <f>MAX(0,MIN(AE285+AF285-AG285,MonthlyPayment-SUM(H285,M285,R285,W285,AB285,AG285,AL285,AQ285,AV285,BA285)-SUM(I285,N285,S285,X285,AC285)))</f>
        <v>0.0</v>
      </c>
      <c r="AI285" s="19">
        <f>ROUND(AE285+AF285-AG285-AH285,2)</f>
        <v>0.0</v>
      </c>
      <c r="AJ285" s="19">
        <f>AN284</f>
        <v>0.0</v>
      </c>
      <c r="AK285" s="19">
        <f>ROUND(AJ285*$AK$5/12,2)</f>
        <v>0.0</v>
      </c>
      <c r="AL285" s="19">
        <f>MIN($AL$5,AJ285+AK285)</f>
        <v>0.0</v>
      </c>
      <c r="AM285" s="19">
        <f>MAX(0,MIN(AJ285+AK285-AL285,MonthlyPayment-SUM(H285,M285,R285,W285,AB285,AG285,AL285,AQ285,AV285,BA285)-SUM(I285,N285,S285,X285,AC285,AH285)))</f>
        <v>0.0</v>
      </c>
      <c r="AN285" s="19">
        <f>ROUND(AJ285+AK285-AL285-AM285,2)</f>
        <v>0.0</v>
      </c>
      <c r="AO285" s="19">
        <f>AS284</f>
        <v>0.0</v>
      </c>
      <c r="AP285" s="19">
        <f>ROUND(AO285*$AP$5/12,2)</f>
        <v>0.0</v>
      </c>
      <c r="AQ285" s="19">
        <f>MIN($AQ$5,AO285+AP285)</f>
        <v>0.0</v>
      </c>
      <c r="AR285" s="19">
        <f>MAX(0,MIN(AO285+AP285-AQ285,MonthlyPayment-SUM(H285,M285,R285,W285,AB285,AG285,AL285,AQ285,AV285,BA285)-SUM(I285,N285,S285,X285,AC285,AH285,AM285)))</f>
        <v>0.0</v>
      </c>
      <c r="AS285" s="19">
        <f>ROUND(AO285+AP285-AQ285-AR285,2)</f>
        <v>0.0</v>
      </c>
      <c r="AT285" s="19">
        <f>AX284</f>
        <v>0.0</v>
      </c>
      <c r="AU285" s="19">
        <f>ROUND(AT285*$AU$5/12,2)</f>
        <v>0.0</v>
      </c>
      <c r="AV285" s="19">
        <f>MIN($AV$5,AT285+AU285)</f>
        <v>0.0</v>
      </c>
      <c r="AW285" s="19">
        <f>MAX(0,MIN(AT285+AU285-AV285,MonthlyPayment-SUM(H285,M285,R285,W285,AB285,AG285,AL285,AQ285,AV285,BA285)-SUM(I285,N285,S285,X285,AC285,AH285,AM285,AR285)))</f>
        <v>0.0</v>
      </c>
      <c r="AX285" s="19">
        <f>ROUND(AT285+AU285-AV285-AW285,2)</f>
        <v>0.0</v>
      </c>
      <c r="AY285" s="19">
        <f>BC284</f>
        <v>0.0</v>
      </c>
      <c r="AZ285" s="19">
        <f>ROUND(AY285*$AZ$5/12,2)</f>
        <v>0.0</v>
      </c>
      <c r="BA285" s="19">
        <f>MIN($BA$5,AY285+AZ285)</f>
        <v>0.0</v>
      </c>
      <c r="BB285" s="19">
        <f>MAX(0,MIN(AY285+AZ285-BA285,MonthlyPayment-SUM(H285,M285,R285,W285,AB285,AG285,AL285,AQ285,AV285,BA285)-SUM(I285,N285,S285,X285,AC285,AH285,AM285,AR285,AW285)))</f>
        <v>0.0</v>
      </c>
      <c r="BC285" s="19">
        <f>ROUND(AY285+AZ285-BA285-BB285,2)</f>
        <v>0.0</v>
      </c>
    </row>
    <row r="286" spans="1:55">
      <c r="A286" s="9">
        <v>280</v>
      </c>
      <c r="B286" s="15">
        <f>IF(FirstPayment="","",EDATE(FirstPayment,A286-1))</f>
        <v/>
      </c>
      <c r="C286" s="19">
        <f>SUM(H286,M286,R286,W286,AB286,AG286,AL286,AQ286,AV286,BA286,I286,N286,S286,X286,AC286,AH286,AM286,AR286,AW286,BB286)</f>
        <v>0.0</v>
      </c>
      <c r="D286" s="19">
        <f>SUM(J286,O286,T286,Y286,AD286,AI286,AN286,AS286,AX286,BC286)</f>
        <v>0.0</v>
      </c>
      <c r="E286" s="19">
        <f>SUM(G286,L286,Q286,V286,AA286,AF286,AK286,AP286,AU286,AZ286)</f>
        <v>0.0</v>
      </c>
      <c r="F286" s="19">
        <f>J285</f>
        <v>0.0</v>
      </c>
      <c r="G286" s="19">
        <f>ROUND(F286*$G$5/12,2)</f>
        <v>0.0</v>
      </c>
      <c r="H286" s="19">
        <f>MIN($H$5,F286+G286)</f>
        <v>0.0</v>
      </c>
      <c r="I286" s="19">
        <f>MAX(0,MIN(F286+G286-H286,MonthlyPayment-SUM(H286,M286,R286,W286,AB286,AG286,AL286,AQ286,AV286,BA286)))</f>
        <v>0.0</v>
      </c>
      <c r="J286" s="19">
        <f>ROUND(F286+G286-H286-I286,2)</f>
        <v>0.0</v>
      </c>
      <c r="K286" s="19">
        <f>O285</f>
        <v>0.0</v>
      </c>
      <c r="L286" s="19">
        <f>ROUND(K286*$L$5/12,2)</f>
        <v>0.0</v>
      </c>
      <c r="M286" s="19">
        <f>MIN($M$5,K286+L286)</f>
        <v>0.0</v>
      </c>
      <c r="N286" s="19">
        <f>MAX(0,MIN(K286+L286-M286,MonthlyPayment-SUM(H286,M286,R286,W286,AB286,AG286,AL286,AQ286,AV286,BA286)-SUM(I286)))</f>
        <v>0.0</v>
      </c>
      <c r="O286" s="19">
        <f>ROUND(K286+L286-M286-N286,2)</f>
        <v>0.0</v>
      </c>
      <c r="P286" s="19">
        <f>T285</f>
        <v>0.0</v>
      </c>
      <c r="Q286" s="19">
        <f>ROUND(P286*$Q$5/12,2)</f>
        <v>0.0</v>
      </c>
      <c r="R286" s="19">
        <f>MIN($R$5,P286+Q286)</f>
        <v>0.0</v>
      </c>
      <c r="S286" s="19">
        <f>MAX(0,MIN(P286+Q286-R286,MonthlyPayment-SUM(H286,M286,R286,W286,AB286,AG286,AL286,AQ286,AV286,BA286)-SUM(I286,N286)))</f>
        <v>0.0</v>
      </c>
      <c r="T286" s="19">
        <f>ROUND(P286+Q286-R286-S286,2)</f>
        <v>0.0</v>
      </c>
      <c r="U286" s="19">
        <f>Y285</f>
        <v>0.0</v>
      </c>
      <c r="V286" s="19">
        <f>ROUND(U286*$V$5/12,2)</f>
        <v>0.0</v>
      </c>
      <c r="W286" s="19">
        <f>MIN($W$5,U286+V286)</f>
        <v>0.0</v>
      </c>
      <c r="X286" s="19">
        <f>MAX(0,MIN(U286+V286-W286,MonthlyPayment-SUM(H286,M286,R286,W286,AB286,AG286,AL286,AQ286,AV286,BA286)-SUM(I286,N286,S286)))</f>
        <v>0.0</v>
      </c>
      <c r="Y286" s="19">
        <f>ROUND(U286+V286-W286-X286,2)</f>
        <v>0.0</v>
      </c>
      <c r="Z286" s="19">
        <f>AD285</f>
        <v>0.0</v>
      </c>
      <c r="AA286" s="19">
        <f>ROUND(Z286*$AA$5/12,2)</f>
        <v>0.0</v>
      </c>
      <c r="AB286" s="19">
        <f>MIN($AB$5,Z286+AA286)</f>
        <v>0.0</v>
      </c>
      <c r="AC286" s="19">
        <f>MAX(0,MIN(Z286+AA286-AB286,MonthlyPayment-SUM(H286,M286,R286,W286,AB286,AG286,AL286,AQ286,AV286,BA286)-SUM(I286,N286,S286,X286)))</f>
        <v>0.0</v>
      </c>
      <c r="AD286" s="19">
        <f>ROUND(Z286+AA286-AB286-AC286,2)</f>
        <v>0.0</v>
      </c>
      <c r="AE286" s="19">
        <f>AI285</f>
        <v>0.0</v>
      </c>
      <c r="AF286" s="19">
        <f>ROUND(AE286*$AF$5/12,2)</f>
        <v>0.0</v>
      </c>
      <c r="AG286" s="19">
        <f>MIN($AG$5,AE286+AF286)</f>
        <v>0.0</v>
      </c>
      <c r="AH286" s="19">
        <f>MAX(0,MIN(AE286+AF286-AG286,MonthlyPayment-SUM(H286,M286,R286,W286,AB286,AG286,AL286,AQ286,AV286,BA286)-SUM(I286,N286,S286,X286,AC286)))</f>
        <v>0.0</v>
      </c>
      <c r="AI286" s="19">
        <f>ROUND(AE286+AF286-AG286-AH286,2)</f>
        <v>0.0</v>
      </c>
      <c r="AJ286" s="19">
        <f>AN285</f>
        <v>0.0</v>
      </c>
      <c r="AK286" s="19">
        <f>ROUND(AJ286*$AK$5/12,2)</f>
        <v>0.0</v>
      </c>
      <c r="AL286" s="19">
        <f>MIN($AL$5,AJ286+AK286)</f>
        <v>0.0</v>
      </c>
      <c r="AM286" s="19">
        <f>MAX(0,MIN(AJ286+AK286-AL286,MonthlyPayment-SUM(H286,M286,R286,W286,AB286,AG286,AL286,AQ286,AV286,BA286)-SUM(I286,N286,S286,X286,AC286,AH286)))</f>
        <v>0.0</v>
      </c>
      <c r="AN286" s="19">
        <f>ROUND(AJ286+AK286-AL286-AM286,2)</f>
        <v>0.0</v>
      </c>
      <c r="AO286" s="19">
        <f>AS285</f>
        <v>0.0</v>
      </c>
      <c r="AP286" s="19">
        <f>ROUND(AO286*$AP$5/12,2)</f>
        <v>0.0</v>
      </c>
      <c r="AQ286" s="19">
        <f>MIN($AQ$5,AO286+AP286)</f>
        <v>0.0</v>
      </c>
      <c r="AR286" s="19">
        <f>MAX(0,MIN(AO286+AP286-AQ286,MonthlyPayment-SUM(H286,M286,R286,W286,AB286,AG286,AL286,AQ286,AV286,BA286)-SUM(I286,N286,S286,X286,AC286,AH286,AM286)))</f>
        <v>0.0</v>
      </c>
      <c r="AS286" s="19">
        <f>ROUND(AO286+AP286-AQ286-AR286,2)</f>
        <v>0.0</v>
      </c>
      <c r="AT286" s="19">
        <f>AX285</f>
        <v>0.0</v>
      </c>
      <c r="AU286" s="19">
        <f>ROUND(AT286*$AU$5/12,2)</f>
        <v>0.0</v>
      </c>
      <c r="AV286" s="19">
        <f>MIN($AV$5,AT286+AU286)</f>
        <v>0.0</v>
      </c>
      <c r="AW286" s="19">
        <f>MAX(0,MIN(AT286+AU286-AV286,MonthlyPayment-SUM(H286,M286,R286,W286,AB286,AG286,AL286,AQ286,AV286,BA286)-SUM(I286,N286,S286,X286,AC286,AH286,AM286,AR286)))</f>
        <v>0.0</v>
      </c>
      <c r="AX286" s="19">
        <f>ROUND(AT286+AU286-AV286-AW286,2)</f>
        <v>0.0</v>
      </c>
      <c r="AY286" s="19">
        <f>BC285</f>
        <v>0.0</v>
      </c>
      <c r="AZ286" s="19">
        <f>ROUND(AY286*$AZ$5/12,2)</f>
        <v>0.0</v>
      </c>
      <c r="BA286" s="19">
        <f>MIN($BA$5,AY286+AZ286)</f>
        <v>0.0</v>
      </c>
      <c r="BB286" s="19">
        <f>MAX(0,MIN(AY286+AZ286-BA286,MonthlyPayment-SUM(H286,M286,R286,W286,AB286,AG286,AL286,AQ286,AV286,BA286)-SUM(I286,N286,S286,X286,AC286,AH286,AM286,AR286,AW286)))</f>
        <v>0.0</v>
      </c>
      <c r="BC286" s="19">
        <f>ROUND(AY286+AZ286-BA286-BB286,2)</f>
        <v>0.0</v>
      </c>
    </row>
    <row r="287" spans="1:55">
      <c r="A287" s="9">
        <v>281</v>
      </c>
      <c r="B287" s="15">
        <f>IF(FirstPayment="","",EDATE(FirstPayment,A287-1))</f>
        <v/>
      </c>
      <c r="C287" s="19">
        <f>SUM(H287,M287,R287,W287,AB287,AG287,AL287,AQ287,AV287,BA287,I287,N287,S287,X287,AC287,AH287,AM287,AR287,AW287,BB287)</f>
        <v>0.0</v>
      </c>
      <c r="D287" s="19">
        <f>SUM(J287,O287,T287,Y287,AD287,AI287,AN287,AS287,AX287,BC287)</f>
        <v>0.0</v>
      </c>
      <c r="E287" s="19">
        <f>SUM(G287,L287,Q287,V287,AA287,AF287,AK287,AP287,AU287,AZ287)</f>
        <v>0.0</v>
      </c>
      <c r="F287" s="19">
        <f>J286</f>
        <v>0.0</v>
      </c>
      <c r="G287" s="19">
        <f>ROUND(F287*$G$5/12,2)</f>
        <v>0.0</v>
      </c>
      <c r="H287" s="19">
        <f>MIN($H$5,F287+G287)</f>
        <v>0.0</v>
      </c>
      <c r="I287" s="19">
        <f>MAX(0,MIN(F287+G287-H287,MonthlyPayment-SUM(H287,M287,R287,W287,AB287,AG287,AL287,AQ287,AV287,BA287)))</f>
        <v>0.0</v>
      </c>
      <c r="J287" s="19">
        <f>ROUND(F287+G287-H287-I287,2)</f>
        <v>0.0</v>
      </c>
      <c r="K287" s="19">
        <f>O286</f>
        <v>0.0</v>
      </c>
      <c r="L287" s="19">
        <f>ROUND(K287*$L$5/12,2)</f>
        <v>0.0</v>
      </c>
      <c r="M287" s="19">
        <f>MIN($M$5,K287+L287)</f>
        <v>0.0</v>
      </c>
      <c r="N287" s="19">
        <f>MAX(0,MIN(K287+L287-M287,MonthlyPayment-SUM(H287,M287,R287,W287,AB287,AG287,AL287,AQ287,AV287,BA287)-SUM(I287)))</f>
        <v>0.0</v>
      </c>
      <c r="O287" s="19">
        <f>ROUND(K287+L287-M287-N287,2)</f>
        <v>0.0</v>
      </c>
      <c r="P287" s="19">
        <f>T286</f>
        <v>0.0</v>
      </c>
      <c r="Q287" s="19">
        <f>ROUND(P287*$Q$5/12,2)</f>
        <v>0.0</v>
      </c>
      <c r="R287" s="19">
        <f>MIN($R$5,P287+Q287)</f>
        <v>0.0</v>
      </c>
      <c r="S287" s="19">
        <f>MAX(0,MIN(P287+Q287-R287,MonthlyPayment-SUM(H287,M287,R287,W287,AB287,AG287,AL287,AQ287,AV287,BA287)-SUM(I287,N287)))</f>
        <v>0.0</v>
      </c>
      <c r="T287" s="19">
        <f>ROUND(P287+Q287-R287-S287,2)</f>
        <v>0.0</v>
      </c>
      <c r="U287" s="19">
        <f>Y286</f>
        <v>0.0</v>
      </c>
      <c r="V287" s="19">
        <f>ROUND(U287*$V$5/12,2)</f>
        <v>0.0</v>
      </c>
      <c r="W287" s="19">
        <f>MIN($W$5,U287+V287)</f>
        <v>0.0</v>
      </c>
      <c r="X287" s="19">
        <f>MAX(0,MIN(U287+V287-W287,MonthlyPayment-SUM(H287,M287,R287,W287,AB287,AG287,AL287,AQ287,AV287,BA287)-SUM(I287,N287,S287)))</f>
        <v>0.0</v>
      </c>
      <c r="Y287" s="19">
        <f>ROUND(U287+V287-W287-X287,2)</f>
        <v>0.0</v>
      </c>
      <c r="Z287" s="19">
        <f>AD286</f>
        <v>0.0</v>
      </c>
      <c r="AA287" s="19">
        <f>ROUND(Z287*$AA$5/12,2)</f>
        <v>0.0</v>
      </c>
      <c r="AB287" s="19">
        <f>MIN($AB$5,Z287+AA287)</f>
        <v>0.0</v>
      </c>
      <c r="AC287" s="19">
        <f>MAX(0,MIN(Z287+AA287-AB287,MonthlyPayment-SUM(H287,M287,R287,W287,AB287,AG287,AL287,AQ287,AV287,BA287)-SUM(I287,N287,S287,X287)))</f>
        <v>0.0</v>
      </c>
      <c r="AD287" s="19">
        <f>ROUND(Z287+AA287-AB287-AC287,2)</f>
        <v>0.0</v>
      </c>
      <c r="AE287" s="19">
        <f>AI286</f>
        <v>0.0</v>
      </c>
      <c r="AF287" s="19">
        <f>ROUND(AE287*$AF$5/12,2)</f>
        <v>0.0</v>
      </c>
      <c r="AG287" s="19">
        <f>MIN($AG$5,AE287+AF287)</f>
        <v>0.0</v>
      </c>
      <c r="AH287" s="19">
        <f>MAX(0,MIN(AE287+AF287-AG287,MonthlyPayment-SUM(H287,M287,R287,W287,AB287,AG287,AL287,AQ287,AV287,BA287)-SUM(I287,N287,S287,X287,AC287)))</f>
        <v>0.0</v>
      </c>
      <c r="AI287" s="19">
        <f>ROUND(AE287+AF287-AG287-AH287,2)</f>
        <v>0.0</v>
      </c>
      <c r="AJ287" s="19">
        <f>AN286</f>
        <v>0.0</v>
      </c>
      <c r="AK287" s="19">
        <f>ROUND(AJ287*$AK$5/12,2)</f>
        <v>0.0</v>
      </c>
      <c r="AL287" s="19">
        <f>MIN($AL$5,AJ287+AK287)</f>
        <v>0.0</v>
      </c>
      <c r="AM287" s="19">
        <f>MAX(0,MIN(AJ287+AK287-AL287,MonthlyPayment-SUM(H287,M287,R287,W287,AB287,AG287,AL287,AQ287,AV287,BA287)-SUM(I287,N287,S287,X287,AC287,AH287)))</f>
        <v>0.0</v>
      </c>
      <c r="AN287" s="19">
        <f>ROUND(AJ287+AK287-AL287-AM287,2)</f>
        <v>0.0</v>
      </c>
      <c r="AO287" s="19">
        <f>AS286</f>
        <v>0.0</v>
      </c>
      <c r="AP287" s="19">
        <f>ROUND(AO287*$AP$5/12,2)</f>
        <v>0.0</v>
      </c>
      <c r="AQ287" s="19">
        <f>MIN($AQ$5,AO287+AP287)</f>
        <v>0.0</v>
      </c>
      <c r="AR287" s="19">
        <f>MAX(0,MIN(AO287+AP287-AQ287,MonthlyPayment-SUM(H287,M287,R287,W287,AB287,AG287,AL287,AQ287,AV287,BA287)-SUM(I287,N287,S287,X287,AC287,AH287,AM287)))</f>
        <v>0.0</v>
      </c>
      <c r="AS287" s="19">
        <f>ROUND(AO287+AP287-AQ287-AR287,2)</f>
        <v>0.0</v>
      </c>
      <c r="AT287" s="19">
        <f>AX286</f>
        <v>0.0</v>
      </c>
      <c r="AU287" s="19">
        <f>ROUND(AT287*$AU$5/12,2)</f>
        <v>0.0</v>
      </c>
      <c r="AV287" s="19">
        <f>MIN($AV$5,AT287+AU287)</f>
        <v>0.0</v>
      </c>
      <c r="AW287" s="19">
        <f>MAX(0,MIN(AT287+AU287-AV287,MonthlyPayment-SUM(H287,M287,R287,W287,AB287,AG287,AL287,AQ287,AV287,BA287)-SUM(I287,N287,S287,X287,AC287,AH287,AM287,AR287)))</f>
        <v>0.0</v>
      </c>
      <c r="AX287" s="19">
        <f>ROUND(AT287+AU287-AV287-AW287,2)</f>
        <v>0.0</v>
      </c>
      <c r="AY287" s="19">
        <f>BC286</f>
        <v>0.0</v>
      </c>
      <c r="AZ287" s="19">
        <f>ROUND(AY287*$AZ$5/12,2)</f>
        <v>0.0</v>
      </c>
      <c r="BA287" s="19">
        <f>MIN($BA$5,AY287+AZ287)</f>
        <v>0.0</v>
      </c>
      <c r="BB287" s="19">
        <f>MAX(0,MIN(AY287+AZ287-BA287,MonthlyPayment-SUM(H287,M287,R287,W287,AB287,AG287,AL287,AQ287,AV287,BA287)-SUM(I287,N287,S287,X287,AC287,AH287,AM287,AR287,AW287)))</f>
        <v>0.0</v>
      </c>
      <c r="BC287" s="19">
        <f>ROUND(AY287+AZ287-BA287-BB287,2)</f>
        <v>0.0</v>
      </c>
    </row>
    <row r="288" spans="1:55">
      <c r="A288" s="9">
        <v>282</v>
      </c>
      <c r="B288" s="15">
        <f>IF(FirstPayment="","",EDATE(FirstPayment,A288-1))</f>
        <v/>
      </c>
      <c r="C288" s="19">
        <f>SUM(H288,M288,R288,W288,AB288,AG288,AL288,AQ288,AV288,BA288,I288,N288,S288,X288,AC288,AH288,AM288,AR288,AW288,BB288)</f>
        <v>0.0</v>
      </c>
      <c r="D288" s="19">
        <f>SUM(J288,O288,T288,Y288,AD288,AI288,AN288,AS288,AX288,BC288)</f>
        <v>0.0</v>
      </c>
      <c r="E288" s="19">
        <f>SUM(G288,L288,Q288,V288,AA288,AF288,AK288,AP288,AU288,AZ288)</f>
        <v>0.0</v>
      </c>
      <c r="F288" s="19">
        <f>J287</f>
        <v>0.0</v>
      </c>
      <c r="G288" s="19">
        <f>ROUND(F288*$G$5/12,2)</f>
        <v>0.0</v>
      </c>
      <c r="H288" s="19">
        <f>MIN($H$5,F288+G288)</f>
        <v>0.0</v>
      </c>
      <c r="I288" s="19">
        <f>MAX(0,MIN(F288+G288-H288,MonthlyPayment-SUM(H288,M288,R288,W288,AB288,AG288,AL288,AQ288,AV288,BA288)))</f>
        <v>0.0</v>
      </c>
      <c r="J288" s="19">
        <f>ROUND(F288+G288-H288-I288,2)</f>
        <v>0.0</v>
      </c>
      <c r="K288" s="19">
        <f>O287</f>
        <v>0.0</v>
      </c>
      <c r="L288" s="19">
        <f>ROUND(K288*$L$5/12,2)</f>
        <v>0.0</v>
      </c>
      <c r="M288" s="19">
        <f>MIN($M$5,K288+L288)</f>
        <v>0.0</v>
      </c>
      <c r="N288" s="19">
        <f>MAX(0,MIN(K288+L288-M288,MonthlyPayment-SUM(H288,M288,R288,W288,AB288,AG288,AL288,AQ288,AV288,BA288)-SUM(I288)))</f>
        <v>0.0</v>
      </c>
      <c r="O288" s="19">
        <f>ROUND(K288+L288-M288-N288,2)</f>
        <v>0.0</v>
      </c>
      <c r="P288" s="19">
        <f>T287</f>
        <v>0.0</v>
      </c>
      <c r="Q288" s="19">
        <f>ROUND(P288*$Q$5/12,2)</f>
        <v>0.0</v>
      </c>
      <c r="R288" s="19">
        <f>MIN($R$5,P288+Q288)</f>
        <v>0.0</v>
      </c>
      <c r="S288" s="19">
        <f>MAX(0,MIN(P288+Q288-R288,MonthlyPayment-SUM(H288,M288,R288,W288,AB288,AG288,AL288,AQ288,AV288,BA288)-SUM(I288,N288)))</f>
        <v>0.0</v>
      </c>
      <c r="T288" s="19">
        <f>ROUND(P288+Q288-R288-S288,2)</f>
        <v>0.0</v>
      </c>
      <c r="U288" s="19">
        <f>Y287</f>
        <v>0.0</v>
      </c>
      <c r="V288" s="19">
        <f>ROUND(U288*$V$5/12,2)</f>
        <v>0.0</v>
      </c>
      <c r="W288" s="19">
        <f>MIN($W$5,U288+V288)</f>
        <v>0.0</v>
      </c>
      <c r="X288" s="19">
        <f>MAX(0,MIN(U288+V288-W288,MonthlyPayment-SUM(H288,M288,R288,W288,AB288,AG288,AL288,AQ288,AV288,BA288)-SUM(I288,N288,S288)))</f>
        <v>0.0</v>
      </c>
      <c r="Y288" s="19">
        <f>ROUND(U288+V288-W288-X288,2)</f>
        <v>0.0</v>
      </c>
      <c r="Z288" s="19">
        <f>AD287</f>
        <v>0.0</v>
      </c>
      <c r="AA288" s="19">
        <f>ROUND(Z288*$AA$5/12,2)</f>
        <v>0.0</v>
      </c>
      <c r="AB288" s="19">
        <f>MIN($AB$5,Z288+AA288)</f>
        <v>0.0</v>
      </c>
      <c r="AC288" s="19">
        <f>MAX(0,MIN(Z288+AA288-AB288,MonthlyPayment-SUM(H288,M288,R288,W288,AB288,AG288,AL288,AQ288,AV288,BA288)-SUM(I288,N288,S288,X288)))</f>
        <v>0.0</v>
      </c>
      <c r="AD288" s="19">
        <f>ROUND(Z288+AA288-AB288-AC288,2)</f>
        <v>0.0</v>
      </c>
      <c r="AE288" s="19">
        <f>AI287</f>
        <v>0.0</v>
      </c>
      <c r="AF288" s="19">
        <f>ROUND(AE288*$AF$5/12,2)</f>
        <v>0.0</v>
      </c>
      <c r="AG288" s="19">
        <f>MIN($AG$5,AE288+AF288)</f>
        <v>0.0</v>
      </c>
      <c r="AH288" s="19">
        <f>MAX(0,MIN(AE288+AF288-AG288,MonthlyPayment-SUM(H288,M288,R288,W288,AB288,AG288,AL288,AQ288,AV288,BA288)-SUM(I288,N288,S288,X288,AC288)))</f>
        <v>0.0</v>
      </c>
      <c r="AI288" s="19">
        <f>ROUND(AE288+AF288-AG288-AH288,2)</f>
        <v>0.0</v>
      </c>
      <c r="AJ288" s="19">
        <f>AN287</f>
        <v>0.0</v>
      </c>
      <c r="AK288" s="19">
        <f>ROUND(AJ288*$AK$5/12,2)</f>
        <v>0.0</v>
      </c>
      <c r="AL288" s="19">
        <f>MIN($AL$5,AJ288+AK288)</f>
        <v>0.0</v>
      </c>
      <c r="AM288" s="19">
        <f>MAX(0,MIN(AJ288+AK288-AL288,MonthlyPayment-SUM(H288,M288,R288,W288,AB288,AG288,AL288,AQ288,AV288,BA288)-SUM(I288,N288,S288,X288,AC288,AH288)))</f>
        <v>0.0</v>
      </c>
      <c r="AN288" s="19">
        <f>ROUND(AJ288+AK288-AL288-AM288,2)</f>
        <v>0.0</v>
      </c>
      <c r="AO288" s="19">
        <f>AS287</f>
        <v>0.0</v>
      </c>
      <c r="AP288" s="19">
        <f>ROUND(AO288*$AP$5/12,2)</f>
        <v>0.0</v>
      </c>
      <c r="AQ288" s="19">
        <f>MIN($AQ$5,AO288+AP288)</f>
        <v>0.0</v>
      </c>
      <c r="AR288" s="19">
        <f>MAX(0,MIN(AO288+AP288-AQ288,MonthlyPayment-SUM(H288,M288,R288,W288,AB288,AG288,AL288,AQ288,AV288,BA288)-SUM(I288,N288,S288,X288,AC288,AH288,AM288)))</f>
        <v>0.0</v>
      </c>
      <c r="AS288" s="19">
        <f>ROUND(AO288+AP288-AQ288-AR288,2)</f>
        <v>0.0</v>
      </c>
      <c r="AT288" s="19">
        <f>AX287</f>
        <v>0.0</v>
      </c>
      <c r="AU288" s="19">
        <f>ROUND(AT288*$AU$5/12,2)</f>
        <v>0.0</v>
      </c>
      <c r="AV288" s="19">
        <f>MIN($AV$5,AT288+AU288)</f>
        <v>0.0</v>
      </c>
      <c r="AW288" s="19">
        <f>MAX(0,MIN(AT288+AU288-AV288,MonthlyPayment-SUM(H288,M288,R288,W288,AB288,AG288,AL288,AQ288,AV288,BA288)-SUM(I288,N288,S288,X288,AC288,AH288,AM288,AR288)))</f>
        <v>0.0</v>
      </c>
      <c r="AX288" s="19">
        <f>ROUND(AT288+AU288-AV288-AW288,2)</f>
        <v>0.0</v>
      </c>
      <c r="AY288" s="19">
        <f>BC287</f>
        <v>0.0</v>
      </c>
      <c r="AZ288" s="19">
        <f>ROUND(AY288*$AZ$5/12,2)</f>
        <v>0.0</v>
      </c>
      <c r="BA288" s="19">
        <f>MIN($BA$5,AY288+AZ288)</f>
        <v>0.0</v>
      </c>
      <c r="BB288" s="19">
        <f>MAX(0,MIN(AY288+AZ288-BA288,MonthlyPayment-SUM(H288,M288,R288,W288,AB288,AG288,AL288,AQ288,AV288,BA288)-SUM(I288,N288,S288,X288,AC288,AH288,AM288,AR288,AW288)))</f>
        <v>0.0</v>
      </c>
      <c r="BC288" s="19">
        <f>ROUND(AY288+AZ288-BA288-BB288,2)</f>
        <v>0.0</v>
      </c>
    </row>
    <row r="289" spans="1:55">
      <c r="A289" s="9">
        <v>283</v>
      </c>
      <c r="B289" s="15">
        <f>IF(FirstPayment="","",EDATE(FirstPayment,A289-1))</f>
        <v/>
      </c>
      <c r="C289" s="19">
        <f>SUM(H289,M289,R289,W289,AB289,AG289,AL289,AQ289,AV289,BA289,I289,N289,S289,X289,AC289,AH289,AM289,AR289,AW289,BB289)</f>
        <v>0.0</v>
      </c>
      <c r="D289" s="19">
        <f>SUM(J289,O289,T289,Y289,AD289,AI289,AN289,AS289,AX289,BC289)</f>
        <v>0.0</v>
      </c>
      <c r="E289" s="19">
        <f>SUM(G289,L289,Q289,V289,AA289,AF289,AK289,AP289,AU289,AZ289)</f>
        <v>0.0</v>
      </c>
      <c r="F289" s="19">
        <f>J288</f>
        <v>0.0</v>
      </c>
      <c r="G289" s="19">
        <f>ROUND(F289*$G$5/12,2)</f>
        <v>0.0</v>
      </c>
      <c r="H289" s="19">
        <f>MIN($H$5,F289+G289)</f>
        <v>0.0</v>
      </c>
      <c r="I289" s="19">
        <f>MAX(0,MIN(F289+G289-H289,MonthlyPayment-SUM(H289,M289,R289,W289,AB289,AG289,AL289,AQ289,AV289,BA289)))</f>
        <v>0.0</v>
      </c>
      <c r="J289" s="19">
        <f>ROUND(F289+G289-H289-I289,2)</f>
        <v>0.0</v>
      </c>
      <c r="K289" s="19">
        <f>O288</f>
        <v>0.0</v>
      </c>
      <c r="L289" s="19">
        <f>ROUND(K289*$L$5/12,2)</f>
        <v>0.0</v>
      </c>
      <c r="M289" s="19">
        <f>MIN($M$5,K289+L289)</f>
        <v>0.0</v>
      </c>
      <c r="N289" s="19">
        <f>MAX(0,MIN(K289+L289-M289,MonthlyPayment-SUM(H289,M289,R289,W289,AB289,AG289,AL289,AQ289,AV289,BA289)-SUM(I289)))</f>
        <v>0.0</v>
      </c>
      <c r="O289" s="19">
        <f>ROUND(K289+L289-M289-N289,2)</f>
        <v>0.0</v>
      </c>
      <c r="P289" s="19">
        <f>T288</f>
        <v>0.0</v>
      </c>
      <c r="Q289" s="19">
        <f>ROUND(P289*$Q$5/12,2)</f>
        <v>0.0</v>
      </c>
      <c r="R289" s="19">
        <f>MIN($R$5,P289+Q289)</f>
        <v>0.0</v>
      </c>
      <c r="S289" s="19">
        <f>MAX(0,MIN(P289+Q289-R289,MonthlyPayment-SUM(H289,M289,R289,W289,AB289,AG289,AL289,AQ289,AV289,BA289)-SUM(I289,N289)))</f>
        <v>0.0</v>
      </c>
      <c r="T289" s="19">
        <f>ROUND(P289+Q289-R289-S289,2)</f>
        <v>0.0</v>
      </c>
      <c r="U289" s="19">
        <f>Y288</f>
        <v>0.0</v>
      </c>
      <c r="V289" s="19">
        <f>ROUND(U289*$V$5/12,2)</f>
        <v>0.0</v>
      </c>
      <c r="W289" s="19">
        <f>MIN($W$5,U289+V289)</f>
        <v>0.0</v>
      </c>
      <c r="X289" s="19">
        <f>MAX(0,MIN(U289+V289-W289,MonthlyPayment-SUM(H289,M289,R289,W289,AB289,AG289,AL289,AQ289,AV289,BA289)-SUM(I289,N289,S289)))</f>
        <v>0.0</v>
      </c>
      <c r="Y289" s="19">
        <f>ROUND(U289+V289-W289-X289,2)</f>
        <v>0.0</v>
      </c>
      <c r="Z289" s="19">
        <f>AD288</f>
        <v>0.0</v>
      </c>
      <c r="AA289" s="19">
        <f>ROUND(Z289*$AA$5/12,2)</f>
        <v>0.0</v>
      </c>
      <c r="AB289" s="19">
        <f>MIN($AB$5,Z289+AA289)</f>
        <v>0.0</v>
      </c>
      <c r="AC289" s="19">
        <f>MAX(0,MIN(Z289+AA289-AB289,MonthlyPayment-SUM(H289,M289,R289,W289,AB289,AG289,AL289,AQ289,AV289,BA289)-SUM(I289,N289,S289,X289)))</f>
        <v>0.0</v>
      </c>
      <c r="AD289" s="19">
        <f>ROUND(Z289+AA289-AB289-AC289,2)</f>
        <v>0.0</v>
      </c>
      <c r="AE289" s="19">
        <f>AI288</f>
        <v>0.0</v>
      </c>
      <c r="AF289" s="19">
        <f>ROUND(AE289*$AF$5/12,2)</f>
        <v>0.0</v>
      </c>
      <c r="AG289" s="19">
        <f>MIN($AG$5,AE289+AF289)</f>
        <v>0.0</v>
      </c>
      <c r="AH289" s="19">
        <f>MAX(0,MIN(AE289+AF289-AG289,MonthlyPayment-SUM(H289,M289,R289,W289,AB289,AG289,AL289,AQ289,AV289,BA289)-SUM(I289,N289,S289,X289,AC289)))</f>
        <v>0.0</v>
      </c>
      <c r="AI289" s="19">
        <f>ROUND(AE289+AF289-AG289-AH289,2)</f>
        <v>0.0</v>
      </c>
      <c r="AJ289" s="19">
        <f>AN288</f>
        <v>0.0</v>
      </c>
      <c r="AK289" s="19">
        <f>ROUND(AJ289*$AK$5/12,2)</f>
        <v>0.0</v>
      </c>
      <c r="AL289" s="19">
        <f>MIN($AL$5,AJ289+AK289)</f>
        <v>0.0</v>
      </c>
      <c r="AM289" s="19">
        <f>MAX(0,MIN(AJ289+AK289-AL289,MonthlyPayment-SUM(H289,M289,R289,W289,AB289,AG289,AL289,AQ289,AV289,BA289)-SUM(I289,N289,S289,X289,AC289,AH289)))</f>
        <v>0.0</v>
      </c>
      <c r="AN289" s="19">
        <f>ROUND(AJ289+AK289-AL289-AM289,2)</f>
        <v>0.0</v>
      </c>
      <c r="AO289" s="19">
        <f>AS288</f>
        <v>0.0</v>
      </c>
      <c r="AP289" s="19">
        <f>ROUND(AO289*$AP$5/12,2)</f>
        <v>0.0</v>
      </c>
      <c r="AQ289" s="19">
        <f>MIN($AQ$5,AO289+AP289)</f>
        <v>0.0</v>
      </c>
      <c r="AR289" s="19">
        <f>MAX(0,MIN(AO289+AP289-AQ289,MonthlyPayment-SUM(H289,M289,R289,W289,AB289,AG289,AL289,AQ289,AV289,BA289)-SUM(I289,N289,S289,X289,AC289,AH289,AM289)))</f>
        <v>0.0</v>
      </c>
      <c r="AS289" s="19">
        <f>ROUND(AO289+AP289-AQ289-AR289,2)</f>
        <v>0.0</v>
      </c>
      <c r="AT289" s="19">
        <f>AX288</f>
        <v>0.0</v>
      </c>
      <c r="AU289" s="19">
        <f>ROUND(AT289*$AU$5/12,2)</f>
        <v>0.0</v>
      </c>
      <c r="AV289" s="19">
        <f>MIN($AV$5,AT289+AU289)</f>
        <v>0.0</v>
      </c>
      <c r="AW289" s="19">
        <f>MAX(0,MIN(AT289+AU289-AV289,MonthlyPayment-SUM(H289,M289,R289,W289,AB289,AG289,AL289,AQ289,AV289,BA289)-SUM(I289,N289,S289,X289,AC289,AH289,AM289,AR289)))</f>
        <v>0.0</v>
      </c>
      <c r="AX289" s="19">
        <f>ROUND(AT289+AU289-AV289-AW289,2)</f>
        <v>0.0</v>
      </c>
      <c r="AY289" s="19">
        <f>BC288</f>
        <v>0.0</v>
      </c>
      <c r="AZ289" s="19">
        <f>ROUND(AY289*$AZ$5/12,2)</f>
        <v>0.0</v>
      </c>
      <c r="BA289" s="19">
        <f>MIN($BA$5,AY289+AZ289)</f>
        <v>0.0</v>
      </c>
      <c r="BB289" s="19">
        <f>MAX(0,MIN(AY289+AZ289-BA289,MonthlyPayment-SUM(H289,M289,R289,W289,AB289,AG289,AL289,AQ289,AV289,BA289)-SUM(I289,N289,S289,X289,AC289,AH289,AM289,AR289,AW289)))</f>
        <v>0.0</v>
      </c>
      <c r="BC289" s="19">
        <f>ROUND(AY289+AZ289-BA289-BB289,2)</f>
        <v>0.0</v>
      </c>
    </row>
    <row r="290" spans="1:55">
      <c r="A290" s="9">
        <v>284</v>
      </c>
      <c r="B290" s="15">
        <f>IF(FirstPayment="","",EDATE(FirstPayment,A290-1))</f>
        <v/>
      </c>
      <c r="C290" s="19">
        <f>SUM(H290,M290,R290,W290,AB290,AG290,AL290,AQ290,AV290,BA290,I290,N290,S290,X290,AC290,AH290,AM290,AR290,AW290,BB290)</f>
        <v>0.0</v>
      </c>
      <c r="D290" s="19">
        <f>SUM(J290,O290,T290,Y290,AD290,AI290,AN290,AS290,AX290,BC290)</f>
        <v>0.0</v>
      </c>
      <c r="E290" s="19">
        <f>SUM(G290,L290,Q290,V290,AA290,AF290,AK290,AP290,AU290,AZ290)</f>
        <v>0.0</v>
      </c>
      <c r="F290" s="19">
        <f>J289</f>
        <v>0.0</v>
      </c>
      <c r="G290" s="19">
        <f>ROUND(F290*$G$5/12,2)</f>
        <v>0.0</v>
      </c>
      <c r="H290" s="19">
        <f>MIN($H$5,F290+G290)</f>
        <v>0.0</v>
      </c>
      <c r="I290" s="19">
        <f>MAX(0,MIN(F290+G290-H290,MonthlyPayment-SUM(H290,M290,R290,W290,AB290,AG290,AL290,AQ290,AV290,BA290)))</f>
        <v>0.0</v>
      </c>
      <c r="J290" s="19">
        <f>ROUND(F290+G290-H290-I290,2)</f>
        <v>0.0</v>
      </c>
      <c r="K290" s="19">
        <f>O289</f>
        <v>0.0</v>
      </c>
      <c r="L290" s="19">
        <f>ROUND(K290*$L$5/12,2)</f>
        <v>0.0</v>
      </c>
      <c r="M290" s="19">
        <f>MIN($M$5,K290+L290)</f>
        <v>0.0</v>
      </c>
      <c r="N290" s="19">
        <f>MAX(0,MIN(K290+L290-M290,MonthlyPayment-SUM(H290,M290,R290,W290,AB290,AG290,AL290,AQ290,AV290,BA290)-SUM(I290)))</f>
        <v>0.0</v>
      </c>
      <c r="O290" s="19">
        <f>ROUND(K290+L290-M290-N290,2)</f>
        <v>0.0</v>
      </c>
      <c r="P290" s="19">
        <f>T289</f>
        <v>0.0</v>
      </c>
      <c r="Q290" s="19">
        <f>ROUND(P290*$Q$5/12,2)</f>
        <v>0.0</v>
      </c>
      <c r="R290" s="19">
        <f>MIN($R$5,P290+Q290)</f>
        <v>0.0</v>
      </c>
      <c r="S290" s="19">
        <f>MAX(0,MIN(P290+Q290-R290,MonthlyPayment-SUM(H290,M290,R290,W290,AB290,AG290,AL290,AQ290,AV290,BA290)-SUM(I290,N290)))</f>
        <v>0.0</v>
      </c>
      <c r="T290" s="19">
        <f>ROUND(P290+Q290-R290-S290,2)</f>
        <v>0.0</v>
      </c>
      <c r="U290" s="19">
        <f>Y289</f>
        <v>0.0</v>
      </c>
      <c r="V290" s="19">
        <f>ROUND(U290*$V$5/12,2)</f>
        <v>0.0</v>
      </c>
      <c r="W290" s="19">
        <f>MIN($W$5,U290+V290)</f>
        <v>0.0</v>
      </c>
      <c r="X290" s="19">
        <f>MAX(0,MIN(U290+V290-W290,MonthlyPayment-SUM(H290,M290,R290,W290,AB290,AG290,AL290,AQ290,AV290,BA290)-SUM(I290,N290,S290)))</f>
        <v>0.0</v>
      </c>
      <c r="Y290" s="19">
        <f>ROUND(U290+V290-W290-X290,2)</f>
        <v>0.0</v>
      </c>
      <c r="Z290" s="19">
        <f>AD289</f>
        <v>0.0</v>
      </c>
      <c r="AA290" s="19">
        <f>ROUND(Z290*$AA$5/12,2)</f>
        <v>0.0</v>
      </c>
      <c r="AB290" s="19">
        <f>MIN($AB$5,Z290+AA290)</f>
        <v>0.0</v>
      </c>
      <c r="AC290" s="19">
        <f>MAX(0,MIN(Z290+AA290-AB290,MonthlyPayment-SUM(H290,M290,R290,W290,AB290,AG290,AL290,AQ290,AV290,BA290)-SUM(I290,N290,S290,X290)))</f>
        <v>0.0</v>
      </c>
      <c r="AD290" s="19">
        <f>ROUND(Z290+AA290-AB290-AC290,2)</f>
        <v>0.0</v>
      </c>
      <c r="AE290" s="19">
        <f>AI289</f>
        <v>0.0</v>
      </c>
      <c r="AF290" s="19">
        <f>ROUND(AE290*$AF$5/12,2)</f>
        <v>0.0</v>
      </c>
      <c r="AG290" s="19">
        <f>MIN($AG$5,AE290+AF290)</f>
        <v>0.0</v>
      </c>
      <c r="AH290" s="19">
        <f>MAX(0,MIN(AE290+AF290-AG290,MonthlyPayment-SUM(H290,M290,R290,W290,AB290,AG290,AL290,AQ290,AV290,BA290)-SUM(I290,N290,S290,X290,AC290)))</f>
        <v>0.0</v>
      </c>
      <c r="AI290" s="19">
        <f>ROUND(AE290+AF290-AG290-AH290,2)</f>
        <v>0.0</v>
      </c>
      <c r="AJ290" s="19">
        <f>AN289</f>
        <v>0.0</v>
      </c>
      <c r="AK290" s="19">
        <f>ROUND(AJ290*$AK$5/12,2)</f>
        <v>0.0</v>
      </c>
      <c r="AL290" s="19">
        <f>MIN($AL$5,AJ290+AK290)</f>
        <v>0.0</v>
      </c>
      <c r="AM290" s="19">
        <f>MAX(0,MIN(AJ290+AK290-AL290,MonthlyPayment-SUM(H290,M290,R290,W290,AB290,AG290,AL290,AQ290,AV290,BA290)-SUM(I290,N290,S290,X290,AC290,AH290)))</f>
        <v>0.0</v>
      </c>
      <c r="AN290" s="19">
        <f>ROUND(AJ290+AK290-AL290-AM290,2)</f>
        <v>0.0</v>
      </c>
      <c r="AO290" s="19">
        <f>AS289</f>
        <v>0.0</v>
      </c>
      <c r="AP290" s="19">
        <f>ROUND(AO290*$AP$5/12,2)</f>
        <v>0.0</v>
      </c>
      <c r="AQ290" s="19">
        <f>MIN($AQ$5,AO290+AP290)</f>
        <v>0.0</v>
      </c>
      <c r="AR290" s="19">
        <f>MAX(0,MIN(AO290+AP290-AQ290,MonthlyPayment-SUM(H290,M290,R290,W290,AB290,AG290,AL290,AQ290,AV290,BA290)-SUM(I290,N290,S290,X290,AC290,AH290,AM290)))</f>
        <v>0.0</v>
      </c>
      <c r="AS290" s="19">
        <f>ROUND(AO290+AP290-AQ290-AR290,2)</f>
        <v>0.0</v>
      </c>
      <c r="AT290" s="19">
        <f>AX289</f>
        <v>0.0</v>
      </c>
      <c r="AU290" s="19">
        <f>ROUND(AT290*$AU$5/12,2)</f>
        <v>0.0</v>
      </c>
      <c r="AV290" s="19">
        <f>MIN($AV$5,AT290+AU290)</f>
        <v>0.0</v>
      </c>
      <c r="AW290" s="19">
        <f>MAX(0,MIN(AT290+AU290-AV290,MonthlyPayment-SUM(H290,M290,R290,W290,AB290,AG290,AL290,AQ290,AV290,BA290)-SUM(I290,N290,S290,X290,AC290,AH290,AM290,AR290)))</f>
        <v>0.0</v>
      </c>
      <c r="AX290" s="19">
        <f>ROUND(AT290+AU290-AV290-AW290,2)</f>
        <v>0.0</v>
      </c>
      <c r="AY290" s="19">
        <f>BC289</f>
        <v>0.0</v>
      </c>
      <c r="AZ290" s="19">
        <f>ROUND(AY290*$AZ$5/12,2)</f>
        <v>0.0</v>
      </c>
      <c r="BA290" s="19">
        <f>MIN($BA$5,AY290+AZ290)</f>
        <v>0.0</v>
      </c>
      <c r="BB290" s="19">
        <f>MAX(0,MIN(AY290+AZ290-BA290,MonthlyPayment-SUM(H290,M290,R290,W290,AB290,AG290,AL290,AQ290,AV290,BA290)-SUM(I290,N290,S290,X290,AC290,AH290,AM290,AR290,AW290)))</f>
        <v>0.0</v>
      </c>
      <c r="BC290" s="19">
        <f>ROUND(AY290+AZ290-BA290-BB290,2)</f>
        <v>0.0</v>
      </c>
    </row>
    <row r="291" spans="1:55">
      <c r="A291" s="9">
        <v>285</v>
      </c>
      <c r="B291" s="15">
        <f>IF(FirstPayment="","",EDATE(FirstPayment,A291-1))</f>
        <v/>
      </c>
      <c r="C291" s="19">
        <f>SUM(H291,M291,R291,W291,AB291,AG291,AL291,AQ291,AV291,BA291,I291,N291,S291,X291,AC291,AH291,AM291,AR291,AW291,BB291)</f>
        <v>0.0</v>
      </c>
      <c r="D291" s="19">
        <f>SUM(J291,O291,T291,Y291,AD291,AI291,AN291,AS291,AX291,BC291)</f>
        <v>0.0</v>
      </c>
      <c r="E291" s="19">
        <f>SUM(G291,L291,Q291,V291,AA291,AF291,AK291,AP291,AU291,AZ291)</f>
        <v>0.0</v>
      </c>
      <c r="F291" s="19">
        <f>J290</f>
        <v>0.0</v>
      </c>
      <c r="G291" s="19">
        <f>ROUND(F291*$G$5/12,2)</f>
        <v>0.0</v>
      </c>
      <c r="H291" s="19">
        <f>MIN($H$5,F291+G291)</f>
        <v>0.0</v>
      </c>
      <c r="I291" s="19">
        <f>MAX(0,MIN(F291+G291-H291,MonthlyPayment-SUM(H291,M291,R291,W291,AB291,AG291,AL291,AQ291,AV291,BA291)))</f>
        <v>0.0</v>
      </c>
      <c r="J291" s="19">
        <f>ROUND(F291+G291-H291-I291,2)</f>
        <v>0.0</v>
      </c>
      <c r="K291" s="19">
        <f>O290</f>
        <v>0.0</v>
      </c>
      <c r="L291" s="19">
        <f>ROUND(K291*$L$5/12,2)</f>
        <v>0.0</v>
      </c>
      <c r="M291" s="19">
        <f>MIN($M$5,K291+L291)</f>
        <v>0.0</v>
      </c>
      <c r="N291" s="19">
        <f>MAX(0,MIN(K291+L291-M291,MonthlyPayment-SUM(H291,M291,R291,W291,AB291,AG291,AL291,AQ291,AV291,BA291)-SUM(I291)))</f>
        <v>0.0</v>
      </c>
      <c r="O291" s="19">
        <f>ROUND(K291+L291-M291-N291,2)</f>
        <v>0.0</v>
      </c>
      <c r="P291" s="19">
        <f>T290</f>
        <v>0.0</v>
      </c>
      <c r="Q291" s="19">
        <f>ROUND(P291*$Q$5/12,2)</f>
        <v>0.0</v>
      </c>
      <c r="R291" s="19">
        <f>MIN($R$5,P291+Q291)</f>
        <v>0.0</v>
      </c>
      <c r="S291" s="19">
        <f>MAX(0,MIN(P291+Q291-R291,MonthlyPayment-SUM(H291,M291,R291,W291,AB291,AG291,AL291,AQ291,AV291,BA291)-SUM(I291,N291)))</f>
        <v>0.0</v>
      </c>
      <c r="T291" s="19">
        <f>ROUND(P291+Q291-R291-S291,2)</f>
        <v>0.0</v>
      </c>
      <c r="U291" s="19">
        <f>Y290</f>
        <v>0.0</v>
      </c>
      <c r="V291" s="19">
        <f>ROUND(U291*$V$5/12,2)</f>
        <v>0.0</v>
      </c>
      <c r="W291" s="19">
        <f>MIN($W$5,U291+V291)</f>
        <v>0.0</v>
      </c>
      <c r="X291" s="19">
        <f>MAX(0,MIN(U291+V291-W291,MonthlyPayment-SUM(H291,M291,R291,W291,AB291,AG291,AL291,AQ291,AV291,BA291)-SUM(I291,N291,S291)))</f>
        <v>0.0</v>
      </c>
      <c r="Y291" s="19">
        <f>ROUND(U291+V291-W291-X291,2)</f>
        <v>0.0</v>
      </c>
      <c r="Z291" s="19">
        <f>AD290</f>
        <v>0.0</v>
      </c>
      <c r="AA291" s="19">
        <f>ROUND(Z291*$AA$5/12,2)</f>
        <v>0.0</v>
      </c>
      <c r="AB291" s="19">
        <f>MIN($AB$5,Z291+AA291)</f>
        <v>0.0</v>
      </c>
      <c r="AC291" s="19">
        <f>MAX(0,MIN(Z291+AA291-AB291,MonthlyPayment-SUM(H291,M291,R291,W291,AB291,AG291,AL291,AQ291,AV291,BA291)-SUM(I291,N291,S291,X291)))</f>
        <v>0.0</v>
      </c>
      <c r="AD291" s="19">
        <f>ROUND(Z291+AA291-AB291-AC291,2)</f>
        <v>0.0</v>
      </c>
      <c r="AE291" s="19">
        <f>AI290</f>
        <v>0.0</v>
      </c>
      <c r="AF291" s="19">
        <f>ROUND(AE291*$AF$5/12,2)</f>
        <v>0.0</v>
      </c>
      <c r="AG291" s="19">
        <f>MIN($AG$5,AE291+AF291)</f>
        <v>0.0</v>
      </c>
      <c r="AH291" s="19">
        <f>MAX(0,MIN(AE291+AF291-AG291,MonthlyPayment-SUM(H291,M291,R291,W291,AB291,AG291,AL291,AQ291,AV291,BA291)-SUM(I291,N291,S291,X291,AC291)))</f>
        <v>0.0</v>
      </c>
      <c r="AI291" s="19">
        <f>ROUND(AE291+AF291-AG291-AH291,2)</f>
        <v>0.0</v>
      </c>
      <c r="AJ291" s="19">
        <f>AN290</f>
        <v>0.0</v>
      </c>
      <c r="AK291" s="19">
        <f>ROUND(AJ291*$AK$5/12,2)</f>
        <v>0.0</v>
      </c>
      <c r="AL291" s="19">
        <f>MIN($AL$5,AJ291+AK291)</f>
        <v>0.0</v>
      </c>
      <c r="AM291" s="19">
        <f>MAX(0,MIN(AJ291+AK291-AL291,MonthlyPayment-SUM(H291,M291,R291,W291,AB291,AG291,AL291,AQ291,AV291,BA291)-SUM(I291,N291,S291,X291,AC291,AH291)))</f>
        <v>0.0</v>
      </c>
      <c r="AN291" s="19">
        <f>ROUND(AJ291+AK291-AL291-AM291,2)</f>
        <v>0.0</v>
      </c>
      <c r="AO291" s="19">
        <f>AS290</f>
        <v>0.0</v>
      </c>
      <c r="AP291" s="19">
        <f>ROUND(AO291*$AP$5/12,2)</f>
        <v>0.0</v>
      </c>
      <c r="AQ291" s="19">
        <f>MIN($AQ$5,AO291+AP291)</f>
        <v>0.0</v>
      </c>
      <c r="AR291" s="19">
        <f>MAX(0,MIN(AO291+AP291-AQ291,MonthlyPayment-SUM(H291,M291,R291,W291,AB291,AG291,AL291,AQ291,AV291,BA291)-SUM(I291,N291,S291,X291,AC291,AH291,AM291)))</f>
        <v>0.0</v>
      </c>
      <c r="AS291" s="19">
        <f>ROUND(AO291+AP291-AQ291-AR291,2)</f>
        <v>0.0</v>
      </c>
      <c r="AT291" s="19">
        <f>AX290</f>
        <v>0.0</v>
      </c>
      <c r="AU291" s="19">
        <f>ROUND(AT291*$AU$5/12,2)</f>
        <v>0.0</v>
      </c>
      <c r="AV291" s="19">
        <f>MIN($AV$5,AT291+AU291)</f>
        <v>0.0</v>
      </c>
      <c r="AW291" s="19">
        <f>MAX(0,MIN(AT291+AU291-AV291,MonthlyPayment-SUM(H291,M291,R291,W291,AB291,AG291,AL291,AQ291,AV291,BA291)-SUM(I291,N291,S291,X291,AC291,AH291,AM291,AR291)))</f>
        <v>0.0</v>
      </c>
      <c r="AX291" s="19">
        <f>ROUND(AT291+AU291-AV291-AW291,2)</f>
        <v>0.0</v>
      </c>
      <c r="AY291" s="19">
        <f>BC290</f>
        <v>0.0</v>
      </c>
      <c r="AZ291" s="19">
        <f>ROUND(AY291*$AZ$5/12,2)</f>
        <v>0.0</v>
      </c>
      <c r="BA291" s="19">
        <f>MIN($BA$5,AY291+AZ291)</f>
        <v>0.0</v>
      </c>
      <c r="BB291" s="19">
        <f>MAX(0,MIN(AY291+AZ291-BA291,MonthlyPayment-SUM(H291,M291,R291,W291,AB291,AG291,AL291,AQ291,AV291,BA291)-SUM(I291,N291,S291,X291,AC291,AH291,AM291,AR291,AW291)))</f>
        <v>0.0</v>
      </c>
      <c r="BC291" s="19">
        <f>ROUND(AY291+AZ291-BA291-BB291,2)</f>
        <v>0.0</v>
      </c>
    </row>
    <row r="292" spans="1:55">
      <c r="A292" s="9">
        <v>286</v>
      </c>
      <c r="B292" s="15">
        <f>IF(FirstPayment="","",EDATE(FirstPayment,A292-1))</f>
        <v/>
      </c>
      <c r="C292" s="19">
        <f>SUM(H292,M292,R292,W292,AB292,AG292,AL292,AQ292,AV292,BA292,I292,N292,S292,X292,AC292,AH292,AM292,AR292,AW292,BB292)</f>
        <v>0.0</v>
      </c>
      <c r="D292" s="19">
        <f>SUM(J292,O292,T292,Y292,AD292,AI292,AN292,AS292,AX292,BC292)</f>
        <v>0.0</v>
      </c>
      <c r="E292" s="19">
        <f>SUM(G292,L292,Q292,V292,AA292,AF292,AK292,AP292,AU292,AZ292)</f>
        <v>0.0</v>
      </c>
      <c r="F292" s="19">
        <f>J291</f>
        <v>0.0</v>
      </c>
      <c r="G292" s="19">
        <f>ROUND(F292*$G$5/12,2)</f>
        <v>0.0</v>
      </c>
      <c r="H292" s="19">
        <f>MIN($H$5,F292+G292)</f>
        <v>0.0</v>
      </c>
      <c r="I292" s="19">
        <f>MAX(0,MIN(F292+G292-H292,MonthlyPayment-SUM(H292,M292,R292,W292,AB292,AG292,AL292,AQ292,AV292,BA292)))</f>
        <v>0.0</v>
      </c>
      <c r="J292" s="19">
        <f>ROUND(F292+G292-H292-I292,2)</f>
        <v>0.0</v>
      </c>
      <c r="K292" s="19">
        <f>O291</f>
        <v>0.0</v>
      </c>
      <c r="L292" s="19">
        <f>ROUND(K292*$L$5/12,2)</f>
        <v>0.0</v>
      </c>
      <c r="M292" s="19">
        <f>MIN($M$5,K292+L292)</f>
        <v>0.0</v>
      </c>
      <c r="N292" s="19">
        <f>MAX(0,MIN(K292+L292-M292,MonthlyPayment-SUM(H292,M292,R292,W292,AB292,AG292,AL292,AQ292,AV292,BA292)-SUM(I292)))</f>
        <v>0.0</v>
      </c>
      <c r="O292" s="19">
        <f>ROUND(K292+L292-M292-N292,2)</f>
        <v>0.0</v>
      </c>
      <c r="P292" s="19">
        <f>T291</f>
        <v>0.0</v>
      </c>
      <c r="Q292" s="19">
        <f>ROUND(P292*$Q$5/12,2)</f>
        <v>0.0</v>
      </c>
      <c r="R292" s="19">
        <f>MIN($R$5,P292+Q292)</f>
        <v>0.0</v>
      </c>
      <c r="S292" s="19">
        <f>MAX(0,MIN(P292+Q292-R292,MonthlyPayment-SUM(H292,M292,R292,W292,AB292,AG292,AL292,AQ292,AV292,BA292)-SUM(I292,N292)))</f>
        <v>0.0</v>
      </c>
      <c r="T292" s="19">
        <f>ROUND(P292+Q292-R292-S292,2)</f>
        <v>0.0</v>
      </c>
      <c r="U292" s="19">
        <f>Y291</f>
        <v>0.0</v>
      </c>
      <c r="V292" s="19">
        <f>ROUND(U292*$V$5/12,2)</f>
        <v>0.0</v>
      </c>
      <c r="W292" s="19">
        <f>MIN($W$5,U292+V292)</f>
        <v>0.0</v>
      </c>
      <c r="X292" s="19">
        <f>MAX(0,MIN(U292+V292-W292,MonthlyPayment-SUM(H292,M292,R292,W292,AB292,AG292,AL292,AQ292,AV292,BA292)-SUM(I292,N292,S292)))</f>
        <v>0.0</v>
      </c>
      <c r="Y292" s="19">
        <f>ROUND(U292+V292-W292-X292,2)</f>
        <v>0.0</v>
      </c>
      <c r="Z292" s="19">
        <f>AD291</f>
        <v>0.0</v>
      </c>
      <c r="AA292" s="19">
        <f>ROUND(Z292*$AA$5/12,2)</f>
        <v>0.0</v>
      </c>
      <c r="AB292" s="19">
        <f>MIN($AB$5,Z292+AA292)</f>
        <v>0.0</v>
      </c>
      <c r="AC292" s="19">
        <f>MAX(0,MIN(Z292+AA292-AB292,MonthlyPayment-SUM(H292,M292,R292,W292,AB292,AG292,AL292,AQ292,AV292,BA292)-SUM(I292,N292,S292,X292)))</f>
        <v>0.0</v>
      </c>
      <c r="AD292" s="19">
        <f>ROUND(Z292+AA292-AB292-AC292,2)</f>
        <v>0.0</v>
      </c>
      <c r="AE292" s="19">
        <f>AI291</f>
        <v>0.0</v>
      </c>
      <c r="AF292" s="19">
        <f>ROUND(AE292*$AF$5/12,2)</f>
        <v>0.0</v>
      </c>
      <c r="AG292" s="19">
        <f>MIN($AG$5,AE292+AF292)</f>
        <v>0.0</v>
      </c>
      <c r="AH292" s="19">
        <f>MAX(0,MIN(AE292+AF292-AG292,MonthlyPayment-SUM(H292,M292,R292,W292,AB292,AG292,AL292,AQ292,AV292,BA292)-SUM(I292,N292,S292,X292,AC292)))</f>
        <v>0.0</v>
      </c>
      <c r="AI292" s="19">
        <f>ROUND(AE292+AF292-AG292-AH292,2)</f>
        <v>0.0</v>
      </c>
      <c r="AJ292" s="19">
        <f>AN291</f>
        <v>0.0</v>
      </c>
      <c r="AK292" s="19">
        <f>ROUND(AJ292*$AK$5/12,2)</f>
        <v>0.0</v>
      </c>
      <c r="AL292" s="19">
        <f>MIN($AL$5,AJ292+AK292)</f>
        <v>0.0</v>
      </c>
      <c r="AM292" s="19">
        <f>MAX(0,MIN(AJ292+AK292-AL292,MonthlyPayment-SUM(H292,M292,R292,W292,AB292,AG292,AL292,AQ292,AV292,BA292)-SUM(I292,N292,S292,X292,AC292,AH292)))</f>
        <v>0.0</v>
      </c>
      <c r="AN292" s="19">
        <f>ROUND(AJ292+AK292-AL292-AM292,2)</f>
        <v>0.0</v>
      </c>
      <c r="AO292" s="19">
        <f>AS291</f>
        <v>0.0</v>
      </c>
      <c r="AP292" s="19">
        <f>ROUND(AO292*$AP$5/12,2)</f>
        <v>0.0</v>
      </c>
      <c r="AQ292" s="19">
        <f>MIN($AQ$5,AO292+AP292)</f>
        <v>0.0</v>
      </c>
      <c r="AR292" s="19">
        <f>MAX(0,MIN(AO292+AP292-AQ292,MonthlyPayment-SUM(H292,M292,R292,W292,AB292,AG292,AL292,AQ292,AV292,BA292)-SUM(I292,N292,S292,X292,AC292,AH292,AM292)))</f>
        <v>0.0</v>
      </c>
      <c r="AS292" s="19">
        <f>ROUND(AO292+AP292-AQ292-AR292,2)</f>
        <v>0.0</v>
      </c>
      <c r="AT292" s="19">
        <f>AX291</f>
        <v>0.0</v>
      </c>
      <c r="AU292" s="19">
        <f>ROUND(AT292*$AU$5/12,2)</f>
        <v>0.0</v>
      </c>
      <c r="AV292" s="19">
        <f>MIN($AV$5,AT292+AU292)</f>
        <v>0.0</v>
      </c>
      <c r="AW292" s="19">
        <f>MAX(0,MIN(AT292+AU292-AV292,MonthlyPayment-SUM(H292,M292,R292,W292,AB292,AG292,AL292,AQ292,AV292,BA292)-SUM(I292,N292,S292,X292,AC292,AH292,AM292,AR292)))</f>
        <v>0.0</v>
      </c>
      <c r="AX292" s="19">
        <f>ROUND(AT292+AU292-AV292-AW292,2)</f>
        <v>0.0</v>
      </c>
      <c r="AY292" s="19">
        <f>BC291</f>
        <v>0.0</v>
      </c>
      <c r="AZ292" s="19">
        <f>ROUND(AY292*$AZ$5/12,2)</f>
        <v>0.0</v>
      </c>
      <c r="BA292" s="19">
        <f>MIN($BA$5,AY292+AZ292)</f>
        <v>0.0</v>
      </c>
      <c r="BB292" s="19">
        <f>MAX(0,MIN(AY292+AZ292-BA292,MonthlyPayment-SUM(H292,M292,R292,W292,AB292,AG292,AL292,AQ292,AV292,BA292)-SUM(I292,N292,S292,X292,AC292,AH292,AM292,AR292,AW292)))</f>
        <v>0.0</v>
      </c>
      <c r="BC292" s="19">
        <f>ROUND(AY292+AZ292-BA292-BB292,2)</f>
        <v>0.0</v>
      </c>
    </row>
    <row r="293" spans="1:55">
      <c r="A293" s="9">
        <v>287</v>
      </c>
      <c r="B293" s="15">
        <f>IF(FirstPayment="","",EDATE(FirstPayment,A293-1))</f>
        <v/>
      </c>
      <c r="C293" s="19">
        <f>SUM(H293,M293,R293,W293,AB293,AG293,AL293,AQ293,AV293,BA293,I293,N293,S293,X293,AC293,AH293,AM293,AR293,AW293,BB293)</f>
        <v>0.0</v>
      </c>
      <c r="D293" s="19">
        <f>SUM(J293,O293,T293,Y293,AD293,AI293,AN293,AS293,AX293,BC293)</f>
        <v>0.0</v>
      </c>
      <c r="E293" s="19">
        <f>SUM(G293,L293,Q293,V293,AA293,AF293,AK293,AP293,AU293,AZ293)</f>
        <v>0.0</v>
      </c>
      <c r="F293" s="19">
        <f>J292</f>
        <v>0.0</v>
      </c>
      <c r="G293" s="19">
        <f>ROUND(F293*$G$5/12,2)</f>
        <v>0.0</v>
      </c>
      <c r="H293" s="19">
        <f>MIN($H$5,F293+G293)</f>
        <v>0.0</v>
      </c>
      <c r="I293" s="19">
        <f>MAX(0,MIN(F293+G293-H293,MonthlyPayment-SUM(H293,M293,R293,W293,AB293,AG293,AL293,AQ293,AV293,BA293)))</f>
        <v>0.0</v>
      </c>
      <c r="J293" s="19">
        <f>ROUND(F293+G293-H293-I293,2)</f>
        <v>0.0</v>
      </c>
      <c r="K293" s="19">
        <f>O292</f>
        <v>0.0</v>
      </c>
      <c r="L293" s="19">
        <f>ROUND(K293*$L$5/12,2)</f>
        <v>0.0</v>
      </c>
      <c r="M293" s="19">
        <f>MIN($M$5,K293+L293)</f>
        <v>0.0</v>
      </c>
      <c r="N293" s="19">
        <f>MAX(0,MIN(K293+L293-M293,MonthlyPayment-SUM(H293,M293,R293,W293,AB293,AG293,AL293,AQ293,AV293,BA293)-SUM(I293)))</f>
        <v>0.0</v>
      </c>
      <c r="O293" s="19">
        <f>ROUND(K293+L293-M293-N293,2)</f>
        <v>0.0</v>
      </c>
      <c r="P293" s="19">
        <f>T292</f>
        <v>0.0</v>
      </c>
      <c r="Q293" s="19">
        <f>ROUND(P293*$Q$5/12,2)</f>
        <v>0.0</v>
      </c>
      <c r="R293" s="19">
        <f>MIN($R$5,P293+Q293)</f>
        <v>0.0</v>
      </c>
      <c r="S293" s="19">
        <f>MAX(0,MIN(P293+Q293-R293,MonthlyPayment-SUM(H293,M293,R293,W293,AB293,AG293,AL293,AQ293,AV293,BA293)-SUM(I293,N293)))</f>
        <v>0.0</v>
      </c>
      <c r="T293" s="19">
        <f>ROUND(P293+Q293-R293-S293,2)</f>
        <v>0.0</v>
      </c>
      <c r="U293" s="19">
        <f>Y292</f>
        <v>0.0</v>
      </c>
      <c r="V293" s="19">
        <f>ROUND(U293*$V$5/12,2)</f>
        <v>0.0</v>
      </c>
      <c r="W293" s="19">
        <f>MIN($W$5,U293+V293)</f>
        <v>0.0</v>
      </c>
      <c r="X293" s="19">
        <f>MAX(0,MIN(U293+V293-W293,MonthlyPayment-SUM(H293,M293,R293,W293,AB293,AG293,AL293,AQ293,AV293,BA293)-SUM(I293,N293,S293)))</f>
        <v>0.0</v>
      </c>
      <c r="Y293" s="19">
        <f>ROUND(U293+V293-W293-X293,2)</f>
        <v>0.0</v>
      </c>
      <c r="Z293" s="19">
        <f>AD292</f>
        <v>0.0</v>
      </c>
      <c r="AA293" s="19">
        <f>ROUND(Z293*$AA$5/12,2)</f>
        <v>0.0</v>
      </c>
      <c r="AB293" s="19">
        <f>MIN($AB$5,Z293+AA293)</f>
        <v>0.0</v>
      </c>
      <c r="AC293" s="19">
        <f>MAX(0,MIN(Z293+AA293-AB293,MonthlyPayment-SUM(H293,M293,R293,W293,AB293,AG293,AL293,AQ293,AV293,BA293)-SUM(I293,N293,S293,X293)))</f>
        <v>0.0</v>
      </c>
      <c r="AD293" s="19">
        <f>ROUND(Z293+AA293-AB293-AC293,2)</f>
        <v>0.0</v>
      </c>
      <c r="AE293" s="19">
        <f>AI292</f>
        <v>0.0</v>
      </c>
      <c r="AF293" s="19">
        <f>ROUND(AE293*$AF$5/12,2)</f>
        <v>0.0</v>
      </c>
      <c r="AG293" s="19">
        <f>MIN($AG$5,AE293+AF293)</f>
        <v>0.0</v>
      </c>
      <c r="AH293" s="19">
        <f>MAX(0,MIN(AE293+AF293-AG293,MonthlyPayment-SUM(H293,M293,R293,W293,AB293,AG293,AL293,AQ293,AV293,BA293)-SUM(I293,N293,S293,X293,AC293)))</f>
        <v>0.0</v>
      </c>
      <c r="AI293" s="19">
        <f>ROUND(AE293+AF293-AG293-AH293,2)</f>
        <v>0.0</v>
      </c>
      <c r="AJ293" s="19">
        <f>AN292</f>
        <v>0.0</v>
      </c>
      <c r="AK293" s="19">
        <f>ROUND(AJ293*$AK$5/12,2)</f>
        <v>0.0</v>
      </c>
      <c r="AL293" s="19">
        <f>MIN($AL$5,AJ293+AK293)</f>
        <v>0.0</v>
      </c>
      <c r="AM293" s="19">
        <f>MAX(0,MIN(AJ293+AK293-AL293,MonthlyPayment-SUM(H293,M293,R293,W293,AB293,AG293,AL293,AQ293,AV293,BA293)-SUM(I293,N293,S293,X293,AC293,AH293)))</f>
        <v>0.0</v>
      </c>
      <c r="AN293" s="19">
        <f>ROUND(AJ293+AK293-AL293-AM293,2)</f>
        <v>0.0</v>
      </c>
      <c r="AO293" s="19">
        <f>AS292</f>
        <v>0.0</v>
      </c>
      <c r="AP293" s="19">
        <f>ROUND(AO293*$AP$5/12,2)</f>
        <v>0.0</v>
      </c>
      <c r="AQ293" s="19">
        <f>MIN($AQ$5,AO293+AP293)</f>
        <v>0.0</v>
      </c>
      <c r="AR293" s="19">
        <f>MAX(0,MIN(AO293+AP293-AQ293,MonthlyPayment-SUM(H293,M293,R293,W293,AB293,AG293,AL293,AQ293,AV293,BA293)-SUM(I293,N293,S293,X293,AC293,AH293,AM293)))</f>
        <v>0.0</v>
      </c>
      <c r="AS293" s="19">
        <f>ROUND(AO293+AP293-AQ293-AR293,2)</f>
        <v>0.0</v>
      </c>
      <c r="AT293" s="19">
        <f>AX292</f>
        <v>0.0</v>
      </c>
      <c r="AU293" s="19">
        <f>ROUND(AT293*$AU$5/12,2)</f>
        <v>0.0</v>
      </c>
      <c r="AV293" s="19">
        <f>MIN($AV$5,AT293+AU293)</f>
        <v>0.0</v>
      </c>
      <c r="AW293" s="19">
        <f>MAX(0,MIN(AT293+AU293-AV293,MonthlyPayment-SUM(H293,M293,R293,W293,AB293,AG293,AL293,AQ293,AV293,BA293)-SUM(I293,N293,S293,X293,AC293,AH293,AM293,AR293)))</f>
        <v>0.0</v>
      </c>
      <c r="AX293" s="19">
        <f>ROUND(AT293+AU293-AV293-AW293,2)</f>
        <v>0.0</v>
      </c>
      <c r="AY293" s="19">
        <f>BC292</f>
        <v>0.0</v>
      </c>
      <c r="AZ293" s="19">
        <f>ROUND(AY293*$AZ$5/12,2)</f>
        <v>0.0</v>
      </c>
      <c r="BA293" s="19">
        <f>MIN($BA$5,AY293+AZ293)</f>
        <v>0.0</v>
      </c>
      <c r="BB293" s="19">
        <f>MAX(0,MIN(AY293+AZ293-BA293,MonthlyPayment-SUM(H293,M293,R293,W293,AB293,AG293,AL293,AQ293,AV293,BA293)-SUM(I293,N293,S293,X293,AC293,AH293,AM293,AR293,AW293)))</f>
        <v>0.0</v>
      </c>
      <c r="BC293" s="19">
        <f>ROUND(AY293+AZ293-BA293-BB293,2)</f>
        <v>0.0</v>
      </c>
    </row>
    <row r="294" spans="1:55">
      <c r="A294" s="9">
        <v>288</v>
      </c>
      <c r="B294" s="15">
        <f>IF(FirstPayment="","",EDATE(FirstPayment,A294-1))</f>
        <v/>
      </c>
      <c r="C294" s="19">
        <f>SUM(H294,M294,R294,W294,AB294,AG294,AL294,AQ294,AV294,BA294,I294,N294,S294,X294,AC294,AH294,AM294,AR294,AW294,BB294)</f>
        <v>0.0</v>
      </c>
      <c r="D294" s="19">
        <f>SUM(J294,O294,T294,Y294,AD294,AI294,AN294,AS294,AX294,BC294)</f>
        <v>0.0</v>
      </c>
      <c r="E294" s="19">
        <f>SUM(G294,L294,Q294,V294,AA294,AF294,AK294,AP294,AU294,AZ294)</f>
        <v>0.0</v>
      </c>
      <c r="F294" s="19">
        <f>J293</f>
        <v>0.0</v>
      </c>
      <c r="G294" s="19">
        <f>ROUND(F294*$G$5/12,2)</f>
        <v>0.0</v>
      </c>
      <c r="H294" s="19">
        <f>MIN($H$5,F294+G294)</f>
        <v>0.0</v>
      </c>
      <c r="I294" s="19">
        <f>MAX(0,MIN(F294+G294-H294,MonthlyPayment-SUM(H294,M294,R294,W294,AB294,AG294,AL294,AQ294,AV294,BA294)))</f>
        <v>0.0</v>
      </c>
      <c r="J294" s="19">
        <f>ROUND(F294+G294-H294-I294,2)</f>
        <v>0.0</v>
      </c>
      <c r="K294" s="19">
        <f>O293</f>
        <v>0.0</v>
      </c>
      <c r="L294" s="19">
        <f>ROUND(K294*$L$5/12,2)</f>
        <v>0.0</v>
      </c>
      <c r="M294" s="19">
        <f>MIN($M$5,K294+L294)</f>
        <v>0.0</v>
      </c>
      <c r="N294" s="19">
        <f>MAX(0,MIN(K294+L294-M294,MonthlyPayment-SUM(H294,M294,R294,W294,AB294,AG294,AL294,AQ294,AV294,BA294)-SUM(I294)))</f>
        <v>0.0</v>
      </c>
      <c r="O294" s="19">
        <f>ROUND(K294+L294-M294-N294,2)</f>
        <v>0.0</v>
      </c>
      <c r="P294" s="19">
        <f>T293</f>
        <v>0.0</v>
      </c>
      <c r="Q294" s="19">
        <f>ROUND(P294*$Q$5/12,2)</f>
        <v>0.0</v>
      </c>
      <c r="R294" s="19">
        <f>MIN($R$5,P294+Q294)</f>
        <v>0.0</v>
      </c>
      <c r="S294" s="19">
        <f>MAX(0,MIN(P294+Q294-R294,MonthlyPayment-SUM(H294,M294,R294,W294,AB294,AG294,AL294,AQ294,AV294,BA294)-SUM(I294,N294)))</f>
        <v>0.0</v>
      </c>
      <c r="T294" s="19">
        <f>ROUND(P294+Q294-R294-S294,2)</f>
        <v>0.0</v>
      </c>
      <c r="U294" s="19">
        <f>Y293</f>
        <v>0.0</v>
      </c>
      <c r="V294" s="19">
        <f>ROUND(U294*$V$5/12,2)</f>
        <v>0.0</v>
      </c>
      <c r="W294" s="19">
        <f>MIN($W$5,U294+V294)</f>
        <v>0.0</v>
      </c>
      <c r="X294" s="19">
        <f>MAX(0,MIN(U294+V294-W294,MonthlyPayment-SUM(H294,M294,R294,W294,AB294,AG294,AL294,AQ294,AV294,BA294)-SUM(I294,N294,S294)))</f>
        <v>0.0</v>
      </c>
      <c r="Y294" s="19">
        <f>ROUND(U294+V294-W294-X294,2)</f>
        <v>0.0</v>
      </c>
      <c r="Z294" s="19">
        <f>AD293</f>
        <v>0.0</v>
      </c>
      <c r="AA294" s="19">
        <f>ROUND(Z294*$AA$5/12,2)</f>
        <v>0.0</v>
      </c>
      <c r="AB294" s="19">
        <f>MIN($AB$5,Z294+AA294)</f>
        <v>0.0</v>
      </c>
      <c r="AC294" s="19">
        <f>MAX(0,MIN(Z294+AA294-AB294,MonthlyPayment-SUM(H294,M294,R294,W294,AB294,AG294,AL294,AQ294,AV294,BA294)-SUM(I294,N294,S294,X294)))</f>
        <v>0.0</v>
      </c>
      <c r="AD294" s="19">
        <f>ROUND(Z294+AA294-AB294-AC294,2)</f>
        <v>0.0</v>
      </c>
      <c r="AE294" s="19">
        <f>AI293</f>
        <v>0.0</v>
      </c>
      <c r="AF294" s="19">
        <f>ROUND(AE294*$AF$5/12,2)</f>
        <v>0.0</v>
      </c>
      <c r="AG294" s="19">
        <f>MIN($AG$5,AE294+AF294)</f>
        <v>0.0</v>
      </c>
      <c r="AH294" s="19">
        <f>MAX(0,MIN(AE294+AF294-AG294,MonthlyPayment-SUM(H294,M294,R294,W294,AB294,AG294,AL294,AQ294,AV294,BA294)-SUM(I294,N294,S294,X294,AC294)))</f>
        <v>0.0</v>
      </c>
      <c r="AI294" s="19">
        <f>ROUND(AE294+AF294-AG294-AH294,2)</f>
        <v>0.0</v>
      </c>
      <c r="AJ294" s="19">
        <f>AN293</f>
        <v>0.0</v>
      </c>
      <c r="AK294" s="19">
        <f>ROUND(AJ294*$AK$5/12,2)</f>
        <v>0.0</v>
      </c>
      <c r="AL294" s="19">
        <f>MIN($AL$5,AJ294+AK294)</f>
        <v>0.0</v>
      </c>
      <c r="AM294" s="19">
        <f>MAX(0,MIN(AJ294+AK294-AL294,MonthlyPayment-SUM(H294,M294,R294,W294,AB294,AG294,AL294,AQ294,AV294,BA294)-SUM(I294,N294,S294,X294,AC294,AH294)))</f>
        <v>0.0</v>
      </c>
      <c r="AN294" s="19">
        <f>ROUND(AJ294+AK294-AL294-AM294,2)</f>
        <v>0.0</v>
      </c>
      <c r="AO294" s="19">
        <f>AS293</f>
        <v>0.0</v>
      </c>
      <c r="AP294" s="19">
        <f>ROUND(AO294*$AP$5/12,2)</f>
        <v>0.0</v>
      </c>
      <c r="AQ294" s="19">
        <f>MIN($AQ$5,AO294+AP294)</f>
        <v>0.0</v>
      </c>
      <c r="AR294" s="19">
        <f>MAX(0,MIN(AO294+AP294-AQ294,MonthlyPayment-SUM(H294,M294,R294,W294,AB294,AG294,AL294,AQ294,AV294,BA294)-SUM(I294,N294,S294,X294,AC294,AH294,AM294)))</f>
        <v>0.0</v>
      </c>
      <c r="AS294" s="19">
        <f>ROUND(AO294+AP294-AQ294-AR294,2)</f>
        <v>0.0</v>
      </c>
      <c r="AT294" s="19">
        <f>AX293</f>
        <v>0.0</v>
      </c>
      <c r="AU294" s="19">
        <f>ROUND(AT294*$AU$5/12,2)</f>
        <v>0.0</v>
      </c>
      <c r="AV294" s="19">
        <f>MIN($AV$5,AT294+AU294)</f>
        <v>0.0</v>
      </c>
      <c r="AW294" s="19">
        <f>MAX(0,MIN(AT294+AU294-AV294,MonthlyPayment-SUM(H294,M294,R294,W294,AB294,AG294,AL294,AQ294,AV294,BA294)-SUM(I294,N294,S294,X294,AC294,AH294,AM294,AR294)))</f>
        <v>0.0</v>
      </c>
      <c r="AX294" s="19">
        <f>ROUND(AT294+AU294-AV294-AW294,2)</f>
        <v>0.0</v>
      </c>
      <c r="AY294" s="19">
        <f>BC293</f>
        <v>0.0</v>
      </c>
      <c r="AZ294" s="19">
        <f>ROUND(AY294*$AZ$5/12,2)</f>
        <v>0.0</v>
      </c>
      <c r="BA294" s="19">
        <f>MIN($BA$5,AY294+AZ294)</f>
        <v>0.0</v>
      </c>
      <c r="BB294" s="19">
        <f>MAX(0,MIN(AY294+AZ294-BA294,MonthlyPayment-SUM(H294,M294,R294,W294,AB294,AG294,AL294,AQ294,AV294,BA294)-SUM(I294,N294,S294,X294,AC294,AH294,AM294,AR294,AW294)))</f>
        <v>0.0</v>
      </c>
      <c r="BC294" s="19">
        <f>ROUND(AY294+AZ294-BA294-BB294,2)</f>
        <v>0.0</v>
      </c>
    </row>
    <row r="295" spans="1:55">
      <c r="A295" s="9">
        <v>289</v>
      </c>
      <c r="B295" s="15">
        <f>IF(FirstPayment="","",EDATE(FirstPayment,A295-1))</f>
        <v/>
      </c>
      <c r="C295" s="19">
        <f>SUM(H295,M295,R295,W295,AB295,AG295,AL295,AQ295,AV295,BA295,I295,N295,S295,X295,AC295,AH295,AM295,AR295,AW295,BB295)</f>
        <v>0.0</v>
      </c>
      <c r="D295" s="19">
        <f>SUM(J295,O295,T295,Y295,AD295,AI295,AN295,AS295,AX295,BC295)</f>
        <v>0.0</v>
      </c>
      <c r="E295" s="19">
        <f>SUM(G295,L295,Q295,V295,AA295,AF295,AK295,AP295,AU295,AZ295)</f>
        <v>0.0</v>
      </c>
      <c r="F295" s="19">
        <f>J294</f>
        <v>0.0</v>
      </c>
      <c r="G295" s="19">
        <f>ROUND(F295*$G$5/12,2)</f>
        <v>0.0</v>
      </c>
      <c r="H295" s="19">
        <f>MIN($H$5,F295+G295)</f>
        <v>0.0</v>
      </c>
      <c r="I295" s="19">
        <f>MAX(0,MIN(F295+G295-H295,MonthlyPayment-SUM(H295,M295,R295,W295,AB295,AG295,AL295,AQ295,AV295,BA295)))</f>
        <v>0.0</v>
      </c>
      <c r="J295" s="19">
        <f>ROUND(F295+G295-H295-I295,2)</f>
        <v>0.0</v>
      </c>
      <c r="K295" s="19">
        <f>O294</f>
        <v>0.0</v>
      </c>
      <c r="L295" s="19">
        <f>ROUND(K295*$L$5/12,2)</f>
        <v>0.0</v>
      </c>
      <c r="M295" s="19">
        <f>MIN($M$5,K295+L295)</f>
        <v>0.0</v>
      </c>
      <c r="N295" s="19">
        <f>MAX(0,MIN(K295+L295-M295,MonthlyPayment-SUM(H295,M295,R295,W295,AB295,AG295,AL295,AQ295,AV295,BA295)-SUM(I295)))</f>
        <v>0.0</v>
      </c>
      <c r="O295" s="19">
        <f>ROUND(K295+L295-M295-N295,2)</f>
        <v>0.0</v>
      </c>
      <c r="P295" s="19">
        <f>T294</f>
        <v>0.0</v>
      </c>
      <c r="Q295" s="19">
        <f>ROUND(P295*$Q$5/12,2)</f>
        <v>0.0</v>
      </c>
      <c r="R295" s="19">
        <f>MIN($R$5,P295+Q295)</f>
        <v>0.0</v>
      </c>
      <c r="S295" s="19">
        <f>MAX(0,MIN(P295+Q295-R295,MonthlyPayment-SUM(H295,M295,R295,W295,AB295,AG295,AL295,AQ295,AV295,BA295)-SUM(I295,N295)))</f>
        <v>0.0</v>
      </c>
      <c r="T295" s="19">
        <f>ROUND(P295+Q295-R295-S295,2)</f>
        <v>0.0</v>
      </c>
      <c r="U295" s="19">
        <f>Y294</f>
        <v>0.0</v>
      </c>
      <c r="V295" s="19">
        <f>ROUND(U295*$V$5/12,2)</f>
        <v>0.0</v>
      </c>
      <c r="W295" s="19">
        <f>MIN($W$5,U295+V295)</f>
        <v>0.0</v>
      </c>
      <c r="X295" s="19">
        <f>MAX(0,MIN(U295+V295-W295,MonthlyPayment-SUM(H295,M295,R295,W295,AB295,AG295,AL295,AQ295,AV295,BA295)-SUM(I295,N295,S295)))</f>
        <v>0.0</v>
      </c>
      <c r="Y295" s="19">
        <f>ROUND(U295+V295-W295-X295,2)</f>
        <v>0.0</v>
      </c>
      <c r="Z295" s="19">
        <f>AD294</f>
        <v>0.0</v>
      </c>
      <c r="AA295" s="19">
        <f>ROUND(Z295*$AA$5/12,2)</f>
        <v>0.0</v>
      </c>
      <c r="AB295" s="19">
        <f>MIN($AB$5,Z295+AA295)</f>
        <v>0.0</v>
      </c>
      <c r="AC295" s="19">
        <f>MAX(0,MIN(Z295+AA295-AB295,MonthlyPayment-SUM(H295,M295,R295,W295,AB295,AG295,AL295,AQ295,AV295,BA295)-SUM(I295,N295,S295,X295)))</f>
        <v>0.0</v>
      </c>
      <c r="AD295" s="19">
        <f>ROUND(Z295+AA295-AB295-AC295,2)</f>
        <v>0.0</v>
      </c>
      <c r="AE295" s="19">
        <f>AI294</f>
        <v>0.0</v>
      </c>
      <c r="AF295" s="19">
        <f>ROUND(AE295*$AF$5/12,2)</f>
        <v>0.0</v>
      </c>
      <c r="AG295" s="19">
        <f>MIN($AG$5,AE295+AF295)</f>
        <v>0.0</v>
      </c>
      <c r="AH295" s="19">
        <f>MAX(0,MIN(AE295+AF295-AG295,MonthlyPayment-SUM(H295,M295,R295,W295,AB295,AG295,AL295,AQ295,AV295,BA295)-SUM(I295,N295,S295,X295,AC295)))</f>
        <v>0.0</v>
      </c>
      <c r="AI295" s="19">
        <f>ROUND(AE295+AF295-AG295-AH295,2)</f>
        <v>0.0</v>
      </c>
      <c r="AJ295" s="19">
        <f>AN294</f>
        <v>0.0</v>
      </c>
      <c r="AK295" s="19">
        <f>ROUND(AJ295*$AK$5/12,2)</f>
        <v>0.0</v>
      </c>
      <c r="AL295" s="19">
        <f>MIN($AL$5,AJ295+AK295)</f>
        <v>0.0</v>
      </c>
      <c r="AM295" s="19">
        <f>MAX(0,MIN(AJ295+AK295-AL295,MonthlyPayment-SUM(H295,M295,R295,W295,AB295,AG295,AL295,AQ295,AV295,BA295)-SUM(I295,N295,S295,X295,AC295,AH295)))</f>
        <v>0.0</v>
      </c>
      <c r="AN295" s="19">
        <f>ROUND(AJ295+AK295-AL295-AM295,2)</f>
        <v>0.0</v>
      </c>
      <c r="AO295" s="19">
        <f>AS294</f>
        <v>0.0</v>
      </c>
      <c r="AP295" s="19">
        <f>ROUND(AO295*$AP$5/12,2)</f>
        <v>0.0</v>
      </c>
      <c r="AQ295" s="19">
        <f>MIN($AQ$5,AO295+AP295)</f>
        <v>0.0</v>
      </c>
      <c r="AR295" s="19">
        <f>MAX(0,MIN(AO295+AP295-AQ295,MonthlyPayment-SUM(H295,M295,R295,W295,AB295,AG295,AL295,AQ295,AV295,BA295)-SUM(I295,N295,S295,X295,AC295,AH295,AM295)))</f>
        <v>0.0</v>
      </c>
      <c r="AS295" s="19">
        <f>ROUND(AO295+AP295-AQ295-AR295,2)</f>
        <v>0.0</v>
      </c>
      <c r="AT295" s="19">
        <f>AX294</f>
        <v>0.0</v>
      </c>
      <c r="AU295" s="19">
        <f>ROUND(AT295*$AU$5/12,2)</f>
        <v>0.0</v>
      </c>
      <c r="AV295" s="19">
        <f>MIN($AV$5,AT295+AU295)</f>
        <v>0.0</v>
      </c>
      <c r="AW295" s="19">
        <f>MAX(0,MIN(AT295+AU295-AV295,MonthlyPayment-SUM(H295,M295,R295,W295,AB295,AG295,AL295,AQ295,AV295,BA295)-SUM(I295,N295,S295,X295,AC295,AH295,AM295,AR295)))</f>
        <v>0.0</v>
      </c>
      <c r="AX295" s="19">
        <f>ROUND(AT295+AU295-AV295-AW295,2)</f>
        <v>0.0</v>
      </c>
      <c r="AY295" s="19">
        <f>BC294</f>
        <v>0.0</v>
      </c>
      <c r="AZ295" s="19">
        <f>ROUND(AY295*$AZ$5/12,2)</f>
        <v>0.0</v>
      </c>
      <c r="BA295" s="19">
        <f>MIN($BA$5,AY295+AZ295)</f>
        <v>0.0</v>
      </c>
      <c r="BB295" s="19">
        <f>MAX(0,MIN(AY295+AZ295-BA295,MonthlyPayment-SUM(H295,M295,R295,W295,AB295,AG295,AL295,AQ295,AV295,BA295)-SUM(I295,N295,S295,X295,AC295,AH295,AM295,AR295,AW295)))</f>
        <v>0.0</v>
      </c>
      <c r="BC295" s="19">
        <f>ROUND(AY295+AZ295-BA295-BB295,2)</f>
        <v>0.0</v>
      </c>
    </row>
    <row r="296" spans="1:55">
      <c r="A296" s="9">
        <v>290</v>
      </c>
      <c r="B296" s="15">
        <f>IF(FirstPayment="","",EDATE(FirstPayment,A296-1))</f>
        <v/>
      </c>
      <c r="C296" s="19">
        <f>SUM(H296,M296,R296,W296,AB296,AG296,AL296,AQ296,AV296,BA296,I296,N296,S296,X296,AC296,AH296,AM296,AR296,AW296,BB296)</f>
        <v>0.0</v>
      </c>
      <c r="D296" s="19">
        <f>SUM(J296,O296,T296,Y296,AD296,AI296,AN296,AS296,AX296,BC296)</f>
        <v>0.0</v>
      </c>
      <c r="E296" s="19">
        <f>SUM(G296,L296,Q296,V296,AA296,AF296,AK296,AP296,AU296,AZ296)</f>
        <v>0.0</v>
      </c>
      <c r="F296" s="19">
        <f>J295</f>
        <v>0.0</v>
      </c>
      <c r="G296" s="19">
        <f>ROUND(F296*$G$5/12,2)</f>
        <v>0.0</v>
      </c>
      <c r="H296" s="19">
        <f>MIN($H$5,F296+G296)</f>
        <v>0.0</v>
      </c>
      <c r="I296" s="19">
        <f>MAX(0,MIN(F296+G296-H296,MonthlyPayment-SUM(H296,M296,R296,W296,AB296,AG296,AL296,AQ296,AV296,BA296)))</f>
        <v>0.0</v>
      </c>
      <c r="J296" s="19">
        <f>ROUND(F296+G296-H296-I296,2)</f>
        <v>0.0</v>
      </c>
      <c r="K296" s="19">
        <f>O295</f>
        <v>0.0</v>
      </c>
      <c r="L296" s="19">
        <f>ROUND(K296*$L$5/12,2)</f>
        <v>0.0</v>
      </c>
      <c r="M296" s="19">
        <f>MIN($M$5,K296+L296)</f>
        <v>0.0</v>
      </c>
      <c r="N296" s="19">
        <f>MAX(0,MIN(K296+L296-M296,MonthlyPayment-SUM(H296,M296,R296,W296,AB296,AG296,AL296,AQ296,AV296,BA296)-SUM(I296)))</f>
        <v>0.0</v>
      </c>
      <c r="O296" s="19">
        <f>ROUND(K296+L296-M296-N296,2)</f>
        <v>0.0</v>
      </c>
      <c r="P296" s="19">
        <f>T295</f>
        <v>0.0</v>
      </c>
      <c r="Q296" s="19">
        <f>ROUND(P296*$Q$5/12,2)</f>
        <v>0.0</v>
      </c>
      <c r="R296" s="19">
        <f>MIN($R$5,P296+Q296)</f>
        <v>0.0</v>
      </c>
      <c r="S296" s="19">
        <f>MAX(0,MIN(P296+Q296-R296,MonthlyPayment-SUM(H296,M296,R296,W296,AB296,AG296,AL296,AQ296,AV296,BA296)-SUM(I296,N296)))</f>
        <v>0.0</v>
      </c>
      <c r="T296" s="19">
        <f>ROUND(P296+Q296-R296-S296,2)</f>
        <v>0.0</v>
      </c>
      <c r="U296" s="19">
        <f>Y295</f>
        <v>0.0</v>
      </c>
      <c r="V296" s="19">
        <f>ROUND(U296*$V$5/12,2)</f>
        <v>0.0</v>
      </c>
      <c r="W296" s="19">
        <f>MIN($W$5,U296+V296)</f>
        <v>0.0</v>
      </c>
      <c r="X296" s="19">
        <f>MAX(0,MIN(U296+V296-W296,MonthlyPayment-SUM(H296,M296,R296,W296,AB296,AG296,AL296,AQ296,AV296,BA296)-SUM(I296,N296,S296)))</f>
        <v>0.0</v>
      </c>
      <c r="Y296" s="19">
        <f>ROUND(U296+V296-W296-X296,2)</f>
        <v>0.0</v>
      </c>
      <c r="Z296" s="19">
        <f>AD295</f>
        <v>0.0</v>
      </c>
      <c r="AA296" s="19">
        <f>ROUND(Z296*$AA$5/12,2)</f>
        <v>0.0</v>
      </c>
      <c r="AB296" s="19">
        <f>MIN($AB$5,Z296+AA296)</f>
        <v>0.0</v>
      </c>
      <c r="AC296" s="19">
        <f>MAX(0,MIN(Z296+AA296-AB296,MonthlyPayment-SUM(H296,M296,R296,W296,AB296,AG296,AL296,AQ296,AV296,BA296)-SUM(I296,N296,S296,X296)))</f>
        <v>0.0</v>
      </c>
      <c r="AD296" s="19">
        <f>ROUND(Z296+AA296-AB296-AC296,2)</f>
        <v>0.0</v>
      </c>
      <c r="AE296" s="19">
        <f>AI295</f>
        <v>0.0</v>
      </c>
      <c r="AF296" s="19">
        <f>ROUND(AE296*$AF$5/12,2)</f>
        <v>0.0</v>
      </c>
      <c r="AG296" s="19">
        <f>MIN($AG$5,AE296+AF296)</f>
        <v>0.0</v>
      </c>
      <c r="AH296" s="19">
        <f>MAX(0,MIN(AE296+AF296-AG296,MonthlyPayment-SUM(H296,M296,R296,W296,AB296,AG296,AL296,AQ296,AV296,BA296)-SUM(I296,N296,S296,X296,AC296)))</f>
        <v>0.0</v>
      </c>
      <c r="AI296" s="19">
        <f>ROUND(AE296+AF296-AG296-AH296,2)</f>
        <v>0.0</v>
      </c>
      <c r="AJ296" s="19">
        <f>AN295</f>
        <v>0.0</v>
      </c>
      <c r="AK296" s="19">
        <f>ROUND(AJ296*$AK$5/12,2)</f>
        <v>0.0</v>
      </c>
      <c r="AL296" s="19">
        <f>MIN($AL$5,AJ296+AK296)</f>
        <v>0.0</v>
      </c>
      <c r="AM296" s="19">
        <f>MAX(0,MIN(AJ296+AK296-AL296,MonthlyPayment-SUM(H296,M296,R296,W296,AB296,AG296,AL296,AQ296,AV296,BA296)-SUM(I296,N296,S296,X296,AC296,AH296)))</f>
        <v>0.0</v>
      </c>
      <c r="AN296" s="19">
        <f>ROUND(AJ296+AK296-AL296-AM296,2)</f>
        <v>0.0</v>
      </c>
      <c r="AO296" s="19">
        <f>AS295</f>
        <v>0.0</v>
      </c>
      <c r="AP296" s="19">
        <f>ROUND(AO296*$AP$5/12,2)</f>
        <v>0.0</v>
      </c>
      <c r="AQ296" s="19">
        <f>MIN($AQ$5,AO296+AP296)</f>
        <v>0.0</v>
      </c>
      <c r="AR296" s="19">
        <f>MAX(0,MIN(AO296+AP296-AQ296,MonthlyPayment-SUM(H296,M296,R296,W296,AB296,AG296,AL296,AQ296,AV296,BA296)-SUM(I296,N296,S296,X296,AC296,AH296,AM296)))</f>
        <v>0.0</v>
      </c>
      <c r="AS296" s="19">
        <f>ROUND(AO296+AP296-AQ296-AR296,2)</f>
        <v>0.0</v>
      </c>
      <c r="AT296" s="19">
        <f>AX295</f>
        <v>0.0</v>
      </c>
      <c r="AU296" s="19">
        <f>ROUND(AT296*$AU$5/12,2)</f>
        <v>0.0</v>
      </c>
      <c r="AV296" s="19">
        <f>MIN($AV$5,AT296+AU296)</f>
        <v>0.0</v>
      </c>
      <c r="AW296" s="19">
        <f>MAX(0,MIN(AT296+AU296-AV296,MonthlyPayment-SUM(H296,M296,R296,W296,AB296,AG296,AL296,AQ296,AV296,BA296)-SUM(I296,N296,S296,X296,AC296,AH296,AM296,AR296)))</f>
        <v>0.0</v>
      </c>
      <c r="AX296" s="19">
        <f>ROUND(AT296+AU296-AV296-AW296,2)</f>
        <v>0.0</v>
      </c>
      <c r="AY296" s="19">
        <f>BC295</f>
        <v>0.0</v>
      </c>
      <c r="AZ296" s="19">
        <f>ROUND(AY296*$AZ$5/12,2)</f>
        <v>0.0</v>
      </c>
      <c r="BA296" s="19">
        <f>MIN($BA$5,AY296+AZ296)</f>
        <v>0.0</v>
      </c>
      <c r="BB296" s="19">
        <f>MAX(0,MIN(AY296+AZ296-BA296,MonthlyPayment-SUM(H296,M296,R296,W296,AB296,AG296,AL296,AQ296,AV296,BA296)-SUM(I296,N296,S296,X296,AC296,AH296,AM296,AR296,AW296)))</f>
        <v>0.0</v>
      </c>
      <c r="BC296" s="19">
        <f>ROUND(AY296+AZ296-BA296-BB296,2)</f>
        <v>0.0</v>
      </c>
    </row>
    <row r="297" spans="1:55">
      <c r="A297" s="9">
        <v>291</v>
      </c>
      <c r="B297" s="15">
        <f>IF(FirstPayment="","",EDATE(FirstPayment,A297-1))</f>
        <v/>
      </c>
      <c r="C297" s="19">
        <f>SUM(H297,M297,R297,W297,AB297,AG297,AL297,AQ297,AV297,BA297,I297,N297,S297,X297,AC297,AH297,AM297,AR297,AW297,BB297)</f>
        <v>0.0</v>
      </c>
      <c r="D297" s="19">
        <f>SUM(J297,O297,T297,Y297,AD297,AI297,AN297,AS297,AX297,BC297)</f>
        <v>0.0</v>
      </c>
      <c r="E297" s="19">
        <f>SUM(G297,L297,Q297,V297,AA297,AF297,AK297,AP297,AU297,AZ297)</f>
        <v>0.0</v>
      </c>
      <c r="F297" s="19">
        <f>J296</f>
        <v>0.0</v>
      </c>
      <c r="G297" s="19">
        <f>ROUND(F297*$G$5/12,2)</f>
        <v>0.0</v>
      </c>
      <c r="H297" s="19">
        <f>MIN($H$5,F297+G297)</f>
        <v>0.0</v>
      </c>
      <c r="I297" s="19">
        <f>MAX(0,MIN(F297+G297-H297,MonthlyPayment-SUM(H297,M297,R297,W297,AB297,AG297,AL297,AQ297,AV297,BA297)))</f>
        <v>0.0</v>
      </c>
      <c r="J297" s="19">
        <f>ROUND(F297+G297-H297-I297,2)</f>
        <v>0.0</v>
      </c>
      <c r="K297" s="19">
        <f>O296</f>
        <v>0.0</v>
      </c>
      <c r="L297" s="19">
        <f>ROUND(K297*$L$5/12,2)</f>
        <v>0.0</v>
      </c>
      <c r="M297" s="19">
        <f>MIN($M$5,K297+L297)</f>
        <v>0.0</v>
      </c>
      <c r="N297" s="19">
        <f>MAX(0,MIN(K297+L297-M297,MonthlyPayment-SUM(H297,M297,R297,W297,AB297,AG297,AL297,AQ297,AV297,BA297)-SUM(I297)))</f>
        <v>0.0</v>
      </c>
      <c r="O297" s="19">
        <f>ROUND(K297+L297-M297-N297,2)</f>
        <v>0.0</v>
      </c>
      <c r="P297" s="19">
        <f>T296</f>
        <v>0.0</v>
      </c>
      <c r="Q297" s="19">
        <f>ROUND(P297*$Q$5/12,2)</f>
        <v>0.0</v>
      </c>
      <c r="R297" s="19">
        <f>MIN($R$5,P297+Q297)</f>
        <v>0.0</v>
      </c>
      <c r="S297" s="19">
        <f>MAX(0,MIN(P297+Q297-R297,MonthlyPayment-SUM(H297,M297,R297,W297,AB297,AG297,AL297,AQ297,AV297,BA297)-SUM(I297,N297)))</f>
        <v>0.0</v>
      </c>
      <c r="T297" s="19">
        <f>ROUND(P297+Q297-R297-S297,2)</f>
        <v>0.0</v>
      </c>
      <c r="U297" s="19">
        <f>Y296</f>
        <v>0.0</v>
      </c>
      <c r="V297" s="19">
        <f>ROUND(U297*$V$5/12,2)</f>
        <v>0.0</v>
      </c>
      <c r="W297" s="19">
        <f>MIN($W$5,U297+V297)</f>
        <v>0.0</v>
      </c>
      <c r="X297" s="19">
        <f>MAX(0,MIN(U297+V297-W297,MonthlyPayment-SUM(H297,M297,R297,W297,AB297,AG297,AL297,AQ297,AV297,BA297)-SUM(I297,N297,S297)))</f>
        <v>0.0</v>
      </c>
      <c r="Y297" s="19">
        <f>ROUND(U297+V297-W297-X297,2)</f>
        <v>0.0</v>
      </c>
      <c r="Z297" s="19">
        <f>AD296</f>
        <v>0.0</v>
      </c>
      <c r="AA297" s="19">
        <f>ROUND(Z297*$AA$5/12,2)</f>
        <v>0.0</v>
      </c>
      <c r="AB297" s="19">
        <f>MIN($AB$5,Z297+AA297)</f>
        <v>0.0</v>
      </c>
      <c r="AC297" s="19">
        <f>MAX(0,MIN(Z297+AA297-AB297,MonthlyPayment-SUM(H297,M297,R297,W297,AB297,AG297,AL297,AQ297,AV297,BA297)-SUM(I297,N297,S297,X297)))</f>
        <v>0.0</v>
      </c>
      <c r="AD297" s="19">
        <f>ROUND(Z297+AA297-AB297-AC297,2)</f>
        <v>0.0</v>
      </c>
      <c r="AE297" s="19">
        <f>AI296</f>
        <v>0.0</v>
      </c>
      <c r="AF297" s="19">
        <f>ROUND(AE297*$AF$5/12,2)</f>
        <v>0.0</v>
      </c>
      <c r="AG297" s="19">
        <f>MIN($AG$5,AE297+AF297)</f>
        <v>0.0</v>
      </c>
      <c r="AH297" s="19">
        <f>MAX(0,MIN(AE297+AF297-AG297,MonthlyPayment-SUM(H297,M297,R297,W297,AB297,AG297,AL297,AQ297,AV297,BA297)-SUM(I297,N297,S297,X297,AC297)))</f>
        <v>0.0</v>
      </c>
      <c r="AI297" s="19">
        <f>ROUND(AE297+AF297-AG297-AH297,2)</f>
        <v>0.0</v>
      </c>
      <c r="AJ297" s="19">
        <f>AN296</f>
        <v>0.0</v>
      </c>
      <c r="AK297" s="19">
        <f>ROUND(AJ297*$AK$5/12,2)</f>
        <v>0.0</v>
      </c>
      <c r="AL297" s="19">
        <f>MIN($AL$5,AJ297+AK297)</f>
        <v>0.0</v>
      </c>
      <c r="AM297" s="19">
        <f>MAX(0,MIN(AJ297+AK297-AL297,MonthlyPayment-SUM(H297,M297,R297,W297,AB297,AG297,AL297,AQ297,AV297,BA297)-SUM(I297,N297,S297,X297,AC297,AH297)))</f>
        <v>0.0</v>
      </c>
      <c r="AN297" s="19">
        <f>ROUND(AJ297+AK297-AL297-AM297,2)</f>
        <v>0.0</v>
      </c>
      <c r="AO297" s="19">
        <f>AS296</f>
        <v>0.0</v>
      </c>
      <c r="AP297" s="19">
        <f>ROUND(AO297*$AP$5/12,2)</f>
        <v>0.0</v>
      </c>
      <c r="AQ297" s="19">
        <f>MIN($AQ$5,AO297+AP297)</f>
        <v>0.0</v>
      </c>
      <c r="AR297" s="19">
        <f>MAX(0,MIN(AO297+AP297-AQ297,MonthlyPayment-SUM(H297,M297,R297,W297,AB297,AG297,AL297,AQ297,AV297,BA297)-SUM(I297,N297,S297,X297,AC297,AH297,AM297)))</f>
        <v>0.0</v>
      </c>
      <c r="AS297" s="19">
        <f>ROUND(AO297+AP297-AQ297-AR297,2)</f>
        <v>0.0</v>
      </c>
      <c r="AT297" s="19">
        <f>AX296</f>
        <v>0.0</v>
      </c>
      <c r="AU297" s="19">
        <f>ROUND(AT297*$AU$5/12,2)</f>
        <v>0.0</v>
      </c>
      <c r="AV297" s="19">
        <f>MIN($AV$5,AT297+AU297)</f>
        <v>0.0</v>
      </c>
      <c r="AW297" s="19">
        <f>MAX(0,MIN(AT297+AU297-AV297,MonthlyPayment-SUM(H297,M297,R297,W297,AB297,AG297,AL297,AQ297,AV297,BA297)-SUM(I297,N297,S297,X297,AC297,AH297,AM297,AR297)))</f>
        <v>0.0</v>
      </c>
      <c r="AX297" s="19">
        <f>ROUND(AT297+AU297-AV297-AW297,2)</f>
        <v>0.0</v>
      </c>
      <c r="AY297" s="19">
        <f>BC296</f>
        <v>0.0</v>
      </c>
      <c r="AZ297" s="19">
        <f>ROUND(AY297*$AZ$5/12,2)</f>
        <v>0.0</v>
      </c>
      <c r="BA297" s="19">
        <f>MIN($BA$5,AY297+AZ297)</f>
        <v>0.0</v>
      </c>
      <c r="BB297" s="19">
        <f>MAX(0,MIN(AY297+AZ297-BA297,MonthlyPayment-SUM(H297,M297,R297,W297,AB297,AG297,AL297,AQ297,AV297,BA297)-SUM(I297,N297,S297,X297,AC297,AH297,AM297,AR297,AW297)))</f>
        <v>0.0</v>
      </c>
      <c r="BC297" s="19">
        <f>ROUND(AY297+AZ297-BA297-BB297,2)</f>
        <v>0.0</v>
      </c>
    </row>
    <row r="298" spans="1:55">
      <c r="A298" s="9">
        <v>292</v>
      </c>
      <c r="B298" s="15">
        <f>IF(FirstPayment="","",EDATE(FirstPayment,A298-1))</f>
        <v/>
      </c>
      <c r="C298" s="19">
        <f>SUM(H298,M298,R298,W298,AB298,AG298,AL298,AQ298,AV298,BA298,I298,N298,S298,X298,AC298,AH298,AM298,AR298,AW298,BB298)</f>
        <v>0.0</v>
      </c>
      <c r="D298" s="19">
        <f>SUM(J298,O298,T298,Y298,AD298,AI298,AN298,AS298,AX298,BC298)</f>
        <v>0.0</v>
      </c>
      <c r="E298" s="19">
        <f>SUM(G298,L298,Q298,V298,AA298,AF298,AK298,AP298,AU298,AZ298)</f>
        <v>0.0</v>
      </c>
      <c r="F298" s="19">
        <f>J297</f>
        <v>0.0</v>
      </c>
      <c r="G298" s="19">
        <f>ROUND(F298*$G$5/12,2)</f>
        <v>0.0</v>
      </c>
      <c r="H298" s="19">
        <f>MIN($H$5,F298+G298)</f>
        <v>0.0</v>
      </c>
      <c r="I298" s="19">
        <f>MAX(0,MIN(F298+G298-H298,MonthlyPayment-SUM(H298,M298,R298,W298,AB298,AG298,AL298,AQ298,AV298,BA298)))</f>
        <v>0.0</v>
      </c>
      <c r="J298" s="19">
        <f>ROUND(F298+G298-H298-I298,2)</f>
        <v>0.0</v>
      </c>
      <c r="K298" s="19">
        <f>O297</f>
        <v>0.0</v>
      </c>
      <c r="L298" s="19">
        <f>ROUND(K298*$L$5/12,2)</f>
        <v>0.0</v>
      </c>
      <c r="M298" s="19">
        <f>MIN($M$5,K298+L298)</f>
        <v>0.0</v>
      </c>
      <c r="N298" s="19">
        <f>MAX(0,MIN(K298+L298-M298,MonthlyPayment-SUM(H298,M298,R298,W298,AB298,AG298,AL298,AQ298,AV298,BA298)-SUM(I298)))</f>
        <v>0.0</v>
      </c>
      <c r="O298" s="19">
        <f>ROUND(K298+L298-M298-N298,2)</f>
        <v>0.0</v>
      </c>
      <c r="P298" s="19">
        <f>T297</f>
        <v>0.0</v>
      </c>
      <c r="Q298" s="19">
        <f>ROUND(P298*$Q$5/12,2)</f>
        <v>0.0</v>
      </c>
      <c r="R298" s="19">
        <f>MIN($R$5,P298+Q298)</f>
        <v>0.0</v>
      </c>
      <c r="S298" s="19">
        <f>MAX(0,MIN(P298+Q298-R298,MonthlyPayment-SUM(H298,M298,R298,W298,AB298,AG298,AL298,AQ298,AV298,BA298)-SUM(I298,N298)))</f>
        <v>0.0</v>
      </c>
      <c r="T298" s="19">
        <f>ROUND(P298+Q298-R298-S298,2)</f>
        <v>0.0</v>
      </c>
      <c r="U298" s="19">
        <f>Y297</f>
        <v>0.0</v>
      </c>
      <c r="V298" s="19">
        <f>ROUND(U298*$V$5/12,2)</f>
        <v>0.0</v>
      </c>
      <c r="W298" s="19">
        <f>MIN($W$5,U298+V298)</f>
        <v>0.0</v>
      </c>
      <c r="X298" s="19">
        <f>MAX(0,MIN(U298+V298-W298,MonthlyPayment-SUM(H298,M298,R298,W298,AB298,AG298,AL298,AQ298,AV298,BA298)-SUM(I298,N298,S298)))</f>
        <v>0.0</v>
      </c>
      <c r="Y298" s="19">
        <f>ROUND(U298+V298-W298-X298,2)</f>
        <v>0.0</v>
      </c>
      <c r="Z298" s="19">
        <f>AD297</f>
        <v>0.0</v>
      </c>
      <c r="AA298" s="19">
        <f>ROUND(Z298*$AA$5/12,2)</f>
        <v>0.0</v>
      </c>
      <c r="AB298" s="19">
        <f>MIN($AB$5,Z298+AA298)</f>
        <v>0.0</v>
      </c>
      <c r="AC298" s="19">
        <f>MAX(0,MIN(Z298+AA298-AB298,MonthlyPayment-SUM(H298,M298,R298,W298,AB298,AG298,AL298,AQ298,AV298,BA298)-SUM(I298,N298,S298,X298)))</f>
        <v>0.0</v>
      </c>
      <c r="AD298" s="19">
        <f>ROUND(Z298+AA298-AB298-AC298,2)</f>
        <v>0.0</v>
      </c>
      <c r="AE298" s="19">
        <f>AI297</f>
        <v>0.0</v>
      </c>
      <c r="AF298" s="19">
        <f>ROUND(AE298*$AF$5/12,2)</f>
        <v>0.0</v>
      </c>
      <c r="AG298" s="19">
        <f>MIN($AG$5,AE298+AF298)</f>
        <v>0.0</v>
      </c>
      <c r="AH298" s="19">
        <f>MAX(0,MIN(AE298+AF298-AG298,MonthlyPayment-SUM(H298,M298,R298,W298,AB298,AG298,AL298,AQ298,AV298,BA298)-SUM(I298,N298,S298,X298,AC298)))</f>
        <v>0.0</v>
      </c>
      <c r="AI298" s="19">
        <f>ROUND(AE298+AF298-AG298-AH298,2)</f>
        <v>0.0</v>
      </c>
      <c r="AJ298" s="19">
        <f>AN297</f>
        <v>0.0</v>
      </c>
      <c r="AK298" s="19">
        <f>ROUND(AJ298*$AK$5/12,2)</f>
        <v>0.0</v>
      </c>
      <c r="AL298" s="19">
        <f>MIN($AL$5,AJ298+AK298)</f>
        <v>0.0</v>
      </c>
      <c r="AM298" s="19">
        <f>MAX(0,MIN(AJ298+AK298-AL298,MonthlyPayment-SUM(H298,M298,R298,W298,AB298,AG298,AL298,AQ298,AV298,BA298)-SUM(I298,N298,S298,X298,AC298,AH298)))</f>
        <v>0.0</v>
      </c>
      <c r="AN298" s="19">
        <f>ROUND(AJ298+AK298-AL298-AM298,2)</f>
        <v>0.0</v>
      </c>
      <c r="AO298" s="19">
        <f>AS297</f>
        <v>0.0</v>
      </c>
      <c r="AP298" s="19">
        <f>ROUND(AO298*$AP$5/12,2)</f>
        <v>0.0</v>
      </c>
      <c r="AQ298" s="19">
        <f>MIN($AQ$5,AO298+AP298)</f>
        <v>0.0</v>
      </c>
      <c r="AR298" s="19">
        <f>MAX(0,MIN(AO298+AP298-AQ298,MonthlyPayment-SUM(H298,M298,R298,W298,AB298,AG298,AL298,AQ298,AV298,BA298)-SUM(I298,N298,S298,X298,AC298,AH298,AM298)))</f>
        <v>0.0</v>
      </c>
      <c r="AS298" s="19">
        <f>ROUND(AO298+AP298-AQ298-AR298,2)</f>
        <v>0.0</v>
      </c>
      <c r="AT298" s="19">
        <f>AX297</f>
        <v>0.0</v>
      </c>
      <c r="AU298" s="19">
        <f>ROUND(AT298*$AU$5/12,2)</f>
        <v>0.0</v>
      </c>
      <c r="AV298" s="19">
        <f>MIN($AV$5,AT298+AU298)</f>
        <v>0.0</v>
      </c>
      <c r="AW298" s="19">
        <f>MAX(0,MIN(AT298+AU298-AV298,MonthlyPayment-SUM(H298,M298,R298,W298,AB298,AG298,AL298,AQ298,AV298,BA298)-SUM(I298,N298,S298,X298,AC298,AH298,AM298,AR298)))</f>
        <v>0.0</v>
      </c>
      <c r="AX298" s="19">
        <f>ROUND(AT298+AU298-AV298-AW298,2)</f>
        <v>0.0</v>
      </c>
      <c r="AY298" s="19">
        <f>BC297</f>
        <v>0.0</v>
      </c>
      <c r="AZ298" s="19">
        <f>ROUND(AY298*$AZ$5/12,2)</f>
        <v>0.0</v>
      </c>
      <c r="BA298" s="19">
        <f>MIN($BA$5,AY298+AZ298)</f>
        <v>0.0</v>
      </c>
      <c r="BB298" s="19">
        <f>MAX(0,MIN(AY298+AZ298-BA298,MonthlyPayment-SUM(H298,M298,R298,W298,AB298,AG298,AL298,AQ298,AV298,BA298)-SUM(I298,N298,S298,X298,AC298,AH298,AM298,AR298,AW298)))</f>
        <v>0.0</v>
      </c>
      <c r="BC298" s="19">
        <f>ROUND(AY298+AZ298-BA298-BB298,2)</f>
        <v>0.0</v>
      </c>
    </row>
    <row r="299" spans="1:55">
      <c r="A299" s="9">
        <v>293</v>
      </c>
      <c r="B299" s="15">
        <f>IF(FirstPayment="","",EDATE(FirstPayment,A299-1))</f>
        <v/>
      </c>
      <c r="C299" s="19">
        <f>SUM(H299,M299,R299,W299,AB299,AG299,AL299,AQ299,AV299,BA299,I299,N299,S299,X299,AC299,AH299,AM299,AR299,AW299,BB299)</f>
        <v>0.0</v>
      </c>
      <c r="D299" s="19">
        <f>SUM(J299,O299,T299,Y299,AD299,AI299,AN299,AS299,AX299,BC299)</f>
        <v>0.0</v>
      </c>
      <c r="E299" s="19">
        <f>SUM(G299,L299,Q299,V299,AA299,AF299,AK299,AP299,AU299,AZ299)</f>
        <v>0.0</v>
      </c>
      <c r="F299" s="19">
        <f>J298</f>
        <v>0.0</v>
      </c>
      <c r="G299" s="19">
        <f>ROUND(F299*$G$5/12,2)</f>
        <v>0.0</v>
      </c>
      <c r="H299" s="19">
        <f>MIN($H$5,F299+G299)</f>
        <v>0.0</v>
      </c>
      <c r="I299" s="19">
        <f>MAX(0,MIN(F299+G299-H299,MonthlyPayment-SUM(H299,M299,R299,W299,AB299,AG299,AL299,AQ299,AV299,BA299)))</f>
        <v>0.0</v>
      </c>
      <c r="J299" s="19">
        <f>ROUND(F299+G299-H299-I299,2)</f>
        <v>0.0</v>
      </c>
      <c r="K299" s="19">
        <f>O298</f>
        <v>0.0</v>
      </c>
      <c r="L299" s="19">
        <f>ROUND(K299*$L$5/12,2)</f>
        <v>0.0</v>
      </c>
      <c r="M299" s="19">
        <f>MIN($M$5,K299+L299)</f>
        <v>0.0</v>
      </c>
      <c r="N299" s="19">
        <f>MAX(0,MIN(K299+L299-M299,MonthlyPayment-SUM(H299,M299,R299,W299,AB299,AG299,AL299,AQ299,AV299,BA299)-SUM(I299)))</f>
        <v>0.0</v>
      </c>
      <c r="O299" s="19">
        <f>ROUND(K299+L299-M299-N299,2)</f>
        <v>0.0</v>
      </c>
      <c r="P299" s="19">
        <f>T298</f>
        <v>0.0</v>
      </c>
      <c r="Q299" s="19">
        <f>ROUND(P299*$Q$5/12,2)</f>
        <v>0.0</v>
      </c>
      <c r="R299" s="19">
        <f>MIN($R$5,P299+Q299)</f>
        <v>0.0</v>
      </c>
      <c r="S299" s="19">
        <f>MAX(0,MIN(P299+Q299-R299,MonthlyPayment-SUM(H299,M299,R299,W299,AB299,AG299,AL299,AQ299,AV299,BA299)-SUM(I299,N299)))</f>
        <v>0.0</v>
      </c>
      <c r="T299" s="19">
        <f>ROUND(P299+Q299-R299-S299,2)</f>
        <v>0.0</v>
      </c>
      <c r="U299" s="19">
        <f>Y298</f>
        <v>0.0</v>
      </c>
      <c r="V299" s="19">
        <f>ROUND(U299*$V$5/12,2)</f>
        <v>0.0</v>
      </c>
      <c r="W299" s="19">
        <f>MIN($W$5,U299+V299)</f>
        <v>0.0</v>
      </c>
      <c r="X299" s="19">
        <f>MAX(0,MIN(U299+V299-W299,MonthlyPayment-SUM(H299,M299,R299,W299,AB299,AG299,AL299,AQ299,AV299,BA299)-SUM(I299,N299,S299)))</f>
        <v>0.0</v>
      </c>
      <c r="Y299" s="19">
        <f>ROUND(U299+V299-W299-X299,2)</f>
        <v>0.0</v>
      </c>
      <c r="Z299" s="19">
        <f>AD298</f>
        <v>0.0</v>
      </c>
      <c r="AA299" s="19">
        <f>ROUND(Z299*$AA$5/12,2)</f>
        <v>0.0</v>
      </c>
      <c r="AB299" s="19">
        <f>MIN($AB$5,Z299+AA299)</f>
        <v>0.0</v>
      </c>
      <c r="AC299" s="19">
        <f>MAX(0,MIN(Z299+AA299-AB299,MonthlyPayment-SUM(H299,M299,R299,W299,AB299,AG299,AL299,AQ299,AV299,BA299)-SUM(I299,N299,S299,X299)))</f>
        <v>0.0</v>
      </c>
      <c r="AD299" s="19">
        <f>ROUND(Z299+AA299-AB299-AC299,2)</f>
        <v>0.0</v>
      </c>
      <c r="AE299" s="19">
        <f>AI298</f>
        <v>0.0</v>
      </c>
      <c r="AF299" s="19">
        <f>ROUND(AE299*$AF$5/12,2)</f>
        <v>0.0</v>
      </c>
      <c r="AG299" s="19">
        <f>MIN($AG$5,AE299+AF299)</f>
        <v>0.0</v>
      </c>
      <c r="AH299" s="19">
        <f>MAX(0,MIN(AE299+AF299-AG299,MonthlyPayment-SUM(H299,M299,R299,W299,AB299,AG299,AL299,AQ299,AV299,BA299)-SUM(I299,N299,S299,X299,AC299)))</f>
        <v>0.0</v>
      </c>
      <c r="AI299" s="19">
        <f>ROUND(AE299+AF299-AG299-AH299,2)</f>
        <v>0.0</v>
      </c>
      <c r="AJ299" s="19">
        <f>AN298</f>
        <v>0.0</v>
      </c>
      <c r="AK299" s="19">
        <f>ROUND(AJ299*$AK$5/12,2)</f>
        <v>0.0</v>
      </c>
      <c r="AL299" s="19">
        <f>MIN($AL$5,AJ299+AK299)</f>
        <v>0.0</v>
      </c>
      <c r="AM299" s="19">
        <f>MAX(0,MIN(AJ299+AK299-AL299,MonthlyPayment-SUM(H299,M299,R299,W299,AB299,AG299,AL299,AQ299,AV299,BA299)-SUM(I299,N299,S299,X299,AC299,AH299)))</f>
        <v>0.0</v>
      </c>
      <c r="AN299" s="19">
        <f>ROUND(AJ299+AK299-AL299-AM299,2)</f>
        <v>0.0</v>
      </c>
      <c r="AO299" s="19">
        <f>AS298</f>
        <v>0.0</v>
      </c>
      <c r="AP299" s="19">
        <f>ROUND(AO299*$AP$5/12,2)</f>
        <v>0.0</v>
      </c>
      <c r="AQ299" s="19">
        <f>MIN($AQ$5,AO299+AP299)</f>
        <v>0.0</v>
      </c>
      <c r="AR299" s="19">
        <f>MAX(0,MIN(AO299+AP299-AQ299,MonthlyPayment-SUM(H299,M299,R299,W299,AB299,AG299,AL299,AQ299,AV299,BA299)-SUM(I299,N299,S299,X299,AC299,AH299,AM299)))</f>
        <v>0.0</v>
      </c>
      <c r="AS299" s="19">
        <f>ROUND(AO299+AP299-AQ299-AR299,2)</f>
        <v>0.0</v>
      </c>
      <c r="AT299" s="19">
        <f>AX298</f>
        <v>0.0</v>
      </c>
      <c r="AU299" s="19">
        <f>ROUND(AT299*$AU$5/12,2)</f>
        <v>0.0</v>
      </c>
      <c r="AV299" s="19">
        <f>MIN($AV$5,AT299+AU299)</f>
        <v>0.0</v>
      </c>
      <c r="AW299" s="19">
        <f>MAX(0,MIN(AT299+AU299-AV299,MonthlyPayment-SUM(H299,M299,R299,W299,AB299,AG299,AL299,AQ299,AV299,BA299)-SUM(I299,N299,S299,X299,AC299,AH299,AM299,AR299)))</f>
        <v>0.0</v>
      </c>
      <c r="AX299" s="19">
        <f>ROUND(AT299+AU299-AV299-AW299,2)</f>
        <v>0.0</v>
      </c>
      <c r="AY299" s="19">
        <f>BC298</f>
        <v>0.0</v>
      </c>
      <c r="AZ299" s="19">
        <f>ROUND(AY299*$AZ$5/12,2)</f>
        <v>0.0</v>
      </c>
      <c r="BA299" s="19">
        <f>MIN($BA$5,AY299+AZ299)</f>
        <v>0.0</v>
      </c>
      <c r="BB299" s="19">
        <f>MAX(0,MIN(AY299+AZ299-BA299,MonthlyPayment-SUM(H299,M299,R299,W299,AB299,AG299,AL299,AQ299,AV299,BA299)-SUM(I299,N299,S299,X299,AC299,AH299,AM299,AR299,AW299)))</f>
        <v>0.0</v>
      </c>
      <c r="BC299" s="19">
        <f>ROUND(AY299+AZ299-BA299-BB299,2)</f>
        <v>0.0</v>
      </c>
    </row>
    <row r="300" spans="1:55">
      <c r="A300" s="9">
        <v>294</v>
      </c>
      <c r="B300" s="15">
        <f>IF(FirstPayment="","",EDATE(FirstPayment,A300-1))</f>
        <v/>
      </c>
      <c r="C300" s="19">
        <f>SUM(H300,M300,R300,W300,AB300,AG300,AL300,AQ300,AV300,BA300,I300,N300,S300,X300,AC300,AH300,AM300,AR300,AW300,BB300)</f>
        <v>0.0</v>
      </c>
      <c r="D300" s="19">
        <f>SUM(J300,O300,T300,Y300,AD300,AI300,AN300,AS300,AX300,BC300)</f>
        <v>0.0</v>
      </c>
      <c r="E300" s="19">
        <f>SUM(G300,L300,Q300,V300,AA300,AF300,AK300,AP300,AU300,AZ300)</f>
        <v>0.0</v>
      </c>
      <c r="F300" s="19">
        <f>J299</f>
        <v>0.0</v>
      </c>
      <c r="G300" s="19">
        <f>ROUND(F300*$G$5/12,2)</f>
        <v>0.0</v>
      </c>
      <c r="H300" s="19">
        <f>MIN($H$5,F300+G300)</f>
        <v>0.0</v>
      </c>
      <c r="I300" s="19">
        <f>MAX(0,MIN(F300+G300-H300,MonthlyPayment-SUM(H300,M300,R300,W300,AB300,AG300,AL300,AQ300,AV300,BA300)))</f>
        <v>0.0</v>
      </c>
      <c r="J300" s="19">
        <f>ROUND(F300+G300-H300-I300,2)</f>
        <v>0.0</v>
      </c>
      <c r="K300" s="19">
        <f>O299</f>
        <v>0.0</v>
      </c>
      <c r="L300" s="19">
        <f>ROUND(K300*$L$5/12,2)</f>
        <v>0.0</v>
      </c>
      <c r="M300" s="19">
        <f>MIN($M$5,K300+L300)</f>
        <v>0.0</v>
      </c>
      <c r="N300" s="19">
        <f>MAX(0,MIN(K300+L300-M300,MonthlyPayment-SUM(H300,M300,R300,W300,AB300,AG300,AL300,AQ300,AV300,BA300)-SUM(I300)))</f>
        <v>0.0</v>
      </c>
      <c r="O300" s="19">
        <f>ROUND(K300+L300-M300-N300,2)</f>
        <v>0.0</v>
      </c>
      <c r="P300" s="19">
        <f>T299</f>
        <v>0.0</v>
      </c>
      <c r="Q300" s="19">
        <f>ROUND(P300*$Q$5/12,2)</f>
        <v>0.0</v>
      </c>
      <c r="R300" s="19">
        <f>MIN($R$5,P300+Q300)</f>
        <v>0.0</v>
      </c>
      <c r="S300" s="19">
        <f>MAX(0,MIN(P300+Q300-R300,MonthlyPayment-SUM(H300,M300,R300,W300,AB300,AG300,AL300,AQ300,AV300,BA300)-SUM(I300,N300)))</f>
        <v>0.0</v>
      </c>
      <c r="T300" s="19">
        <f>ROUND(P300+Q300-R300-S300,2)</f>
        <v>0.0</v>
      </c>
      <c r="U300" s="19">
        <f>Y299</f>
        <v>0.0</v>
      </c>
      <c r="V300" s="19">
        <f>ROUND(U300*$V$5/12,2)</f>
        <v>0.0</v>
      </c>
      <c r="W300" s="19">
        <f>MIN($W$5,U300+V300)</f>
        <v>0.0</v>
      </c>
      <c r="X300" s="19">
        <f>MAX(0,MIN(U300+V300-W300,MonthlyPayment-SUM(H300,M300,R300,W300,AB300,AG300,AL300,AQ300,AV300,BA300)-SUM(I300,N300,S300)))</f>
        <v>0.0</v>
      </c>
      <c r="Y300" s="19">
        <f>ROUND(U300+V300-W300-X300,2)</f>
        <v>0.0</v>
      </c>
      <c r="Z300" s="19">
        <f>AD299</f>
        <v>0.0</v>
      </c>
      <c r="AA300" s="19">
        <f>ROUND(Z300*$AA$5/12,2)</f>
        <v>0.0</v>
      </c>
      <c r="AB300" s="19">
        <f>MIN($AB$5,Z300+AA300)</f>
        <v>0.0</v>
      </c>
      <c r="AC300" s="19">
        <f>MAX(0,MIN(Z300+AA300-AB300,MonthlyPayment-SUM(H300,M300,R300,W300,AB300,AG300,AL300,AQ300,AV300,BA300)-SUM(I300,N300,S300,X300)))</f>
        <v>0.0</v>
      </c>
      <c r="AD300" s="19">
        <f>ROUND(Z300+AA300-AB300-AC300,2)</f>
        <v>0.0</v>
      </c>
      <c r="AE300" s="19">
        <f>AI299</f>
        <v>0.0</v>
      </c>
      <c r="AF300" s="19">
        <f>ROUND(AE300*$AF$5/12,2)</f>
        <v>0.0</v>
      </c>
      <c r="AG300" s="19">
        <f>MIN($AG$5,AE300+AF300)</f>
        <v>0.0</v>
      </c>
      <c r="AH300" s="19">
        <f>MAX(0,MIN(AE300+AF300-AG300,MonthlyPayment-SUM(H300,M300,R300,W300,AB300,AG300,AL300,AQ300,AV300,BA300)-SUM(I300,N300,S300,X300,AC300)))</f>
        <v>0.0</v>
      </c>
      <c r="AI300" s="19">
        <f>ROUND(AE300+AF300-AG300-AH300,2)</f>
        <v>0.0</v>
      </c>
      <c r="AJ300" s="19">
        <f>AN299</f>
        <v>0.0</v>
      </c>
      <c r="AK300" s="19">
        <f>ROUND(AJ300*$AK$5/12,2)</f>
        <v>0.0</v>
      </c>
      <c r="AL300" s="19">
        <f>MIN($AL$5,AJ300+AK300)</f>
        <v>0.0</v>
      </c>
      <c r="AM300" s="19">
        <f>MAX(0,MIN(AJ300+AK300-AL300,MonthlyPayment-SUM(H300,M300,R300,W300,AB300,AG300,AL300,AQ300,AV300,BA300)-SUM(I300,N300,S300,X300,AC300,AH300)))</f>
        <v>0.0</v>
      </c>
      <c r="AN300" s="19">
        <f>ROUND(AJ300+AK300-AL300-AM300,2)</f>
        <v>0.0</v>
      </c>
      <c r="AO300" s="19">
        <f>AS299</f>
        <v>0.0</v>
      </c>
      <c r="AP300" s="19">
        <f>ROUND(AO300*$AP$5/12,2)</f>
        <v>0.0</v>
      </c>
      <c r="AQ300" s="19">
        <f>MIN($AQ$5,AO300+AP300)</f>
        <v>0.0</v>
      </c>
      <c r="AR300" s="19">
        <f>MAX(0,MIN(AO300+AP300-AQ300,MonthlyPayment-SUM(H300,M300,R300,W300,AB300,AG300,AL300,AQ300,AV300,BA300)-SUM(I300,N300,S300,X300,AC300,AH300,AM300)))</f>
        <v>0.0</v>
      </c>
      <c r="AS300" s="19">
        <f>ROUND(AO300+AP300-AQ300-AR300,2)</f>
        <v>0.0</v>
      </c>
      <c r="AT300" s="19">
        <f>AX299</f>
        <v>0.0</v>
      </c>
      <c r="AU300" s="19">
        <f>ROUND(AT300*$AU$5/12,2)</f>
        <v>0.0</v>
      </c>
      <c r="AV300" s="19">
        <f>MIN($AV$5,AT300+AU300)</f>
        <v>0.0</v>
      </c>
      <c r="AW300" s="19">
        <f>MAX(0,MIN(AT300+AU300-AV300,MonthlyPayment-SUM(H300,M300,R300,W300,AB300,AG300,AL300,AQ300,AV300,BA300)-SUM(I300,N300,S300,X300,AC300,AH300,AM300,AR300)))</f>
        <v>0.0</v>
      </c>
      <c r="AX300" s="19">
        <f>ROUND(AT300+AU300-AV300-AW300,2)</f>
        <v>0.0</v>
      </c>
      <c r="AY300" s="19">
        <f>BC299</f>
        <v>0.0</v>
      </c>
      <c r="AZ300" s="19">
        <f>ROUND(AY300*$AZ$5/12,2)</f>
        <v>0.0</v>
      </c>
      <c r="BA300" s="19">
        <f>MIN($BA$5,AY300+AZ300)</f>
        <v>0.0</v>
      </c>
      <c r="BB300" s="19">
        <f>MAX(0,MIN(AY300+AZ300-BA300,MonthlyPayment-SUM(H300,M300,R300,W300,AB300,AG300,AL300,AQ300,AV300,BA300)-SUM(I300,N300,S300,X300,AC300,AH300,AM300,AR300,AW300)))</f>
        <v>0.0</v>
      </c>
      <c r="BC300" s="19">
        <f>ROUND(AY300+AZ300-BA300-BB300,2)</f>
        <v>0.0</v>
      </c>
    </row>
    <row r="301" spans="1:55">
      <c r="A301" s="9">
        <v>295</v>
      </c>
      <c r="B301" s="15">
        <f>IF(FirstPayment="","",EDATE(FirstPayment,A301-1))</f>
        <v/>
      </c>
      <c r="C301" s="19">
        <f>SUM(H301,M301,R301,W301,AB301,AG301,AL301,AQ301,AV301,BA301,I301,N301,S301,X301,AC301,AH301,AM301,AR301,AW301,BB301)</f>
        <v>0.0</v>
      </c>
      <c r="D301" s="19">
        <f>SUM(J301,O301,T301,Y301,AD301,AI301,AN301,AS301,AX301,BC301)</f>
        <v>0.0</v>
      </c>
      <c r="E301" s="19">
        <f>SUM(G301,L301,Q301,V301,AA301,AF301,AK301,AP301,AU301,AZ301)</f>
        <v>0.0</v>
      </c>
      <c r="F301" s="19">
        <f>J300</f>
        <v>0.0</v>
      </c>
      <c r="G301" s="19">
        <f>ROUND(F301*$G$5/12,2)</f>
        <v>0.0</v>
      </c>
      <c r="H301" s="19">
        <f>MIN($H$5,F301+G301)</f>
        <v>0.0</v>
      </c>
      <c r="I301" s="19">
        <f>MAX(0,MIN(F301+G301-H301,MonthlyPayment-SUM(H301,M301,R301,W301,AB301,AG301,AL301,AQ301,AV301,BA301)))</f>
        <v>0.0</v>
      </c>
      <c r="J301" s="19">
        <f>ROUND(F301+G301-H301-I301,2)</f>
        <v>0.0</v>
      </c>
      <c r="K301" s="19">
        <f>O300</f>
        <v>0.0</v>
      </c>
      <c r="L301" s="19">
        <f>ROUND(K301*$L$5/12,2)</f>
        <v>0.0</v>
      </c>
      <c r="M301" s="19">
        <f>MIN($M$5,K301+L301)</f>
        <v>0.0</v>
      </c>
      <c r="N301" s="19">
        <f>MAX(0,MIN(K301+L301-M301,MonthlyPayment-SUM(H301,M301,R301,W301,AB301,AG301,AL301,AQ301,AV301,BA301)-SUM(I301)))</f>
        <v>0.0</v>
      </c>
      <c r="O301" s="19">
        <f>ROUND(K301+L301-M301-N301,2)</f>
        <v>0.0</v>
      </c>
      <c r="P301" s="19">
        <f>T300</f>
        <v>0.0</v>
      </c>
      <c r="Q301" s="19">
        <f>ROUND(P301*$Q$5/12,2)</f>
        <v>0.0</v>
      </c>
      <c r="R301" s="19">
        <f>MIN($R$5,P301+Q301)</f>
        <v>0.0</v>
      </c>
      <c r="S301" s="19">
        <f>MAX(0,MIN(P301+Q301-R301,MonthlyPayment-SUM(H301,M301,R301,W301,AB301,AG301,AL301,AQ301,AV301,BA301)-SUM(I301,N301)))</f>
        <v>0.0</v>
      </c>
      <c r="T301" s="19">
        <f>ROUND(P301+Q301-R301-S301,2)</f>
        <v>0.0</v>
      </c>
      <c r="U301" s="19">
        <f>Y300</f>
        <v>0.0</v>
      </c>
      <c r="V301" s="19">
        <f>ROUND(U301*$V$5/12,2)</f>
        <v>0.0</v>
      </c>
      <c r="W301" s="19">
        <f>MIN($W$5,U301+V301)</f>
        <v>0.0</v>
      </c>
      <c r="X301" s="19">
        <f>MAX(0,MIN(U301+V301-W301,MonthlyPayment-SUM(H301,M301,R301,W301,AB301,AG301,AL301,AQ301,AV301,BA301)-SUM(I301,N301,S301)))</f>
        <v>0.0</v>
      </c>
      <c r="Y301" s="19">
        <f>ROUND(U301+V301-W301-X301,2)</f>
        <v>0.0</v>
      </c>
      <c r="Z301" s="19">
        <f>AD300</f>
        <v>0.0</v>
      </c>
      <c r="AA301" s="19">
        <f>ROUND(Z301*$AA$5/12,2)</f>
        <v>0.0</v>
      </c>
      <c r="AB301" s="19">
        <f>MIN($AB$5,Z301+AA301)</f>
        <v>0.0</v>
      </c>
      <c r="AC301" s="19">
        <f>MAX(0,MIN(Z301+AA301-AB301,MonthlyPayment-SUM(H301,M301,R301,W301,AB301,AG301,AL301,AQ301,AV301,BA301)-SUM(I301,N301,S301,X301)))</f>
        <v>0.0</v>
      </c>
      <c r="AD301" s="19">
        <f>ROUND(Z301+AA301-AB301-AC301,2)</f>
        <v>0.0</v>
      </c>
      <c r="AE301" s="19">
        <f>AI300</f>
        <v>0.0</v>
      </c>
      <c r="AF301" s="19">
        <f>ROUND(AE301*$AF$5/12,2)</f>
        <v>0.0</v>
      </c>
      <c r="AG301" s="19">
        <f>MIN($AG$5,AE301+AF301)</f>
        <v>0.0</v>
      </c>
      <c r="AH301" s="19">
        <f>MAX(0,MIN(AE301+AF301-AG301,MonthlyPayment-SUM(H301,M301,R301,W301,AB301,AG301,AL301,AQ301,AV301,BA301)-SUM(I301,N301,S301,X301,AC301)))</f>
        <v>0.0</v>
      </c>
      <c r="AI301" s="19">
        <f>ROUND(AE301+AF301-AG301-AH301,2)</f>
        <v>0.0</v>
      </c>
      <c r="AJ301" s="19">
        <f>AN300</f>
        <v>0.0</v>
      </c>
      <c r="AK301" s="19">
        <f>ROUND(AJ301*$AK$5/12,2)</f>
        <v>0.0</v>
      </c>
      <c r="AL301" s="19">
        <f>MIN($AL$5,AJ301+AK301)</f>
        <v>0.0</v>
      </c>
      <c r="AM301" s="19">
        <f>MAX(0,MIN(AJ301+AK301-AL301,MonthlyPayment-SUM(H301,M301,R301,W301,AB301,AG301,AL301,AQ301,AV301,BA301)-SUM(I301,N301,S301,X301,AC301,AH301)))</f>
        <v>0.0</v>
      </c>
      <c r="AN301" s="19">
        <f>ROUND(AJ301+AK301-AL301-AM301,2)</f>
        <v>0.0</v>
      </c>
      <c r="AO301" s="19">
        <f>AS300</f>
        <v>0.0</v>
      </c>
      <c r="AP301" s="19">
        <f>ROUND(AO301*$AP$5/12,2)</f>
        <v>0.0</v>
      </c>
      <c r="AQ301" s="19">
        <f>MIN($AQ$5,AO301+AP301)</f>
        <v>0.0</v>
      </c>
      <c r="AR301" s="19">
        <f>MAX(0,MIN(AO301+AP301-AQ301,MonthlyPayment-SUM(H301,M301,R301,W301,AB301,AG301,AL301,AQ301,AV301,BA301)-SUM(I301,N301,S301,X301,AC301,AH301,AM301)))</f>
        <v>0.0</v>
      </c>
      <c r="AS301" s="19">
        <f>ROUND(AO301+AP301-AQ301-AR301,2)</f>
        <v>0.0</v>
      </c>
      <c r="AT301" s="19">
        <f>AX300</f>
        <v>0.0</v>
      </c>
      <c r="AU301" s="19">
        <f>ROUND(AT301*$AU$5/12,2)</f>
        <v>0.0</v>
      </c>
      <c r="AV301" s="19">
        <f>MIN($AV$5,AT301+AU301)</f>
        <v>0.0</v>
      </c>
      <c r="AW301" s="19">
        <f>MAX(0,MIN(AT301+AU301-AV301,MonthlyPayment-SUM(H301,M301,R301,W301,AB301,AG301,AL301,AQ301,AV301,BA301)-SUM(I301,N301,S301,X301,AC301,AH301,AM301,AR301)))</f>
        <v>0.0</v>
      </c>
      <c r="AX301" s="19">
        <f>ROUND(AT301+AU301-AV301-AW301,2)</f>
        <v>0.0</v>
      </c>
      <c r="AY301" s="19">
        <f>BC300</f>
        <v>0.0</v>
      </c>
      <c r="AZ301" s="19">
        <f>ROUND(AY301*$AZ$5/12,2)</f>
        <v>0.0</v>
      </c>
      <c r="BA301" s="19">
        <f>MIN($BA$5,AY301+AZ301)</f>
        <v>0.0</v>
      </c>
      <c r="BB301" s="19">
        <f>MAX(0,MIN(AY301+AZ301-BA301,MonthlyPayment-SUM(H301,M301,R301,W301,AB301,AG301,AL301,AQ301,AV301,BA301)-SUM(I301,N301,S301,X301,AC301,AH301,AM301,AR301,AW301)))</f>
        <v>0.0</v>
      </c>
      <c r="BC301" s="19">
        <f>ROUND(AY301+AZ301-BA301-BB301,2)</f>
        <v>0.0</v>
      </c>
    </row>
    <row r="302" spans="1:55">
      <c r="A302" s="9">
        <v>296</v>
      </c>
      <c r="B302" s="15">
        <f>IF(FirstPayment="","",EDATE(FirstPayment,A302-1))</f>
        <v/>
      </c>
      <c r="C302" s="19">
        <f>SUM(H302,M302,R302,W302,AB302,AG302,AL302,AQ302,AV302,BA302,I302,N302,S302,X302,AC302,AH302,AM302,AR302,AW302,BB302)</f>
        <v>0.0</v>
      </c>
      <c r="D302" s="19">
        <f>SUM(J302,O302,T302,Y302,AD302,AI302,AN302,AS302,AX302,BC302)</f>
        <v>0.0</v>
      </c>
      <c r="E302" s="19">
        <f>SUM(G302,L302,Q302,V302,AA302,AF302,AK302,AP302,AU302,AZ302)</f>
        <v>0.0</v>
      </c>
      <c r="F302" s="19">
        <f>J301</f>
        <v>0.0</v>
      </c>
      <c r="G302" s="19">
        <f>ROUND(F302*$G$5/12,2)</f>
        <v>0.0</v>
      </c>
      <c r="H302" s="19">
        <f>MIN($H$5,F302+G302)</f>
        <v>0.0</v>
      </c>
      <c r="I302" s="19">
        <f>MAX(0,MIN(F302+G302-H302,MonthlyPayment-SUM(H302,M302,R302,W302,AB302,AG302,AL302,AQ302,AV302,BA302)))</f>
        <v>0.0</v>
      </c>
      <c r="J302" s="19">
        <f>ROUND(F302+G302-H302-I302,2)</f>
        <v>0.0</v>
      </c>
      <c r="K302" s="19">
        <f>O301</f>
        <v>0.0</v>
      </c>
      <c r="L302" s="19">
        <f>ROUND(K302*$L$5/12,2)</f>
        <v>0.0</v>
      </c>
      <c r="M302" s="19">
        <f>MIN($M$5,K302+L302)</f>
        <v>0.0</v>
      </c>
      <c r="N302" s="19">
        <f>MAX(0,MIN(K302+L302-M302,MonthlyPayment-SUM(H302,M302,R302,W302,AB302,AG302,AL302,AQ302,AV302,BA302)-SUM(I302)))</f>
        <v>0.0</v>
      </c>
      <c r="O302" s="19">
        <f>ROUND(K302+L302-M302-N302,2)</f>
        <v>0.0</v>
      </c>
      <c r="P302" s="19">
        <f>T301</f>
        <v>0.0</v>
      </c>
      <c r="Q302" s="19">
        <f>ROUND(P302*$Q$5/12,2)</f>
        <v>0.0</v>
      </c>
      <c r="R302" s="19">
        <f>MIN($R$5,P302+Q302)</f>
        <v>0.0</v>
      </c>
      <c r="S302" s="19">
        <f>MAX(0,MIN(P302+Q302-R302,MonthlyPayment-SUM(H302,M302,R302,W302,AB302,AG302,AL302,AQ302,AV302,BA302)-SUM(I302,N302)))</f>
        <v>0.0</v>
      </c>
      <c r="T302" s="19">
        <f>ROUND(P302+Q302-R302-S302,2)</f>
        <v>0.0</v>
      </c>
      <c r="U302" s="19">
        <f>Y301</f>
        <v>0.0</v>
      </c>
      <c r="V302" s="19">
        <f>ROUND(U302*$V$5/12,2)</f>
        <v>0.0</v>
      </c>
      <c r="W302" s="19">
        <f>MIN($W$5,U302+V302)</f>
        <v>0.0</v>
      </c>
      <c r="X302" s="19">
        <f>MAX(0,MIN(U302+V302-W302,MonthlyPayment-SUM(H302,M302,R302,W302,AB302,AG302,AL302,AQ302,AV302,BA302)-SUM(I302,N302,S302)))</f>
        <v>0.0</v>
      </c>
      <c r="Y302" s="19">
        <f>ROUND(U302+V302-W302-X302,2)</f>
        <v>0.0</v>
      </c>
      <c r="Z302" s="19">
        <f>AD301</f>
        <v>0.0</v>
      </c>
      <c r="AA302" s="19">
        <f>ROUND(Z302*$AA$5/12,2)</f>
        <v>0.0</v>
      </c>
      <c r="AB302" s="19">
        <f>MIN($AB$5,Z302+AA302)</f>
        <v>0.0</v>
      </c>
      <c r="AC302" s="19">
        <f>MAX(0,MIN(Z302+AA302-AB302,MonthlyPayment-SUM(H302,M302,R302,W302,AB302,AG302,AL302,AQ302,AV302,BA302)-SUM(I302,N302,S302,X302)))</f>
        <v>0.0</v>
      </c>
      <c r="AD302" s="19">
        <f>ROUND(Z302+AA302-AB302-AC302,2)</f>
        <v>0.0</v>
      </c>
      <c r="AE302" s="19">
        <f>AI301</f>
        <v>0.0</v>
      </c>
      <c r="AF302" s="19">
        <f>ROUND(AE302*$AF$5/12,2)</f>
        <v>0.0</v>
      </c>
      <c r="AG302" s="19">
        <f>MIN($AG$5,AE302+AF302)</f>
        <v>0.0</v>
      </c>
      <c r="AH302" s="19">
        <f>MAX(0,MIN(AE302+AF302-AG302,MonthlyPayment-SUM(H302,M302,R302,W302,AB302,AG302,AL302,AQ302,AV302,BA302)-SUM(I302,N302,S302,X302,AC302)))</f>
        <v>0.0</v>
      </c>
      <c r="AI302" s="19">
        <f>ROUND(AE302+AF302-AG302-AH302,2)</f>
        <v>0.0</v>
      </c>
      <c r="AJ302" s="19">
        <f>AN301</f>
        <v>0.0</v>
      </c>
      <c r="AK302" s="19">
        <f>ROUND(AJ302*$AK$5/12,2)</f>
        <v>0.0</v>
      </c>
      <c r="AL302" s="19">
        <f>MIN($AL$5,AJ302+AK302)</f>
        <v>0.0</v>
      </c>
      <c r="AM302" s="19">
        <f>MAX(0,MIN(AJ302+AK302-AL302,MonthlyPayment-SUM(H302,M302,R302,W302,AB302,AG302,AL302,AQ302,AV302,BA302)-SUM(I302,N302,S302,X302,AC302,AH302)))</f>
        <v>0.0</v>
      </c>
      <c r="AN302" s="19">
        <f>ROUND(AJ302+AK302-AL302-AM302,2)</f>
        <v>0.0</v>
      </c>
      <c r="AO302" s="19">
        <f>AS301</f>
        <v>0.0</v>
      </c>
      <c r="AP302" s="19">
        <f>ROUND(AO302*$AP$5/12,2)</f>
        <v>0.0</v>
      </c>
      <c r="AQ302" s="19">
        <f>MIN($AQ$5,AO302+AP302)</f>
        <v>0.0</v>
      </c>
      <c r="AR302" s="19">
        <f>MAX(0,MIN(AO302+AP302-AQ302,MonthlyPayment-SUM(H302,M302,R302,W302,AB302,AG302,AL302,AQ302,AV302,BA302)-SUM(I302,N302,S302,X302,AC302,AH302,AM302)))</f>
        <v>0.0</v>
      </c>
      <c r="AS302" s="19">
        <f>ROUND(AO302+AP302-AQ302-AR302,2)</f>
        <v>0.0</v>
      </c>
      <c r="AT302" s="19">
        <f>AX301</f>
        <v>0.0</v>
      </c>
      <c r="AU302" s="19">
        <f>ROUND(AT302*$AU$5/12,2)</f>
        <v>0.0</v>
      </c>
      <c r="AV302" s="19">
        <f>MIN($AV$5,AT302+AU302)</f>
        <v>0.0</v>
      </c>
      <c r="AW302" s="19">
        <f>MAX(0,MIN(AT302+AU302-AV302,MonthlyPayment-SUM(H302,M302,R302,W302,AB302,AG302,AL302,AQ302,AV302,BA302)-SUM(I302,N302,S302,X302,AC302,AH302,AM302,AR302)))</f>
        <v>0.0</v>
      </c>
      <c r="AX302" s="19">
        <f>ROUND(AT302+AU302-AV302-AW302,2)</f>
        <v>0.0</v>
      </c>
      <c r="AY302" s="19">
        <f>BC301</f>
        <v>0.0</v>
      </c>
      <c r="AZ302" s="19">
        <f>ROUND(AY302*$AZ$5/12,2)</f>
        <v>0.0</v>
      </c>
      <c r="BA302" s="19">
        <f>MIN($BA$5,AY302+AZ302)</f>
        <v>0.0</v>
      </c>
      <c r="BB302" s="19">
        <f>MAX(0,MIN(AY302+AZ302-BA302,MonthlyPayment-SUM(H302,M302,R302,W302,AB302,AG302,AL302,AQ302,AV302,BA302)-SUM(I302,N302,S302,X302,AC302,AH302,AM302,AR302,AW302)))</f>
        <v>0.0</v>
      </c>
      <c r="BC302" s="19">
        <f>ROUND(AY302+AZ302-BA302-BB302,2)</f>
        <v>0.0</v>
      </c>
    </row>
    <row r="303" spans="1:55">
      <c r="A303" s="9">
        <v>297</v>
      </c>
      <c r="B303" s="15">
        <f>IF(FirstPayment="","",EDATE(FirstPayment,A303-1))</f>
        <v/>
      </c>
      <c r="C303" s="19">
        <f>SUM(H303,M303,R303,W303,AB303,AG303,AL303,AQ303,AV303,BA303,I303,N303,S303,X303,AC303,AH303,AM303,AR303,AW303,BB303)</f>
        <v>0.0</v>
      </c>
      <c r="D303" s="19">
        <f>SUM(J303,O303,T303,Y303,AD303,AI303,AN303,AS303,AX303,BC303)</f>
        <v>0.0</v>
      </c>
      <c r="E303" s="19">
        <f>SUM(G303,L303,Q303,V303,AA303,AF303,AK303,AP303,AU303,AZ303)</f>
        <v>0.0</v>
      </c>
      <c r="F303" s="19">
        <f>J302</f>
        <v>0.0</v>
      </c>
      <c r="G303" s="19">
        <f>ROUND(F303*$G$5/12,2)</f>
        <v>0.0</v>
      </c>
      <c r="H303" s="19">
        <f>MIN($H$5,F303+G303)</f>
        <v>0.0</v>
      </c>
      <c r="I303" s="19">
        <f>MAX(0,MIN(F303+G303-H303,MonthlyPayment-SUM(H303,M303,R303,W303,AB303,AG303,AL303,AQ303,AV303,BA303)))</f>
        <v>0.0</v>
      </c>
      <c r="J303" s="19">
        <f>ROUND(F303+G303-H303-I303,2)</f>
        <v>0.0</v>
      </c>
      <c r="K303" s="19">
        <f>O302</f>
        <v>0.0</v>
      </c>
      <c r="L303" s="19">
        <f>ROUND(K303*$L$5/12,2)</f>
        <v>0.0</v>
      </c>
      <c r="M303" s="19">
        <f>MIN($M$5,K303+L303)</f>
        <v>0.0</v>
      </c>
      <c r="N303" s="19">
        <f>MAX(0,MIN(K303+L303-M303,MonthlyPayment-SUM(H303,M303,R303,W303,AB303,AG303,AL303,AQ303,AV303,BA303)-SUM(I303)))</f>
        <v>0.0</v>
      </c>
      <c r="O303" s="19">
        <f>ROUND(K303+L303-M303-N303,2)</f>
        <v>0.0</v>
      </c>
      <c r="P303" s="19">
        <f>T302</f>
        <v>0.0</v>
      </c>
      <c r="Q303" s="19">
        <f>ROUND(P303*$Q$5/12,2)</f>
        <v>0.0</v>
      </c>
      <c r="R303" s="19">
        <f>MIN($R$5,P303+Q303)</f>
        <v>0.0</v>
      </c>
      <c r="S303" s="19">
        <f>MAX(0,MIN(P303+Q303-R303,MonthlyPayment-SUM(H303,M303,R303,W303,AB303,AG303,AL303,AQ303,AV303,BA303)-SUM(I303,N303)))</f>
        <v>0.0</v>
      </c>
      <c r="T303" s="19">
        <f>ROUND(P303+Q303-R303-S303,2)</f>
        <v>0.0</v>
      </c>
      <c r="U303" s="19">
        <f>Y302</f>
        <v>0.0</v>
      </c>
      <c r="V303" s="19">
        <f>ROUND(U303*$V$5/12,2)</f>
        <v>0.0</v>
      </c>
      <c r="W303" s="19">
        <f>MIN($W$5,U303+V303)</f>
        <v>0.0</v>
      </c>
      <c r="X303" s="19">
        <f>MAX(0,MIN(U303+V303-W303,MonthlyPayment-SUM(H303,M303,R303,W303,AB303,AG303,AL303,AQ303,AV303,BA303)-SUM(I303,N303,S303)))</f>
        <v>0.0</v>
      </c>
      <c r="Y303" s="19">
        <f>ROUND(U303+V303-W303-X303,2)</f>
        <v>0.0</v>
      </c>
      <c r="Z303" s="19">
        <f>AD302</f>
        <v>0.0</v>
      </c>
      <c r="AA303" s="19">
        <f>ROUND(Z303*$AA$5/12,2)</f>
        <v>0.0</v>
      </c>
      <c r="AB303" s="19">
        <f>MIN($AB$5,Z303+AA303)</f>
        <v>0.0</v>
      </c>
      <c r="AC303" s="19">
        <f>MAX(0,MIN(Z303+AA303-AB303,MonthlyPayment-SUM(H303,M303,R303,W303,AB303,AG303,AL303,AQ303,AV303,BA303)-SUM(I303,N303,S303,X303)))</f>
        <v>0.0</v>
      </c>
      <c r="AD303" s="19">
        <f>ROUND(Z303+AA303-AB303-AC303,2)</f>
        <v>0.0</v>
      </c>
      <c r="AE303" s="19">
        <f>AI302</f>
        <v>0.0</v>
      </c>
      <c r="AF303" s="19">
        <f>ROUND(AE303*$AF$5/12,2)</f>
        <v>0.0</v>
      </c>
      <c r="AG303" s="19">
        <f>MIN($AG$5,AE303+AF303)</f>
        <v>0.0</v>
      </c>
      <c r="AH303" s="19">
        <f>MAX(0,MIN(AE303+AF303-AG303,MonthlyPayment-SUM(H303,M303,R303,W303,AB303,AG303,AL303,AQ303,AV303,BA303)-SUM(I303,N303,S303,X303,AC303)))</f>
        <v>0.0</v>
      </c>
      <c r="AI303" s="19">
        <f>ROUND(AE303+AF303-AG303-AH303,2)</f>
        <v>0.0</v>
      </c>
      <c r="AJ303" s="19">
        <f>AN302</f>
        <v>0.0</v>
      </c>
      <c r="AK303" s="19">
        <f>ROUND(AJ303*$AK$5/12,2)</f>
        <v>0.0</v>
      </c>
      <c r="AL303" s="19">
        <f>MIN($AL$5,AJ303+AK303)</f>
        <v>0.0</v>
      </c>
      <c r="AM303" s="19">
        <f>MAX(0,MIN(AJ303+AK303-AL303,MonthlyPayment-SUM(H303,M303,R303,W303,AB303,AG303,AL303,AQ303,AV303,BA303)-SUM(I303,N303,S303,X303,AC303,AH303)))</f>
        <v>0.0</v>
      </c>
      <c r="AN303" s="19">
        <f>ROUND(AJ303+AK303-AL303-AM303,2)</f>
        <v>0.0</v>
      </c>
      <c r="AO303" s="19">
        <f>AS302</f>
        <v>0.0</v>
      </c>
      <c r="AP303" s="19">
        <f>ROUND(AO303*$AP$5/12,2)</f>
        <v>0.0</v>
      </c>
      <c r="AQ303" s="19">
        <f>MIN($AQ$5,AO303+AP303)</f>
        <v>0.0</v>
      </c>
      <c r="AR303" s="19">
        <f>MAX(0,MIN(AO303+AP303-AQ303,MonthlyPayment-SUM(H303,M303,R303,W303,AB303,AG303,AL303,AQ303,AV303,BA303)-SUM(I303,N303,S303,X303,AC303,AH303,AM303)))</f>
        <v>0.0</v>
      </c>
      <c r="AS303" s="19">
        <f>ROUND(AO303+AP303-AQ303-AR303,2)</f>
        <v>0.0</v>
      </c>
      <c r="AT303" s="19">
        <f>AX302</f>
        <v>0.0</v>
      </c>
      <c r="AU303" s="19">
        <f>ROUND(AT303*$AU$5/12,2)</f>
        <v>0.0</v>
      </c>
      <c r="AV303" s="19">
        <f>MIN($AV$5,AT303+AU303)</f>
        <v>0.0</v>
      </c>
      <c r="AW303" s="19">
        <f>MAX(0,MIN(AT303+AU303-AV303,MonthlyPayment-SUM(H303,M303,R303,W303,AB303,AG303,AL303,AQ303,AV303,BA303)-SUM(I303,N303,S303,X303,AC303,AH303,AM303,AR303)))</f>
        <v>0.0</v>
      </c>
      <c r="AX303" s="19">
        <f>ROUND(AT303+AU303-AV303-AW303,2)</f>
        <v>0.0</v>
      </c>
      <c r="AY303" s="19">
        <f>BC302</f>
        <v>0.0</v>
      </c>
      <c r="AZ303" s="19">
        <f>ROUND(AY303*$AZ$5/12,2)</f>
        <v>0.0</v>
      </c>
      <c r="BA303" s="19">
        <f>MIN($BA$5,AY303+AZ303)</f>
        <v>0.0</v>
      </c>
      <c r="BB303" s="19">
        <f>MAX(0,MIN(AY303+AZ303-BA303,MonthlyPayment-SUM(H303,M303,R303,W303,AB303,AG303,AL303,AQ303,AV303,BA303)-SUM(I303,N303,S303,X303,AC303,AH303,AM303,AR303,AW303)))</f>
        <v>0.0</v>
      </c>
      <c r="BC303" s="19">
        <f>ROUND(AY303+AZ303-BA303-BB303,2)</f>
        <v>0.0</v>
      </c>
    </row>
    <row r="304" spans="1:55">
      <c r="A304" s="9">
        <v>298</v>
      </c>
      <c r="B304" s="15">
        <f>IF(FirstPayment="","",EDATE(FirstPayment,A304-1))</f>
        <v/>
      </c>
      <c r="C304" s="19">
        <f>SUM(H304,M304,R304,W304,AB304,AG304,AL304,AQ304,AV304,BA304,I304,N304,S304,X304,AC304,AH304,AM304,AR304,AW304,BB304)</f>
        <v>0.0</v>
      </c>
      <c r="D304" s="19">
        <f>SUM(J304,O304,T304,Y304,AD304,AI304,AN304,AS304,AX304,BC304)</f>
        <v>0.0</v>
      </c>
      <c r="E304" s="19">
        <f>SUM(G304,L304,Q304,V304,AA304,AF304,AK304,AP304,AU304,AZ304)</f>
        <v>0.0</v>
      </c>
      <c r="F304" s="19">
        <f>J303</f>
        <v>0.0</v>
      </c>
      <c r="G304" s="19">
        <f>ROUND(F304*$G$5/12,2)</f>
        <v>0.0</v>
      </c>
      <c r="H304" s="19">
        <f>MIN($H$5,F304+G304)</f>
        <v>0.0</v>
      </c>
      <c r="I304" s="19">
        <f>MAX(0,MIN(F304+G304-H304,MonthlyPayment-SUM(H304,M304,R304,W304,AB304,AG304,AL304,AQ304,AV304,BA304)))</f>
        <v>0.0</v>
      </c>
      <c r="J304" s="19">
        <f>ROUND(F304+G304-H304-I304,2)</f>
        <v>0.0</v>
      </c>
      <c r="K304" s="19">
        <f>O303</f>
        <v>0.0</v>
      </c>
      <c r="L304" s="19">
        <f>ROUND(K304*$L$5/12,2)</f>
        <v>0.0</v>
      </c>
      <c r="M304" s="19">
        <f>MIN($M$5,K304+L304)</f>
        <v>0.0</v>
      </c>
      <c r="N304" s="19">
        <f>MAX(0,MIN(K304+L304-M304,MonthlyPayment-SUM(H304,M304,R304,W304,AB304,AG304,AL304,AQ304,AV304,BA304)-SUM(I304)))</f>
        <v>0.0</v>
      </c>
      <c r="O304" s="19">
        <f>ROUND(K304+L304-M304-N304,2)</f>
        <v>0.0</v>
      </c>
      <c r="P304" s="19">
        <f>T303</f>
        <v>0.0</v>
      </c>
      <c r="Q304" s="19">
        <f>ROUND(P304*$Q$5/12,2)</f>
        <v>0.0</v>
      </c>
      <c r="R304" s="19">
        <f>MIN($R$5,P304+Q304)</f>
        <v>0.0</v>
      </c>
      <c r="S304" s="19">
        <f>MAX(0,MIN(P304+Q304-R304,MonthlyPayment-SUM(H304,M304,R304,W304,AB304,AG304,AL304,AQ304,AV304,BA304)-SUM(I304,N304)))</f>
        <v>0.0</v>
      </c>
      <c r="T304" s="19">
        <f>ROUND(P304+Q304-R304-S304,2)</f>
        <v>0.0</v>
      </c>
      <c r="U304" s="19">
        <f>Y303</f>
        <v>0.0</v>
      </c>
      <c r="V304" s="19">
        <f>ROUND(U304*$V$5/12,2)</f>
        <v>0.0</v>
      </c>
      <c r="W304" s="19">
        <f>MIN($W$5,U304+V304)</f>
        <v>0.0</v>
      </c>
      <c r="X304" s="19">
        <f>MAX(0,MIN(U304+V304-W304,MonthlyPayment-SUM(H304,M304,R304,W304,AB304,AG304,AL304,AQ304,AV304,BA304)-SUM(I304,N304,S304)))</f>
        <v>0.0</v>
      </c>
      <c r="Y304" s="19">
        <f>ROUND(U304+V304-W304-X304,2)</f>
        <v>0.0</v>
      </c>
      <c r="Z304" s="19">
        <f>AD303</f>
        <v>0.0</v>
      </c>
      <c r="AA304" s="19">
        <f>ROUND(Z304*$AA$5/12,2)</f>
        <v>0.0</v>
      </c>
      <c r="AB304" s="19">
        <f>MIN($AB$5,Z304+AA304)</f>
        <v>0.0</v>
      </c>
      <c r="AC304" s="19">
        <f>MAX(0,MIN(Z304+AA304-AB304,MonthlyPayment-SUM(H304,M304,R304,W304,AB304,AG304,AL304,AQ304,AV304,BA304)-SUM(I304,N304,S304,X304)))</f>
        <v>0.0</v>
      </c>
      <c r="AD304" s="19">
        <f>ROUND(Z304+AA304-AB304-AC304,2)</f>
        <v>0.0</v>
      </c>
      <c r="AE304" s="19">
        <f>AI303</f>
        <v>0.0</v>
      </c>
      <c r="AF304" s="19">
        <f>ROUND(AE304*$AF$5/12,2)</f>
        <v>0.0</v>
      </c>
      <c r="AG304" s="19">
        <f>MIN($AG$5,AE304+AF304)</f>
        <v>0.0</v>
      </c>
      <c r="AH304" s="19">
        <f>MAX(0,MIN(AE304+AF304-AG304,MonthlyPayment-SUM(H304,M304,R304,W304,AB304,AG304,AL304,AQ304,AV304,BA304)-SUM(I304,N304,S304,X304,AC304)))</f>
        <v>0.0</v>
      </c>
      <c r="AI304" s="19">
        <f>ROUND(AE304+AF304-AG304-AH304,2)</f>
        <v>0.0</v>
      </c>
      <c r="AJ304" s="19">
        <f>AN303</f>
        <v>0.0</v>
      </c>
      <c r="AK304" s="19">
        <f>ROUND(AJ304*$AK$5/12,2)</f>
        <v>0.0</v>
      </c>
      <c r="AL304" s="19">
        <f>MIN($AL$5,AJ304+AK304)</f>
        <v>0.0</v>
      </c>
      <c r="AM304" s="19">
        <f>MAX(0,MIN(AJ304+AK304-AL304,MonthlyPayment-SUM(H304,M304,R304,W304,AB304,AG304,AL304,AQ304,AV304,BA304)-SUM(I304,N304,S304,X304,AC304,AH304)))</f>
        <v>0.0</v>
      </c>
      <c r="AN304" s="19">
        <f>ROUND(AJ304+AK304-AL304-AM304,2)</f>
        <v>0.0</v>
      </c>
      <c r="AO304" s="19">
        <f>AS303</f>
        <v>0.0</v>
      </c>
      <c r="AP304" s="19">
        <f>ROUND(AO304*$AP$5/12,2)</f>
        <v>0.0</v>
      </c>
      <c r="AQ304" s="19">
        <f>MIN($AQ$5,AO304+AP304)</f>
        <v>0.0</v>
      </c>
      <c r="AR304" s="19">
        <f>MAX(0,MIN(AO304+AP304-AQ304,MonthlyPayment-SUM(H304,M304,R304,W304,AB304,AG304,AL304,AQ304,AV304,BA304)-SUM(I304,N304,S304,X304,AC304,AH304,AM304)))</f>
        <v>0.0</v>
      </c>
      <c r="AS304" s="19">
        <f>ROUND(AO304+AP304-AQ304-AR304,2)</f>
        <v>0.0</v>
      </c>
      <c r="AT304" s="19">
        <f>AX303</f>
        <v>0.0</v>
      </c>
      <c r="AU304" s="19">
        <f>ROUND(AT304*$AU$5/12,2)</f>
        <v>0.0</v>
      </c>
      <c r="AV304" s="19">
        <f>MIN($AV$5,AT304+AU304)</f>
        <v>0.0</v>
      </c>
      <c r="AW304" s="19">
        <f>MAX(0,MIN(AT304+AU304-AV304,MonthlyPayment-SUM(H304,M304,R304,W304,AB304,AG304,AL304,AQ304,AV304,BA304)-SUM(I304,N304,S304,X304,AC304,AH304,AM304,AR304)))</f>
        <v>0.0</v>
      </c>
      <c r="AX304" s="19">
        <f>ROUND(AT304+AU304-AV304-AW304,2)</f>
        <v>0.0</v>
      </c>
      <c r="AY304" s="19">
        <f>BC303</f>
        <v>0.0</v>
      </c>
      <c r="AZ304" s="19">
        <f>ROUND(AY304*$AZ$5/12,2)</f>
        <v>0.0</v>
      </c>
      <c r="BA304" s="19">
        <f>MIN($BA$5,AY304+AZ304)</f>
        <v>0.0</v>
      </c>
      <c r="BB304" s="19">
        <f>MAX(0,MIN(AY304+AZ304-BA304,MonthlyPayment-SUM(H304,M304,R304,W304,AB304,AG304,AL304,AQ304,AV304,BA304)-SUM(I304,N304,S304,X304,AC304,AH304,AM304,AR304,AW304)))</f>
        <v>0.0</v>
      </c>
      <c r="BC304" s="19">
        <f>ROUND(AY304+AZ304-BA304-BB304,2)</f>
        <v>0.0</v>
      </c>
    </row>
    <row r="305" spans="1:55">
      <c r="A305" s="9">
        <v>299</v>
      </c>
      <c r="B305" s="15">
        <f>IF(FirstPayment="","",EDATE(FirstPayment,A305-1))</f>
        <v/>
      </c>
      <c r="C305" s="19">
        <f>SUM(H305,M305,R305,W305,AB305,AG305,AL305,AQ305,AV305,BA305,I305,N305,S305,X305,AC305,AH305,AM305,AR305,AW305,BB305)</f>
        <v>0.0</v>
      </c>
      <c r="D305" s="19">
        <f>SUM(J305,O305,T305,Y305,AD305,AI305,AN305,AS305,AX305,BC305)</f>
        <v>0.0</v>
      </c>
      <c r="E305" s="19">
        <f>SUM(G305,L305,Q305,V305,AA305,AF305,AK305,AP305,AU305,AZ305)</f>
        <v>0.0</v>
      </c>
      <c r="F305" s="19">
        <f>J304</f>
        <v>0.0</v>
      </c>
      <c r="G305" s="19">
        <f>ROUND(F305*$G$5/12,2)</f>
        <v>0.0</v>
      </c>
      <c r="H305" s="19">
        <f>MIN($H$5,F305+G305)</f>
        <v>0.0</v>
      </c>
      <c r="I305" s="19">
        <f>MAX(0,MIN(F305+G305-H305,MonthlyPayment-SUM(H305,M305,R305,W305,AB305,AG305,AL305,AQ305,AV305,BA305)))</f>
        <v>0.0</v>
      </c>
      <c r="J305" s="19">
        <f>ROUND(F305+G305-H305-I305,2)</f>
        <v>0.0</v>
      </c>
      <c r="K305" s="19">
        <f>O304</f>
        <v>0.0</v>
      </c>
      <c r="L305" s="19">
        <f>ROUND(K305*$L$5/12,2)</f>
        <v>0.0</v>
      </c>
      <c r="M305" s="19">
        <f>MIN($M$5,K305+L305)</f>
        <v>0.0</v>
      </c>
      <c r="N305" s="19">
        <f>MAX(0,MIN(K305+L305-M305,MonthlyPayment-SUM(H305,M305,R305,W305,AB305,AG305,AL305,AQ305,AV305,BA305)-SUM(I305)))</f>
        <v>0.0</v>
      </c>
      <c r="O305" s="19">
        <f>ROUND(K305+L305-M305-N305,2)</f>
        <v>0.0</v>
      </c>
      <c r="P305" s="19">
        <f>T304</f>
        <v>0.0</v>
      </c>
      <c r="Q305" s="19">
        <f>ROUND(P305*$Q$5/12,2)</f>
        <v>0.0</v>
      </c>
      <c r="R305" s="19">
        <f>MIN($R$5,P305+Q305)</f>
        <v>0.0</v>
      </c>
      <c r="S305" s="19">
        <f>MAX(0,MIN(P305+Q305-R305,MonthlyPayment-SUM(H305,M305,R305,W305,AB305,AG305,AL305,AQ305,AV305,BA305)-SUM(I305,N305)))</f>
        <v>0.0</v>
      </c>
      <c r="T305" s="19">
        <f>ROUND(P305+Q305-R305-S305,2)</f>
        <v>0.0</v>
      </c>
      <c r="U305" s="19">
        <f>Y304</f>
        <v>0.0</v>
      </c>
      <c r="V305" s="19">
        <f>ROUND(U305*$V$5/12,2)</f>
        <v>0.0</v>
      </c>
      <c r="W305" s="19">
        <f>MIN($W$5,U305+V305)</f>
        <v>0.0</v>
      </c>
      <c r="X305" s="19">
        <f>MAX(0,MIN(U305+V305-W305,MonthlyPayment-SUM(H305,M305,R305,W305,AB305,AG305,AL305,AQ305,AV305,BA305)-SUM(I305,N305,S305)))</f>
        <v>0.0</v>
      </c>
      <c r="Y305" s="19">
        <f>ROUND(U305+V305-W305-X305,2)</f>
        <v>0.0</v>
      </c>
      <c r="Z305" s="19">
        <f>AD304</f>
        <v>0.0</v>
      </c>
      <c r="AA305" s="19">
        <f>ROUND(Z305*$AA$5/12,2)</f>
        <v>0.0</v>
      </c>
      <c r="AB305" s="19">
        <f>MIN($AB$5,Z305+AA305)</f>
        <v>0.0</v>
      </c>
      <c r="AC305" s="19">
        <f>MAX(0,MIN(Z305+AA305-AB305,MonthlyPayment-SUM(H305,M305,R305,W305,AB305,AG305,AL305,AQ305,AV305,BA305)-SUM(I305,N305,S305,X305)))</f>
        <v>0.0</v>
      </c>
      <c r="AD305" s="19">
        <f>ROUND(Z305+AA305-AB305-AC305,2)</f>
        <v>0.0</v>
      </c>
      <c r="AE305" s="19">
        <f>AI304</f>
        <v>0.0</v>
      </c>
      <c r="AF305" s="19">
        <f>ROUND(AE305*$AF$5/12,2)</f>
        <v>0.0</v>
      </c>
      <c r="AG305" s="19">
        <f>MIN($AG$5,AE305+AF305)</f>
        <v>0.0</v>
      </c>
      <c r="AH305" s="19">
        <f>MAX(0,MIN(AE305+AF305-AG305,MonthlyPayment-SUM(H305,M305,R305,W305,AB305,AG305,AL305,AQ305,AV305,BA305)-SUM(I305,N305,S305,X305,AC305)))</f>
        <v>0.0</v>
      </c>
      <c r="AI305" s="19">
        <f>ROUND(AE305+AF305-AG305-AH305,2)</f>
        <v>0.0</v>
      </c>
      <c r="AJ305" s="19">
        <f>AN304</f>
        <v>0.0</v>
      </c>
      <c r="AK305" s="19">
        <f>ROUND(AJ305*$AK$5/12,2)</f>
        <v>0.0</v>
      </c>
      <c r="AL305" s="19">
        <f>MIN($AL$5,AJ305+AK305)</f>
        <v>0.0</v>
      </c>
      <c r="AM305" s="19">
        <f>MAX(0,MIN(AJ305+AK305-AL305,MonthlyPayment-SUM(H305,M305,R305,W305,AB305,AG305,AL305,AQ305,AV305,BA305)-SUM(I305,N305,S305,X305,AC305,AH305)))</f>
        <v>0.0</v>
      </c>
      <c r="AN305" s="19">
        <f>ROUND(AJ305+AK305-AL305-AM305,2)</f>
        <v>0.0</v>
      </c>
      <c r="AO305" s="19">
        <f>AS304</f>
        <v>0.0</v>
      </c>
      <c r="AP305" s="19">
        <f>ROUND(AO305*$AP$5/12,2)</f>
        <v>0.0</v>
      </c>
      <c r="AQ305" s="19">
        <f>MIN($AQ$5,AO305+AP305)</f>
        <v>0.0</v>
      </c>
      <c r="AR305" s="19">
        <f>MAX(0,MIN(AO305+AP305-AQ305,MonthlyPayment-SUM(H305,M305,R305,W305,AB305,AG305,AL305,AQ305,AV305,BA305)-SUM(I305,N305,S305,X305,AC305,AH305,AM305)))</f>
        <v>0.0</v>
      </c>
      <c r="AS305" s="19">
        <f>ROUND(AO305+AP305-AQ305-AR305,2)</f>
        <v>0.0</v>
      </c>
      <c r="AT305" s="19">
        <f>AX304</f>
        <v>0.0</v>
      </c>
      <c r="AU305" s="19">
        <f>ROUND(AT305*$AU$5/12,2)</f>
        <v>0.0</v>
      </c>
      <c r="AV305" s="19">
        <f>MIN($AV$5,AT305+AU305)</f>
        <v>0.0</v>
      </c>
      <c r="AW305" s="19">
        <f>MAX(0,MIN(AT305+AU305-AV305,MonthlyPayment-SUM(H305,M305,R305,W305,AB305,AG305,AL305,AQ305,AV305,BA305)-SUM(I305,N305,S305,X305,AC305,AH305,AM305,AR305)))</f>
        <v>0.0</v>
      </c>
      <c r="AX305" s="19">
        <f>ROUND(AT305+AU305-AV305-AW305,2)</f>
        <v>0.0</v>
      </c>
      <c r="AY305" s="19">
        <f>BC304</f>
        <v>0.0</v>
      </c>
      <c r="AZ305" s="19">
        <f>ROUND(AY305*$AZ$5/12,2)</f>
        <v>0.0</v>
      </c>
      <c r="BA305" s="19">
        <f>MIN($BA$5,AY305+AZ305)</f>
        <v>0.0</v>
      </c>
      <c r="BB305" s="19">
        <f>MAX(0,MIN(AY305+AZ305-BA305,MonthlyPayment-SUM(H305,M305,R305,W305,AB305,AG305,AL305,AQ305,AV305,BA305)-SUM(I305,N305,S305,X305,AC305,AH305,AM305,AR305,AW305)))</f>
        <v>0.0</v>
      </c>
      <c r="BC305" s="19">
        <f>ROUND(AY305+AZ305-BA305-BB305,2)</f>
        <v>0.0</v>
      </c>
    </row>
    <row r="306" spans="1:55">
      <c r="A306" s="9">
        <v>300</v>
      </c>
      <c r="B306" s="15">
        <f>IF(FirstPayment="","",EDATE(FirstPayment,A306-1))</f>
        <v/>
      </c>
      <c r="C306" s="19">
        <f>SUM(H306,M306,R306,W306,AB306,AG306,AL306,AQ306,AV306,BA306,I306,N306,S306,X306,AC306,AH306,AM306,AR306,AW306,BB306)</f>
        <v>0.0</v>
      </c>
      <c r="D306" s="19">
        <f>SUM(J306,O306,T306,Y306,AD306,AI306,AN306,AS306,AX306,BC306)</f>
        <v>0.0</v>
      </c>
      <c r="E306" s="19">
        <f>SUM(G306,L306,Q306,V306,AA306,AF306,AK306,AP306,AU306,AZ306)</f>
        <v>0.0</v>
      </c>
      <c r="F306" s="19">
        <f>J305</f>
        <v>0.0</v>
      </c>
      <c r="G306" s="19">
        <f>ROUND(F306*$G$5/12,2)</f>
        <v>0.0</v>
      </c>
      <c r="H306" s="19">
        <f>MIN($H$5,F306+G306)</f>
        <v>0.0</v>
      </c>
      <c r="I306" s="19">
        <f>MAX(0,MIN(F306+G306-H306,MonthlyPayment-SUM(H306,M306,R306,W306,AB306,AG306,AL306,AQ306,AV306,BA306)))</f>
        <v>0.0</v>
      </c>
      <c r="J306" s="19">
        <f>ROUND(F306+G306-H306-I306,2)</f>
        <v>0.0</v>
      </c>
      <c r="K306" s="19">
        <f>O305</f>
        <v>0.0</v>
      </c>
      <c r="L306" s="19">
        <f>ROUND(K306*$L$5/12,2)</f>
        <v>0.0</v>
      </c>
      <c r="M306" s="19">
        <f>MIN($M$5,K306+L306)</f>
        <v>0.0</v>
      </c>
      <c r="N306" s="19">
        <f>MAX(0,MIN(K306+L306-M306,MonthlyPayment-SUM(H306,M306,R306,W306,AB306,AG306,AL306,AQ306,AV306,BA306)-SUM(I306)))</f>
        <v>0.0</v>
      </c>
      <c r="O306" s="19">
        <f>ROUND(K306+L306-M306-N306,2)</f>
        <v>0.0</v>
      </c>
      <c r="P306" s="19">
        <f>T305</f>
        <v>0.0</v>
      </c>
      <c r="Q306" s="19">
        <f>ROUND(P306*$Q$5/12,2)</f>
        <v>0.0</v>
      </c>
      <c r="R306" s="19">
        <f>MIN($R$5,P306+Q306)</f>
        <v>0.0</v>
      </c>
      <c r="S306" s="19">
        <f>MAX(0,MIN(P306+Q306-R306,MonthlyPayment-SUM(H306,M306,R306,W306,AB306,AG306,AL306,AQ306,AV306,BA306)-SUM(I306,N306)))</f>
        <v>0.0</v>
      </c>
      <c r="T306" s="19">
        <f>ROUND(P306+Q306-R306-S306,2)</f>
        <v>0.0</v>
      </c>
      <c r="U306" s="19">
        <f>Y305</f>
        <v>0.0</v>
      </c>
      <c r="V306" s="19">
        <f>ROUND(U306*$V$5/12,2)</f>
        <v>0.0</v>
      </c>
      <c r="W306" s="19">
        <f>MIN($W$5,U306+V306)</f>
        <v>0.0</v>
      </c>
      <c r="X306" s="19">
        <f>MAX(0,MIN(U306+V306-W306,MonthlyPayment-SUM(H306,M306,R306,W306,AB306,AG306,AL306,AQ306,AV306,BA306)-SUM(I306,N306,S306)))</f>
        <v>0.0</v>
      </c>
      <c r="Y306" s="19">
        <f>ROUND(U306+V306-W306-X306,2)</f>
        <v>0.0</v>
      </c>
      <c r="Z306" s="19">
        <f>AD305</f>
        <v>0.0</v>
      </c>
      <c r="AA306" s="19">
        <f>ROUND(Z306*$AA$5/12,2)</f>
        <v>0.0</v>
      </c>
      <c r="AB306" s="19">
        <f>MIN($AB$5,Z306+AA306)</f>
        <v>0.0</v>
      </c>
      <c r="AC306" s="19">
        <f>MAX(0,MIN(Z306+AA306-AB306,MonthlyPayment-SUM(H306,M306,R306,W306,AB306,AG306,AL306,AQ306,AV306,BA306)-SUM(I306,N306,S306,X306)))</f>
        <v>0.0</v>
      </c>
      <c r="AD306" s="19">
        <f>ROUND(Z306+AA306-AB306-AC306,2)</f>
        <v>0.0</v>
      </c>
      <c r="AE306" s="19">
        <f>AI305</f>
        <v>0.0</v>
      </c>
      <c r="AF306" s="19">
        <f>ROUND(AE306*$AF$5/12,2)</f>
        <v>0.0</v>
      </c>
      <c r="AG306" s="19">
        <f>MIN($AG$5,AE306+AF306)</f>
        <v>0.0</v>
      </c>
      <c r="AH306" s="19">
        <f>MAX(0,MIN(AE306+AF306-AG306,MonthlyPayment-SUM(H306,M306,R306,W306,AB306,AG306,AL306,AQ306,AV306,BA306)-SUM(I306,N306,S306,X306,AC306)))</f>
        <v>0.0</v>
      </c>
      <c r="AI306" s="19">
        <f>ROUND(AE306+AF306-AG306-AH306,2)</f>
        <v>0.0</v>
      </c>
      <c r="AJ306" s="19">
        <f>AN305</f>
        <v>0.0</v>
      </c>
      <c r="AK306" s="19">
        <f>ROUND(AJ306*$AK$5/12,2)</f>
        <v>0.0</v>
      </c>
      <c r="AL306" s="19">
        <f>MIN($AL$5,AJ306+AK306)</f>
        <v>0.0</v>
      </c>
      <c r="AM306" s="19">
        <f>MAX(0,MIN(AJ306+AK306-AL306,MonthlyPayment-SUM(H306,M306,R306,W306,AB306,AG306,AL306,AQ306,AV306,BA306)-SUM(I306,N306,S306,X306,AC306,AH306)))</f>
        <v>0.0</v>
      </c>
      <c r="AN306" s="19">
        <f>ROUND(AJ306+AK306-AL306-AM306,2)</f>
        <v>0.0</v>
      </c>
      <c r="AO306" s="19">
        <f>AS305</f>
        <v>0.0</v>
      </c>
      <c r="AP306" s="19">
        <f>ROUND(AO306*$AP$5/12,2)</f>
        <v>0.0</v>
      </c>
      <c r="AQ306" s="19">
        <f>MIN($AQ$5,AO306+AP306)</f>
        <v>0.0</v>
      </c>
      <c r="AR306" s="19">
        <f>MAX(0,MIN(AO306+AP306-AQ306,MonthlyPayment-SUM(H306,M306,R306,W306,AB306,AG306,AL306,AQ306,AV306,BA306)-SUM(I306,N306,S306,X306,AC306,AH306,AM306)))</f>
        <v>0.0</v>
      </c>
      <c r="AS306" s="19">
        <f>ROUND(AO306+AP306-AQ306-AR306,2)</f>
        <v>0.0</v>
      </c>
      <c r="AT306" s="19">
        <f>AX305</f>
        <v>0.0</v>
      </c>
      <c r="AU306" s="19">
        <f>ROUND(AT306*$AU$5/12,2)</f>
        <v>0.0</v>
      </c>
      <c r="AV306" s="19">
        <f>MIN($AV$5,AT306+AU306)</f>
        <v>0.0</v>
      </c>
      <c r="AW306" s="19">
        <f>MAX(0,MIN(AT306+AU306-AV306,MonthlyPayment-SUM(H306,M306,R306,W306,AB306,AG306,AL306,AQ306,AV306,BA306)-SUM(I306,N306,S306,X306,AC306,AH306,AM306,AR306)))</f>
        <v>0.0</v>
      </c>
      <c r="AX306" s="19">
        <f>ROUND(AT306+AU306-AV306-AW306,2)</f>
        <v>0.0</v>
      </c>
      <c r="AY306" s="19">
        <f>BC305</f>
        <v>0.0</v>
      </c>
      <c r="AZ306" s="19">
        <f>ROUND(AY306*$AZ$5/12,2)</f>
        <v>0.0</v>
      </c>
      <c r="BA306" s="19">
        <f>MIN($BA$5,AY306+AZ306)</f>
        <v>0.0</v>
      </c>
      <c r="BB306" s="19">
        <f>MAX(0,MIN(AY306+AZ306-BA306,MonthlyPayment-SUM(H306,M306,R306,W306,AB306,AG306,AL306,AQ306,AV306,BA306)-SUM(I306,N306,S306,X306,AC306,AH306,AM306,AR306,AW306)))</f>
        <v>0.0</v>
      </c>
      <c r="BC306" s="19">
        <f>ROUND(AY306+AZ306-BA306-BB306,2)</f>
        <v>0.0</v>
      </c>
    </row>
    <row r="307" spans="1:55">
      <c r="A307" s="9">
        <v>301</v>
      </c>
      <c r="B307" s="15">
        <f>IF(FirstPayment="","",EDATE(FirstPayment,A307-1))</f>
        <v/>
      </c>
      <c r="C307" s="19">
        <f>SUM(H307,M307,R307,W307,AB307,AG307,AL307,AQ307,AV307,BA307,I307,N307,S307,X307,AC307,AH307,AM307,AR307,AW307,BB307)</f>
        <v>0.0</v>
      </c>
      <c r="D307" s="19">
        <f>SUM(J307,O307,T307,Y307,AD307,AI307,AN307,AS307,AX307,BC307)</f>
        <v>0.0</v>
      </c>
      <c r="E307" s="19">
        <f>SUM(G307,L307,Q307,V307,AA307,AF307,AK307,AP307,AU307,AZ307)</f>
        <v>0.0</v>
      </c>
      <c r="F307" s="19">
        <f>J306</f>
        <v>0.0</v>
      </c>
      <c r="G307" s="19">
        <f>ROUND(F307*$G$5/12,2)</f>
        <v>0.0</v>
      </c>
      <c r="H307" s="19">
        <f>MIN($H$5,F307+G307)</f>
        <v>0.0</v>
      </c>
      <c r="I307" s="19">
        <f>MAX(0,MIN(F307+G307-H307,MonthlyPayment-SUM(H307,M307,R307,W307,AB307,AG307,AL307,AQ307,AV307,BA307)))</f>
        <v>0.0</v>
      </c>
      <c r="J307" s="19">
        <f>ROUND(F307+G307-H307-I307,2)</f>
        <v>0.0</v>
      </c>
      <c r="K307" s="19">
        <f>O306</f>
        <v>0.0</v>
      </c>
      <c r="L307" s="19">
        <f>ROUND(K307*$L$5/12,2)</f>
        <v>0.0</v>
      </c>
      <c r="M307" s="19">
        <f>MIN($M$5,K307+L307)</f>
        <v>0.0</v>
      </c>
      <c r="N307" s="19">
        <f>MAX(0,MIN(K307+L307-M307,MonthlyPayment-SUM(H307,M307,R307,W307,AB307,AG307,AL307,AQ307,AV307,BA307)-SUM(I307)))</f>
        <v>0.0</v>
      </c>
      <c r="O307" s="19">
        <f>ROUND(K307+L307-M307-N307,2)</f>
        <v>0.0</v>
      </c>
      <c r="P307" s="19">
        <f>T306</f>
        <v>0.0</v>
      </c>
      <c r="Q307" s="19">
        <f>ROUND(P307*$Q$5/12,2)</f>
        <v>0.0</v>
      </c>
      <c r="R307" s="19">
        <f>MIN($R$5,P307+Q307)</f>
        <v>0.0</v>
      </c>
      <c r="S307" s="19">
        <f>MAX(0,MIN(P307+Q307-R307,MonthlyPayment-SUM(H307,M307,R307,W307,AB307,AG307,AL307,AQ307,AV307,BA307)-SUM(I307,N307)))</f>
        <v>0.0</v>
      </c>
      <c r="T307" s="19">
        <f>ROUND(P307+Q307-R307-S307,2)</f>
        <v>0.0</v>
      </c>
      <c r="U307" s="19">
        <f>Y306</f>
        <v>0.0</v>
      </c>
      <c r="V307" s="19">
        <f>ROUND(U307*$V$5/12,2)</f>
        <v>0.0</v>
      </c>
      <c r="W307" s="19">
        <f>MIN($W$5,U307+V307)</f>
        <v>0.0</v>
      </c>
      <c r="X307" s="19">
        <f>MAX(0,MIN(U307+V307-W307,MonthlyPayment-SUM(H307,M307,R307,W307,AB307,AG307,AL307,AQ307,AV307,BA307)-SUM(I307,N307,S307)))</f>
        <v>0.0</v>
      </c>
      <c r="Y307" s="19">
        <f>ROUND(U307+V307-W307-X307,2)</f>
        <v>0.0</v>
      </c>
      <c r="Z307" s="19">
        <f>AD306</f>
        <v>0.0</v>
      </c>
      <c r="AA307" s="19">
        <f>ROUND(Z307*$AA$5/12,2)</f>
        <v>0.0</v>
      </c>
      <c r="AB307" s="19">
        <f>MIN($AB$5,Z307+AA307)</f>
        <v>0.0</v>
      </c>
      <c r="AC307" s="19">
        <f>MAX(0,MIN(Z307+AA307-AB307,MonthlyPayment-SUM(H307,M307,R307,W307,AB307,AG307,AL307,AQ307,AV307,BA307)-SUM(I307,N307,S307,X307)))</f>
        <v>0.0</v>
      </c>
      <c r="AD307" s="19">
        <f>ROUND(Z307+AA307-AB307-AC307,2)</f>
        <v>0.0</v>
      </c>
      <c r="AE307" s="19">
        <f>AI306</f>
        <v>0.0</v>
      </c>
      <c r="AF307" s="19">
        <f>ROUND(AE307*$AF$5/12,2)</f>
        <v>0.0</v>
      </c>
      <c r="AG307" s="19">
        <f>MIN($AG$5,AE307+AF307)</f>
        <v>0.0</v>
      </c>
      <c r="AH307" s="19">
        <f>MAX(0,MIN(AE307+AF307-AG307,MonthlyPayment-SUM(H307,M307,R307,W307,AB307,AG307,AL307,AQ307,AV307,BA307)-SUM(I307,N307,S307,X307,AC307)))</f>
        <v>0.0</v>
      </c>
      <c r="AI307" s="19">
        <f>ROUND(AE307+AF307-AG307-AH307,2)</f>
        <v>0.0</v>
      </c>
      <c r="AJ307" s="19">
        <f>AN306</f>
        <v>0.0</v>
      </c>
      <c r="AK307" s="19">
        <f>ROUND(AJ307*$AK$5/12,2)</f>
        <v>0.0</v>
      </c>
      <c r="AL307" s="19">
        <f>MIN($AL$5,AJ307+AK307)</f>
        <v>0.0</v>
      </c>
      <c r="AM307" s="19">
        <f>MAX(0,MIN(AJ307+AK307-AL307,MonthlyPayment-SUM(H307,M307,R307,W307,AB307,AG307,AL307,AQ307,AV307,BA307)-SUM(I307,N307,S307,X307,AC307,AH307)))</f>
        <v>0.0</v>
      </c>
      <c r="AN307" s="19">
        <f>ROUND(AJ307+AK307-AL307-AM307,2)</f>
        <v>0.0</v>
      </c>
      <c r="AO307" s="19">
        <f>AS306</f>
        <v>0.0</v>
      </c>
      <c r="AP307" s="19">
        <f>ROUND(AO307*$AP$5/12,2)</f>
        <v>0.0</v>
      </c>
      <c r="AQ307" s="19">
        <f>MIN($AQ$5,AO307+AP307)</f>
        <v>0.0</v>
      </c>
      <c r="AR307" s="19">
        <f>MAX(0,MIN(AO307+AP307-AQ307,MonthlyPayment-SUM(H307,M307,R307,W307,AB307,AG307,AL307,AQ307,AV307,BA307)-SUM(I307,N307,S307,X307,AC307,AH307,AM307)))</f>
        <v>0.0</v>
      </c>
      <c r="AS307" s="19">
        <f>ROUND(AO307+AP307-AQ307-AR307,2)</f>
        <v>0.0</v>
      </c>
      <c r="AT307" s="19">
        <f>AX306</f>
        <v>0.0</v>
      </c>
      <c r="AU307" s="19">
        <f>ROUND(AT307*$AU$5/12,2)</f>
        <v>0.0</v>
      </c>
      <c r="AV307" s="19">
        <f>MIN($AV$5,AT307+AU307)</f>
        <v>0.0</v>
      </c>
      <c r="AW307" s="19">
        <f>MAX(0,MIN(AT307+AU307-AV307,MonthlyPayment-SUM(H307,M307,R307,W307,AB307,AG307,AL307,AQ307,AV307,BA307)-SUM(I307,N307,S307,X307,AC307,AH307,AM307,AR307)))</f>
        <v>0.0</v>
      </c>
      <c r="AX307" s="19">
        <f>ROUND(AT307+AU307-AV307-AW307,2)</f>
        <v>0.0</v>
      </c>
      <c r="AY307" s="19">
        <f>BC306</f>
        <v>0.0</v>
      </c>
      <c r="AZ307" s="19">
        <f>ROUND(AY307*$AZ$5/12,2)</f>
        <v>0.0</v>
      </c>
      <c r="BA307" s="19">
        <f>MIN($BA$5,AY307+AZ307)</f>
        <v>0.0</v>
      </c>
      <c r="BB307" s="19">
        <f>MAX(0,MIN(AY307+AZ307-BA307,MonthlyPayment-SUM(H307,M307,R307,W307,AB307,AG307,AL307,AQ307,AV307,BA307)-SUM(I307,N307,S307,X307,AC307,AH307,AM307,AR307,AW307)))</f>
        <v>0.0</v>
      </c>
      <c r="BC307" s="19">
        <f>ROUND(AY307+AZ307-BA307-BB307,2)</f>
        <v>0.0</v>
      </c>
    </row>
    <row r="308" spans="1:55">
      <c r="A308" s="9">
        <v>302</v>
      </c>
      <c r="B308" s="15">
        <f>IF(FirstPayment="","",EDATE(FirstPayment,A308-1))</f>
        <v/>
      </c>
      <c r="C308" s="19">
        <f>SUM(H308,M308,R308,W308,AB308,AG308,AL308,AQ308,AV308,BA308,I308,N308,S308,X308,AC308,AH308,AM308,AR308,AW308,BB308)</f>
        <v>0.0</v>
      </c>
      <c r="D308" s="19">
        <f>SUM(J308,O308,T308,Y308,AD308,AI308,AN308,AS308,AX308,BC308)</f>
        <v>0.0</v>
      </c>
      <c r="E308" s="19">
        <f>SUM(G308,L308,Q308,V308,AA308,AF308,AK308,AP308,AU308,AZ308)</f>
        <v>0.0</v>
      </c>
      <c r="F308" s="19">
        <f>J307</f>
        <v>0.0</v>
      </c>
      <c r="G308" s="19">
        <f>ROUND(F308*$G$5/12,2)</f>
        <v>0.0</v>
      </c>
      <c r="H308" s="19">
        <f>MIN($H$5,F308+G308)</f>
        <v>0.0</v>
      </c>
      <c r="I308" s="19">
        <f>MAX(0,MIN(F308+G308-H308,MonthlyPayment-SUM(H308,M308,R308,W308,AB308,AG308,AL308,AQ308,AV308,BA308)))</f>
        <v>0.0</v>
      </c>
      <c r="J308" s="19">
        <f>ROUND(F308+G308-H308-I308,2)</f>
        <v>0.0</v>
      </c>
      <c r="K308" s="19">
        <f>O307</f>
        <v>0.0</v>
      </c>
      <c r="L308" s="19">
        <f>ROUND(K308*$L$5/12,2)</f>
        <v>0.0</v>
      </c>
      <c r="M308" s="19">
        <f>MIN($M$5,K308+L308)</f>
        <v>0.0</v>
      </c>
      <c r="N308" s="19">
        <f>MAX(0,MIN(K308+L308-M308,MonthlyPayment-SUM(H308,M308,R308,W308,AB308,AG308,AL308,AQ308,AV308,BA308)-SUM(I308)))</f>
        <v>0.0</v>
      </c>
      <c r="O308" s="19">
        <f>ROUND(K308+L308-M308-N308,2)</f>
        <v>0.0</v>
      </c>
      <c r="P308" s="19">
        <f>T307</f>
        <v>0.0</v>
      </c>
      <c r="Q308" s="19">
        <f>ROUND(P308*$Q$5/12,2)</f>
        <v>0.0</v>
      </c>
      <c r="R308" s="19">
        <f>MIN($R$5,P308+Q308)</f>
        <v>0.0</v>
      </c>
      <c r="S308" s="19">
        <f>MAX(0,MIN(P308+Q308-R308,MonthlyPayment-SUM(H308,M308,R308,W308,AB308,AG308,AL308,AQ308,AV308,BA308)-SUM(I308,N308)))</f>
        <v>0.0</v>
      </c>
      <c r="T308" s="19">
        <f>ROUND(P308+Q308-R308-S308,2)</f>
        <v>0.0</v>
      </c>
      <c r="U308" s="19">
        <f>Y307</f>
        <v>0.0</v>
      </c>
      <c r="V308" s="19">
        <f>ROUND(U308*$V$5/12,2)</f>
        <v>0.0</v>
      </c>
      <c r="W308" s="19">
        <f>MIN($W$5,U308+V308)</f>
        <v>0.0</v>
      </c>
      <c r="X308" s="19">
        <f>MAX(0,MIN(U308+V308-W308,MonthlyPayment-SUM(H308,M308,R308,W308,AB308,AG308,AL308,AQ308,AV308,BA308)-SUM(I308,N308,S308)))</f>
        <v>0.0</v>
      </c>
      <c r="Y308" s="19">
        <f>ROUND(U308+V308-W308-X308,2)</f>
        <v>0.0</v>
      </c>
      <c r="Z308" s="19">
        <f>AD307</f>
        <v>0.0</v>
      </c>
      <c r="AA308" s="19">
        <f>ROUND(Z308*$AA$5/12,2)</f>
        <v>0.0</v>
      </c>
      <c r="AB308" s="19">
        <f>MIN($AB$5,Z308+AA308)</f>
        <v>0.0</v>
      </c>
      <c r="AC308" s="19">
        <f>MAX(0,MIN(Z308+AA308-AB308,MonthlyPayment-SUM(H308,M308,R308,W308,AB308,AG308,AL308,AQ308,AV308,BA308)-SUM(I308,N308,S308,X308)))</f>
        <v>0.0</v>
      </c>
      <c r="AD308" s="19">
        <f>ROUND(Z308+AA308-AB308-AC308,2)</f>
        <v>0.0</v>
      </c>
      <c r="AE308" s="19">
        <f>AI307</f>
        <v>0.0</v>
      </c>
      <c r="AF308" s="19">
        <f>ROUND(AE308*$AF$5/12,2)</f>
        <v>0.0</v>
      </c>
      <c r="AG308" s="19">
        <f>MIN($AG$5,AE308+AF308)</f>
        <v>0.0</v>
      </c>
      <c r="AH308" s="19">
        <f>MAX(0,MIN(AE308+AF308-AG308,MonthlyPayment-SUM(H308,M308,R308,W308,AB308,AG308,AL308,AQ308,AV308,BA308)-SUM(I308,N308,S308,X308,AC308)))</f>
        <v>0.0</v>
      </c>
      <c r="AI308" s="19">
        <f>ROUND(AE308+AF308-AG308-AH308,2)</f>
        <v>0.0</v>
      </c>
      <c r="AJ308" s="19">
        <f>AN307</f>
        <v>0.0</v>
      </c>
      <c r="AK308" s="19">
        <f>ROUND(AJ308*$AK$5/12,2)</f>
        <v>0.0</v>
      </c>
      <c r="AL308" s="19">
        <f>MIN($AL$5,AJ308+AK308)</f>
        <v>0.0</v>
      </c>
      <c r="AM308" s="19">
        <f>MAX(0,MIN(AJ308+AK308-AL308,MonthlyPayment-SUM(H308,M308,R308,W308,AB308,AG308,AL308,AQ308,AV308,BA308)-SUM(I308,N308,S308,X308,AC308,AH308)))</f>
        <v>0.0</v>
      </c>
      <c r="AN308" s="19">
        <f>ROUND(AJ308+AK308-AL308-AM308,2)</f>
        <v>0.0</v>
      </c>
      <c r="AO308" s="19">
        <f>AS307</f>
        <v>0.0</v>
      </c>
      <c r="AP308" s="19">
        <f>ROUND(AO308*$AP$5/12,2)</f>
        <v>0.0</v>
      </c>
      <c r="AQ308" s="19">
        <f>MIN($AQ$5,AO308+AP308)</f>
        <v>0.0</v>
      </c>
      <c r="AR308" s="19">
        <f>MAX(0,MIN(AO308+AP308-AQ308,MonthlyPayment-SUM(H308,M308,R308,W308,AB308,AG308,AL308,AQ308,AV308,BA308)-SUM(I308,N308,S308,X308,AC308,AH308,AM308)))</f>
        <v>0.0</v>
      </c>
      <c r="AS308" s="19">
        <f>ROUND(AO308+AP308-AQ308-AR308,2)</f>
        <v>0.0</v>
      </c>
      <c r="AT308" s="19">
        <f>AX307</f>
        <v>0.0</v>
      </c>
      <c r="AU308" s="19">
        <f>ROUND(AT308*$AU$5/12,2)</f>
        <v>0.0</v>
      </c>
      <c r="AV308" s="19">
        <f>MIN($AV$5,AT308+AU308)</f>
        <v>0.0</v>
      </c>
      <c r="AW308" s="19">
        <f>MAX(0,MIN(AT308+AU308-AV308,MonthlyPayment-SUM(H308,M308,R308,W308,AB308,AG308,AL308,AQ308,AV308,BA308)-SUM(I308,N308,S308,X308,AC308,AH308,AM308,AR308)))</f>
        <v>0.0</v>
      </c>
      <c r="AX308" s="19">
        <f>ROUND(AT308+AU308-AV308-AW308,2)</f>
        <v>0.0</v>
      </c>
      <c r="AY308" s="19">
        <f>BC307</f>
        <v>0.0</v>
      </c>
      <c r="AZ308" s="19">
        <f>ROUND(AY308*$AZ$5/12,2)</f>
        <v>0.0</v>
      </c>
      <c r="BA308" s="19">
        <f>MIN($BA$5,AY308+AZ308)</f>
        <v>0.0</v>
      </c>
      <c r="BB308" s="19">
        <f>MAX(0,MIN(AY308+AZ308-BA308,MonthlyPayment-SUM(H308,M308,R308,W308,AB308,AG308,AL308,AQ308,AV308,BA308)-SUM(I308,N308,S308,X308,AC308,AH308,AM308,AR308,AW308)))</f>
        <v>0.0</v>
      </c>
      <c r="BC308" s="19">
        <f>ROUND(AY308+AZ308-BA308-BB308,2)</f>
        <v>0.0</v>
      </c>
    </row>
    <row r="309" spans="1:55">
      <c r="A309" s="9">
        <v>303</v>
      </c>
      <c r="B309" s="15">
        <f>IF(FirstPayment="","",EDATE(FirstPayment,A309-1))</f>
        <v/>
      </c>
      <c r="C309" s="19">
        <f>SUM(H309,M309,R309,W309,AB309,AG309,AL309,AQ309,AV309,BA309,I309,N309,S309,X309,AC309,AH309,AM309,AR309,AW309,BB309)</f>
        <v>0.0</v>
      </c>
      <c r="D309" s="19">
        <f>SUM(J309,O309,T309,Y309,AD309,AI309,AN309,AS309,AX309,BC309)</f>
        <v>0.0</v>
      </c>
      <c r="E309" s="19">
        <f>SUM(G309,L309,Q309,V309,AA309,AF309,AK309,AP309,AU309,AZ309)</f>
        <v>0.0</v>
      </c>
      <c r="F309" s="19">
        <f>J308</f>
        <v>0.0</v>
      </c>
      <c r="G309" s="19">
        <f>ROUND(F309*$G$5/12,2)</f>
        <v>0.0</v>
      </c>
      <c r="H309" s="19">
        <f>MIN($H$5,F309+G309)</f>
        <v>0.0</v>
      </c>
      <c r="I309" s="19">
        <f>MAX(0,MIN(F309+G309-H309,MonthlyPayment-SUM(H309,M309,R309,W309,AB309,AG309,AL309,AQ309,AV309,BA309)))</f>
        <v>0.0</v>
      </c>
      <c r="J309" s="19">
        <f>ROUND(F309+G309-H309-I309,2)</f>
        <v>0.0</v>
      </c>
      <c r="K309" s="19">
        <f>O308</f>
        <v>0.0</v>
      </c>
      <c r="L309" s="19">
        <f>ROUND(K309*$L$5/12,2)</f>
        <v>0.0</v>
      </c>
      <c r="M309" s="19">
        <f>MIN($M$5,K309+L309)</f>
        <v>0.0</v>
      </c>
      <c r="N309" s="19">
        <f>MAX(0,MIN(K309+L309-M309,MonthlyPayment-SUM(H309,M309,R309,W309,AB309,AG309,AL309,AQ309,AV309,BA309)-SUM(I309)))</f>
        <v>0.0</v>
      </c>
      <c r="O309" s="19">
        <f>ROUND(K309+L309-M309-N309,2)</f>
        <v>0.0</v>
      </c>
      <c r="P309" s="19">
        <f>T308</f>
        <v>0.0</v>
      </c>
      <c r="Q309" s="19">
        <f>ROUND(P309*$Q$5/12,2)</f>
        <v>0.0</v>
      </c>
      <c r="R309" s="19">
        <f>MIN($R$5,P309+Q309)</f>
        <v>0.0</v>
      </c>
      <c r="S309" s="19">
        <f>MAX(0,MIN(P309+Q309-R309,MonthlyPayment-SUM(H309,M309,R309,W309,AB309,AG309,AL309,AQ309,AV309,BA309)-SUM(I309,N309)))</f>
        <v>0.0</v>
      </c>
      <c r="T309" s="19">
        <f>ROUND(P309+Q309-R309-S309,2)</f>
        <v>0.0</v>
      </c>
      <c r="U309" s="19">
        <f>Y308</f>
        <v>0.0</v>
      </c>
      <c r="V309" s="19">
        <f>ROUND(U309*$V$5/12,2)</f>
        <v>0.0</v>
      </c>
      <c r="W309" s="19">
        <f>MIN($W$5,U309+V309)</f>
        <v>0.0</v>
      </c>
      <c r="X309" s="19">
        <f>MAX(0,MIN(U309+V309-W309,MonthlyPayment-SUM(H309,M309,R309,W309,AB309,AG309,AL309,AQ309,AV309,BA309)-SUM(I309,N309,S309)))</f>
        <v>0.0</v>
      </c>
      <c r="Y309" s="19">
        <f>ROUND(U309+V309-W309-X309,2)</f>
        <v>0.0</v>
      </c>
      <c r="Z309" s="19">
        <f>AD308</f>
        <v>0.0</v>
      </c>
      <c r="AA309" s="19">
        <f>ROUND(Z309*$AA$5/12,2)</f>
        <v>0.0</v>
      </c>
      <c r="AB309" s="19">
        <f>MIN($AB$5,Z309+AA309)</f>
        <v>0.0</v>
      </c>
      <c r="AC309" s="19">
        <f>MAX(0,MIN(Z309+AA309-AB309,MonthlyPayment-SUM(H309,M309,R309,W309,AB309,AG309,AL309,AQ309,AV309,BA309)-SUM(I309,N309,S309,X309)))</f>
        <v>0.0</v>
      </c>
      <c r="AD309" s="19">
        <f>ROUND(Z309+AA309-AB309-AC309,2)</f>
        <v>0.0</v>
      </c>
      <c r="AE309" s="19">
        <f>AI308</f>
        <v>0.0</v>
      </c>
      <c r="AF309" s="19">
        <f>ROUND(AE309*$AF$5/12,2)</f>
        <v>0.0</v>
      </c>
      <c r="AG309" s="19">
        <f>MIN($AG$5,AE309+AF309)</f>
        <v>0.0</v>
      </c>
      <c r="AH309" s="19">
        <f>MAX(0,MIN(AE309+AF309-AG309,MonthlyPayment-SUM(H309,M309,R309,W309,AB309,AG309,AL309,AQ309,AV309,BA309)-SUM(I309,N309,S309,X309,AC309)))</f>
        <v>0.0</v>
      </c>
      <c r="AI309" s="19">
        <f>ROUND(AE309+AF309-AG309-AH309,2)</f>
        <v>0.0</v>
      </c>
      <c r="AJ309" s="19">
        <f>AN308</f>
        <v>0.0</v>
      </c>
      <c r="AK309" s="19">
        <f>ROUND(AJ309*$AK$5/12,2)</f>
        <v>0.0</v>
      </c>
      <c r="AL309" s="19">
        <f>MIN($AL$5,AJ309+AK309)</f>
        <v>0.0</v>
      </c>
      <c r="AM309" s="19">
        <f>MAX(0,MIN(AJ309+AK309-AL309,MonthlyPayment-SUM(H309,M309,R309,W309,AB309,AG309,AL309,AQ309,AV309,BA309)-SUM(I309,N309,S309,X309,AC309,AH309)))</f>
        <v>0.0</v>
      </c>
      <c r="AN309" s="19">
        <f>ROUND(AJ309+AK309-AL309-AM309,2)</f>
        <v>0.0</v>
      </c>
      <c r="AO309" s="19">
        <f>AS308</f>
        <v>0.0</v>
      </c>
      <c r="AP309" s="19">
        <f>ROUND(AO309*$AP$5/12,2)</f>
        <v>0.0</v>
      </c>
      <c r="AQ309" s="19">
        <f>MIN($AQ$5,AO309+AP309)</f>
        <v>0.0</v>
      </c>
      <c r="AR309" s="19">
        <f>MAX(0,MIN(AO309+AP309-AQ309,MonthlyPayment-SUM(H309,M309,R309,W309,AB309,AG309,AL309,AQ309,AV309,BA309)-SUM(I309,N309,S309,X309,AC309,AH309,AM309)))</f>
        <v>0.0</v>
      </c>
      <c r="AS309" s="19">
        <f>ROUND(AO309+AP309-AQ309-AR309,2)</f>
        <v>0.0</v>
      </c>
      <c r="AT309" s="19">
        <f>AX308</f>
        <v>0.0</v>
      </c>
      <c r="AU309" s="19">
        <f>ROUND(AT309*$AU$5/12,2)</f>
        <v>0.0</v>
      </c>
      <c r="AV309" s="19">
        <f>MIN($AV$5,AT309+AU309)</f>
        <v>0.0</v>
      </c>
      <c r="AW309" s="19">
        <f>MAX(0,MIN(AT309+AU309-AV309,MonthlyPayment-SUM(H309,M309,R309,W309,AB309,AG309,AL309,AQ309,AV309,BA309)-SUM(I309,N309,S309,X309,AC309,AH309,AM309,AR309)))</f>
        <v>0.0</v>
      </c>
      <c r="AX309" s="19">
        <f>ROUND(AT309+AU309-AV309-AW309,2)</f>
        <v>0.0</v>
      </c>
      <c r="AY309" s="19">
        <f>BC308</f>
        <v>0.0</v>
      </c>
      <c r="AZ309" s="19">
        <f>ROUND(AY309*$AZ$5/12,2)</f>
        <v>0.0</v>
      </c>
      <c r="BA309" s="19">
        <f>MIN($BA$5,AY309+AZ309)</f>
        <v>0.0</v>
      </c>
      <c r="BB309" s="19">
        <f>MAX(0,MIN(AY309+AZ309-BA309,MonthlyPayment-SUM(H309,M309,R309,W309,AB309,AG309,AL309,AQ309,AV309,BA309)-SUM(I309,N309,S309,X309,AC309,AH309,AM309,AR309,AW309)))</f>
        <v>0.0</v>
      </c>
      <c r="BC309" s="19">
        <f>ROUND(AY309+AZ309-BA309-BB309,2)</f>
        <v>0.0</v>
      </c>
    </row>
    <row r="310" spans="1:55">
      <c r="A310" s="9">
        <v>304</v>
      </c>
      <c r="B310" s="15">
        <f>IF(FirstPayment="","",EDATE(FirstPayment,A310-1))</f>
        <v/>
      </c>
      <c r="C310" s="19">
        <f>SUM(H310,M310,R310,W310,AB310,AG310,AL310,AQ310,AV310,BA310,I310,N310,S310,X310,AC310,AH310,AM310,AR310,AW310,BB310)</f>
        <v>0.0</v>
      </c>
      <c r="D310" s="19">
        <f>SUM(J310,O310,T310,Y310,AD310,AI310,AN310,AS310,AX310,BC310)</f>
        <v>0.0</v>
      </c>
      <c r="E310" s="19">
        <f>SUM(G310,L310,Q310,V310,AA310,AF310,AK310,AP310,AU310,AZ310)</f>
        <v>0.0</v>
      </c>
      <c r="F310" s="19">
        <f>J309</f>
        <v>0.0</v>
      </c>
      <c r="G310" s="19">
        <f>ROUND(F310*$G$5/12,2)</f>
        <v>0.0</v>
      </c>
      <c r="H310" s="19">
        <f>MIN($H$5,F310+G310)</f>
        <v>0.0</v>
      </c>
      <c r="I310" s="19">
        <f>MAX(0,MIN(F310+G310-H310,MonthlyPayment-SUM(H310,M310,R310,W310,AB310,AG310,AL310,AQ310,AV310,BA310)))</f>
        <v>0.0</v>
      </c>
      <c r="J310" s="19">
        <f>ROUND(F310+G310-H310-I310,2)</f>
        <v>0.0</v>
      </c>
      <c r="K310" s="19">
        <f>O309</f>
        <v>0.0</v>
      </c>
      <c r="L310" s="19">
        <f>ROUND(K310*$L$5/12,2)</f>
        <v>0.0</v>
      </c>
      <c r="M310" s="19">
        <f>MIN($M$5,K310+L310)</f>
        <v>0.0</v>
      </c>
      <c r="N310" s="19">
        <f>MAX(0,MIN(K310+L310-M310,MonthlyPayment-SUM(H310,M310,R310,W310,AB310,AG310,AL310,AQ310,AV310,BA310)-SUM(I310)))</f>
        <v>0.0</v>
      </c>
      <c r="O310" s="19">
        <f>ROUND(K310+L310-M310-N310,2)</f>
        <v>0.0</v>
      </c>
      <c r="P310" s="19">
        <f>T309</f>
        <v>0.0</v>
      </c>
      <c r="Q310" s="19">
        <f>ROUND(P310*$Q$5/12,2)</f>
        <v>0.0</v>
      </c>
      <c r="R310" s="19">
        <f>MIN($R$5,P310+Q310)</f>
        <v>0.0</v>
      </c>
      <c r="S310" s="19">
        <f>MAX(0,MIN(P310+Q310-R310,MonthlyPayment-SUM(H310,M310,R310,W310,AB310,AG310,AL310,AQ310,AV310,BA310)-SUM(I310,N310)))</f>
        <v>0.0</v>
      </c>
      <c r="T310" s="19">
        <f>ROUND(P310+Q310-R310-S310,2)</f>
        <v>0.0</v>
      </c>
      <c r="U310" s="19">
        <f>Y309</f>
        <v>0.0</v>
      </c>
      <c r="V310" s="19">
        <f>ROUND(U310*$V$5/12,2)</f>
        <v>0.0</v>
      </c>
      <c r="W310" s="19">
        <f>MIN($W$5,U310+V310)</f>
        <v>0.0</v>
      </c>
      <c r="X310" s="19">
        <f>MAX(0,MIN(U310+V310-W310,MonthlyPayment-SUM(H310,M310,R310,W310,AB310,AG310,AL310,AQ310,AV310,BA310)-SUM(I310,N310,S310)))</f>
        <v>0.0</v>
      </c>
      <c r="Y310" s="19">
        <f>ROUND(U310+V310-W310-X310,2)</f>
        <v>0.0</v>
      </c>
      <c r="Z310" s="19">
        <f>AD309</f>
        <v>0.0</v>
      </c>
      <c r="AA310" s="19">
        <f>ROUND(Z310*$AA$5/12,2)</f>
        <v>0.0</v>
      </c>
      <c r="AB310" s="19">
        <f>MIN($AB$5,Z310+AA310)</f>
        <v>0.0</v>
      </c>
      <c r="AC310" s="19">
        <f>MAX(0,MIN(Z310+AA310-AB310,MonthlyPayment-SUM(H310,M310,R310,W310,AB310,AG310,AL310,AQ310,AV310,BA310)-SUM(I310,N310,S310,X310)))</f>
        <v>0.0</v>
      </c>
      <c r="AD310" s="19">
        <f>ROUND(Z310+AA310-AB310-AC310,2)</f>
        <v>0.0</v>
      </c>
      <c r="AE310" s="19">
        <f>AI309</f>
        <v>0.0</v>
      </c>
      <c r="AF310" s="19">
        <f>ROUND(AE310*$AF$5/12,2)</f>
        <v>0.0</v>
      </c>
      <c r="AG310" s="19">
        <f>MIN($AG$5,AE310+AF310)</f>
        <v>0.0</v>
      </c>
      <c r="AH310" s="19">
        <f>MAX(0,MIN(AE310+AF310-AG310,MonthlyPayment-SUM(H310,M310,R310,W310,AB310,AG310,AL310,AQ310,AV310,BA310)-SUM(I310,N310,S310,X310,AC310)))</f>
        <v>0.0</v>
      </c>
      <c r="AI310" s="19">
        <f>ROUND(AE310+AF310-AG310-AH310,2)</f>
        <v>0.0</v>
      </c>
      <c r="AJ310" s="19">
        <f>AN309</f>
        <v>0.0</v>
      </c>
      <c r="AK310" s="19">
        <f>ROUND(AJ310*$AK$5/12,2)</f>
        <v>0.0</v>
      </c>
      <c r="AL310" s="19">
        <f>MIN($AL$5,AJ310+AK310)</f>
        <v>0.0</v>
      </c>
      <c r="AM310" s="19">
        <f>MAX(0,MIN(AJ310+AK310-AL310,MonthlyPayment-SUM(H310,M310,R310,W310,AB310,AG310,AL310,AQ310,AV310,BA310)-SUM(I310,N310,S310,X310,AC310,AH310)))</f>
        <v>0.0</v>
      </c>
      <c r="AN310" s="19">
        <f>ROUND(AJ310+AK310-AL310-AM310,2)</f>
        <v>0.0</v>
      </c>
      <c r="AO310" s="19">
        <f>AS309</f>
        <v>0.0</v>
      </c>
      <c r="AP310" s="19">
        <f>ROUND(AO310*$AP$5/12,2)</f>
        <v>0.0</v>
      </c>
      <c r="AQ310" s="19">
        <f>MIN($AQ$5,AO310+AP310)</f>
        <v>0.0</v>
      </c>
      <c r="AR310" s="19">
        <f>MAX(0,MIN(AO310+AP310-AQ310,MonthlyPayment-SUM(H310,M310,R310,W310,AB310,AG310,AL310,AQ310,AV310,BA310)-SUM(I310,N310,S310,X310,AC310,AH310,AM310)))</f>
        <v>0.0</v>
      </c>
      <c r="AS310" s="19">
        <f>ROUND(AO310+AP310-AQ310-AR310,2)</f>
        <v>0.0</v>
      </c>
      <c r="AT310" s="19">
        <f>AX309</f>
        <v>0.0</v>
      </c>
      <c r="AU310" s="19">
        <f>ROUND(AT310*$AU$5/12,2)</f>
        <v>0.0</v>
      </c>
      <c r="AV310" s="19">
        <f>MIN($AV$5,AT310+AU310)</f>
        <v>0.0</v>
      </c>
      <c r="AW310" s="19">
        <f>MAX(0,MIN(AT310+AU310-AV310,MonthlyPayment-SUM(H310,M310,R310,W310,AB310,AG310,AL310,AQ310,AV310,BA310)-SUM(I310,N310,S310,X310,AC310,AH310,AM310,AR310)))</f>
        <v>0.0</v>
      </c>
      <c r="AX310" s="19">
        <f>ROUND(AT310+AU310-AV310-AW310,2)</f>
        <v>0.0</v>
      </c>
      <c r="AY310" s="19">
        <f>BC309</f>
        <v>0.0</v>
      </c>
      <c r="AZ310" s="19">
        <f>ROUND(AY310*$AZ$5/12,2)</f>
        <v>0.0</v>
      </c>
      <c r="BA310" s="19">
        <f>MIN($BA$5,AY310+AZ310)</f>
        <v>0.0</v>
      </c>
      <c r="BB310" s="19">
        <f>MAX(0,MIN(AY310+AZ310-BA310,MonthlyPayment-SUM(H310,M310,R310,W310,AB310,AG310,AL310,AQ310,AV310,BA310)-SUM(I310,N310,S310,X310,AC310,AH310,AM310,AR310,AW310)))</f>
        <v>0.0</v>
      </c>
      <c r="BC310" s="19">
        <f>ROUND(AY310+AZ310-BA310-BB310,2)</f>
        <v>0.0</v>
      </c>
    </row>
    <row r="311" spans="1:55">
      <c r="A311" s="9">
        <v>305</v>
      </c>
      <c r="B311" s="15">
        <f>IF(FirstPayment="","",EDATE(FirstPayment,A311-1))</f>
        <v/>
      </c>
      <c r="C311" s="19">
        <f>SUM(H311,M311,R311,W311,AB311,AG311,AL311,AQ311,AV311,BA311,I311,N311,S311,X311,AC311,AH311,AM311,AR311,AW311,BB311)</f>
        <v>0.0</v>
      </c>
      <c r="D311" s="19">
        <f>SUM(J311,O311,T311,Y311,AD311,AI311,AN311,AS311,AX311,BC311)</f>
        <v>0.0</v>
      </c>
      <c r="E311" s="19">
        <f>SUM(G311,L311,Q311,V311,AA311,AF311,AK311,AP311,AU311,AZ311)</f>
        <v>0.0</v>
      </c>
      <c r="F311" s="19">
        <f>J310</f>
        <v>0.0</v>
      </c>
      <c r="G311" s="19">
        <f>ROUND(F311*$G$5/12,2)</f>
        <v>0.0</v>
      </c>
      <c r="H311" s="19">
        <f>MIN($H$5,F311+G311)</f>
        <v>0.0</v>
      </c>
      <c r="I311" s="19">
        <f>MAX(0,MIN(F311+G311-H311,MonthlyPayment-SUM(H311,M311,R311,W311,AB311,AG311,AL311,AQ311,AV311,BA311)))</f>
        <v>0.0</v>
      </c>
      <c r="J311" s="19">
        <f>ROUND(F311+G311-H311-I311,2)</f>
        <v>0.0</v>
      </c>
      <c r="K311" s="19">
        <f>O310</f>
        <v>0.0</v>
      </c>
      <c r="L311" s="19">
        <f>ROUND(K311*$L$5/12,2)</f>
        <v>0.0</v>
      </c>
      <c r="M311" s="19">
        <f>MIN($M$5,K311+L311)</f>
        <v>0.0</v>
      </c>
      <c r="N311" s="19">
        <f>MAX(0,MIN(K311+L311-M311,MonthlyPayment-SUM(H311,M311,R311,W311,AB311,AG311,AL311,AQ311,AV311,BA311)-SUM(I311)))</f>
        <v>0.0</v>
      </c>
      <c r="O311" s="19">
        <f>ROUND(K311+L311-M311-N311,2)</f>
        <v>0.0</v>
      </c>
      <c r="P311" s="19">
        <f>T310</f>
        <v>0.0</v>
      </c>
      <c r="Q311" s="19">
        <f>ROUND(P311*$Q$5/12,2)</f>
        <v>0.0</v>
      </c>
      <c r="R311" s="19">
        <f>MIN($R$5,P311+Q311)</f>
        <v>0.0</v>
      </c>
      <c r="S311" s="19">
        <f>MAX(0,MIN(P311+Q311-R311,MonthlyPayment-SUM(H311,M311,R311,W311,AB311,AG311,AL311,AQ311,AV311,BA311)-SUM(I311,N311)))</f>
        <v>0.0</v>
      </c>
      <c r="T311" s="19">
        <f>ROUND(P311+Q311-R311-S311,2)</f>
        <v>0.0</v>
      </c>
      <c r="U311" s="19">
        <f>Y310</f>
        <v>0.0</v>
      </c>
      <c r="V311" s="19">
        <f>ROUND(U311*$V$5/12,2)</f>
        <v>0.0</v>
      </c>
      <c r="W311" s="19">
        <f>MIN($W$5,U311+V311)</f>
        <v>0.0</v>
      </c>
      <c r="X311" s="19">
        <f>MAX(0,MIN(U311+V311-W311,MonthlyPayment-SUM(H311,M311,R311,W311,AB311,AG311,AL311,AQ311,AV311,BA311)-SUM(I311,N311,S311)))</f>
        <v>0.0</v>
      </c>
      <c r="Y311" s="19">
        <f>ROUND(U311+V311-W311-X311,2)</f>
        <v>0.0</v>
      </c>
      <c r="Z311" s="19">
        <f>AD310</f>
        <v>0.0</v>
      </c>
      <c r="AA311" s="19">
        <f>ROUND(Z311*$AA$5/12,2)</f>
        <v>0.0</v>
      </c>
      <c r="AB311" s="19">
        <f>MIN($AB$5,Z311+AA311)</f>
        <v>0.0</v>
      </c>
      <c r="AC311" s="19">
        <f>MAX(0,MIN(Z311+AA311-AB311,MonthlyPayment-SUM(H311,M311,R311,W311,AB311,AG311,AL311,AQ311,AV311,BA311)-SUM(I311,N311,S311,X311)))</f>
        <v>0.0</v>
      </c>
      <c r="AD311" s="19">
        <f>ROUND(Z311+AA311-AB311-AC311,2)</f>
        <v>0.0</v>
      </c>
      <c r="AE311" s="19">
        <f>AI310</f>
        <v>0.0</v>
      </c>
      <c r="AF311" s="19">
        <f>ROUND(AE311*$AF$5/12,2)</f>
        <v>0.0</v>
      </c>
      <c r="AG311" s="19">
        <f>MIN($AG$5,AE311+AF311)</f>
        <v>0.0</v>
      </c>
      <c r="AH311" s="19">
        <f>MAX(0,MIN(AE311+AF311-AG311,MonthlyPayment-SUM(H311,M311,R311,W311,AB311,AG311,AL311,AQ311,AV311,BA311)-SUM(I311,N311,S311,X311,AC311)))</f>
        <v>0.0</v>
      </c>
      <c r="AI311" s="19">
        <f>ROUND(AE311+AF311-AG311-AH311,2)</f>
        <v>0.0</v>
      </c>
      <c r="AJ311" s="19">
        <f>AN310</f>
        <v>0.0</v>
      </c>
      <c r="AK311" s="19">
        <f>ROUND(AJ311*$AK$5/12,2)</f>
        <v>0.0</v>
      </c>
      <c r="AL311" s="19">
        <f>MIN($AL$5,AJ311+AK311)</f>
        <v>0.0</v>
      </c>
      <c r="AM311" s="19">
        <f>MAX(0,MIN(AJ311+AK311-AL311,MonthlyPayment-SUM(H311,M311,R311,W311,AB311,AG311,AL311,AQ311,AV311,BA311)-SUM(I311,N311,S311,X311,AC311,AH311)))</f>
        <v>0.0</v>
      </c>
      <c r="AN311" s="19">
        <f>ROUND(AJ311+AK311-AL311-AM311,2)</f>
        <v>0.0</v>
      </c>
      <c r="AO311" s="19">
        <f>AS310</f>
        <v>0.0</v>
      </c>
      <c r="AP311" s="19">
        <f>ROUND(AO311*$AP$5/12,2)</f>
        <v>0.0</v>
      </c>
      <c r="AQ311" s="19">
        <f>MIN($AQ$5,AO311+AP311)</f>
        <v>0.0</v>
      </c>
      <c r="AR311" s="19">
        <f>MAX(0,MIN(AO311+AP311-AQ311,MonthlyPayment-SUM(H311,M311,R311,W311,AB311,AG311,AL311,AQ311,AV311,BA311)-SUM(I311,N311,S311,X311,AC311,AH311,AM311)))</f>
        <v>0.0</v>
      </c>
      <c r="AS311" s="19">
        <f>ROUND(AO311+AP311-AQ311-AR311,2)</f>
        <v>0.0</v>
      </c>
      <c r="AT311" s="19">
        <f>AX310</f>
        <v>0.0</v>
      </c>
      <c r="AU311" s="19">
        <f>ROUND(AT311*$AU$5/12,2)</f>
        <v>0.0</v>
      </c>
      <c r="AV311" s="19">
        <f>MIN($AV$5,AT311+AU311)</f>
        <v>0.0</v>
      </c>
      <c r="AW311" s="19">
        <f>MAX(0,MIN(AT311+AU311-AV311,MonthlyPayment-SUM(H311,M311,R311,W311,AB311,AG311,AL311,AQ311,AV311,BA311)-SUM(I311,N311,S311,X311,AC311,AH311,AM311,AR311)))</f>
        <v>0.0</v>
      </c>
      <c r="AX311" s="19">
        <f>ROUND(AT311+AU311-AV311-AW311,2)</f>
        <v>0.0</v>
      </c>
      <c r="AY311" s="19">
        <f>BC310</f>
        <v>0.0</v>
      </c>
      <c r="AZ311" s="19">
        <f>ROUND(AY311*$AZ$5/12,2)</f>
        <v>0.0</v>
      </c>
      <c r="BA311" s="19">
        <f>MIN($BA$5,AY311+AZ311)</f>
        <v>0.0</v>
      </c>
      <c r="BB311" s="19">
        <f>MAX(0,MIN(AY311+AZ311-BA311,MonthlyPayment-SUM(H311,M311,R311,W311,AB311,AG311,AL311,AQ311,AV311,BA311)-SUM(I311,N311,S311,X311,AC311,AH311,AM311,AR311,AW311)))</f>
        <v>0.0</v>
      </c>
      <c r="BC311" s="19">
        <f>ROUND(AY311+AZ311-BA311-BB311,2)</f>
        <v>0.0</v>
      </c>
    </row>
    <row r="312" spans="1:55">
      <c r="A312" s="9">
        <v>306</v>
      </c>
      <c r="B312" s="15">
        <f>IF(FirstPayment="","",EDATE(FirstPayment,A312-1))</f>
        <v/>
      </c>
      <c r="C312" s="19">
        <f>SUM(H312,M312,R312,W312,AB312,AG312,AL312,AQ312,AV312,BA312,I312,N312,S312,X312,AC312,AH312,AM312,AR312,AW312,BB312)</f>
        <v>0.0</v>
      </c>
      <c r="D312" s="19">
        <f>SUM(J312,O312,T312,Y312,AD312,AI312,AN312,AS312,AX312,BC312)</f>
        <v>0.0</v>
      </c>
      <c r="E312" s="19">
        <f>SUM(G312,L312,Q312,V312,AA312,AF312,AK312,AP312,AU312,AZ312)</f>
        <v>0.0</v>
      </c>
      <c r="F312" s="19">
        <f>J311</f>
        <v>0.0</v>
      </c>
      <c r="G312" s="19">
        <f>ROUND(F312*$G$5/12,2)</f>
        <v>0.0</v>
      </c>
      <c r="H312" s="19">
        <f>MIN($H$5,F312+G312)</f>
        <v>0.0</v>
      </c>
      <c r="I312" s="19">
        <f>MAX(0,MIN(F312+G312-H312,MonthlyPayment-SUM(H312,M312,R312,W312,AB312,AG312,AL312,AQ312,AV312,BA312)))</f>
        <v>0.0</v>
      </c>
      <c r="J312" s="19">
        <f>ROUND(F312+G312-H312-I312,2)</f>
        <v>0.0</v>
      </c>
      <c r="K312" s="19">
        <f>O311</f>
        <v>0.0</v>
      </c>
      <c r="L312" s="19">
        <f>ROUND(K312*$L$5/12,2)</f>
        <v>0.0</v>
      </c>
      <c r="M312" s="19">
        <f>MIN($M$5,K312+L312)</f>
        <v>0.0</v>
      </c>
      <c r="N312" s="19">
        <f>MAX(0,MIN(K312+L312-M312,MonthlyPayment-SUM(H312,M312,R312,W312,AB312,AG312,AL312,AQ312,AV312,BA312)-SUM(I312)))</f>
        <v>0.0</v>
      </c>
      <c r="O312" s="19">
        <f>ROUND(K312+L312-M312-N312,2)</f>
        <v>0.0</v>
      </c>
      <c r="P312" s="19">
        <f>T311</f>
        <v>0.0</v>
      </c>
      <c r="Q312" s="19">
        <f>ROUND(P312*$Q$5/12,2)</f>
        <v>0.0</v>
      </c>
      <c r="R312" s="19">
        <f>MIN($R$5,P312+Q312)</f>
        <v>0.0</v>
      </c>
      <c r="S312" s="19">
        <f>MAX(0,MIN(P312+Q312-R312,MonthlyPayment-SUM(H312,M312,R312,W312,AB312,AG312,AL312,AQ312,AV312,BA312)-SUM(I312,N312)))</f>
        <v>0.0</v>
      </c>
      <c r="T312" s="19">
        <f>ROUND(P312+Q312-R312-S312,2)</f>
        <v>0.0</v>
      </c>
      <c r="U312" s="19">
        <f>Y311</f>
        <v>0.0</v>
      </c>
      <c r="V312" s="19">
        <f>ROUND(U312*$V$5/12,2)</f>
        <v>0.0</v>
      </c>
      <c r="W312" s="19">
        <f>MIN($W$5,U312+V312)</f>
        <v>0.0</v>
      </c>
      <c r="X312" s="19">
        <f>MAX(0,MIN(U312+V312-W312,MonthlyPayment-SUM(H312,M312,R312,W312,AB312,AG312,AL312,AQ312,AV312,BA312)-SUM(I312,N312,S312)))</f>
        <v>0.0</v>
      </c>
      <c r="Y312" s="19">
        <f>ROUND(U312+V312-W312-X312,2)</f>
        <v>0.0</v>
      </c>
      <c r="Z312" s="19">
        <f>AD311</f>
        <v>0.0</v>
      </c>
      <c r="AA312" s="19">
        <f>ROUND(Z312*$AA$5/12,2)</f>
        <v>0.0</v>
      </c>
      <c r="AB312" s="19">
        <f>MIN($AB$5,Z312+AA312)</f>
        <v>0.0</v>
      </c>
      <c r="AC312" s="19">
        <f>MAX(0,MIN(Z312+AA312-AB312,MonthlyPayment-SUM(H312,M312,R312,W312,AB312,AG312,AL312,AQ312,AV312,BA312)-SUM(I312,N312,S312,X312)))</f>
        <v>0.0</v>
      </c>
      <c r="AD312" s="19">
        <f>ROUND(Z312+AA312-AB312-AC312,2)</f>
        <v>0.0</v>
      </c>
      <c r="AE312" s="19">
        <f>AI311</f>
        <v>0.0</v>
      </c>
      <c r="AF312" s="19">
        <f>ROUND(AE312*$AF$5/12,2)</f>
        <v>0.0</v>
      </c>
      <c r="AG312" s="19">
        <f>MIN($AG$5,AE312+AF312)</f>
        <v>0.0</v>
      </c>
      <c r="AH312" s="19">
        <f>MAX(0,MIN(AE312+AF312-AG312,MonthlyPayment-SUM(H312,M312,R312,W312,AB312,AG312,AL312,AQ312,AV312,BA312)-SUM(I312,N312,S312,X312,AC312)))</f>
        <v>0.0</v>
      </c>
      <c r="AI312" s="19">
        <f>ROUND(AE312+AF312-AG312-AH312,2)</f>
        <v>0.0</v>
      </c>
      <c r="AJ312" s="19">
        <f>AN311</f>
        <v>0.0</v>
      </c>
      <c r="AK312" s="19">
        <f>ROUND(AJ312*$AK$5/12,2)</f>
        <v>0.0</v>
      </c>
      <c r="AL312" s="19">
        <f>MIN($AL$5,AJ312+AK312)</f>
        <v>0.0</v>
      </c>
      <c r="AM312" s="19">
        <f>MAX(0,MIN(AJ312+AK312-AL312,MonthlyPayment-SUM(H312,M312,R312,W312,AB312,AG312,AL312,AQ312,AV312,BA312)-SUM(I312,N312,S312,X312,AC312,AH312)))</f>
        <v>0.0</v>
      </c>
      <c r="AN312" s="19">
        <f>ROUND(AJ312+AK312-AL312-AM312,2)</f>
        <v>0.0</v>
      </c>
      <c r="AO312" s="19">
        <f>AS311</f>
        <v>0.0</v>
      </c>
      <c r="AP312" s="19">
        <f>ROUND(AO312*$AP$5/12,2)</f>
        <v>0.0</v>
      </c>
      <c r="AQ312" s="19">
        <f>MIN($AQ$5,AO312+AP312)</f>
        <v>0.0</v>
      </c>
      <c r="AR312" s="19">
        <f>MAX(0,MIN(AO312+AP312-AQ312,MonthlyPayment-SUM(H312,M312,R312,W312,AB312,AG312,AL312,AQ312,AV312,BA312)-SUM(I312,N312,S312,X312,AC312,AH312,AM312)))</f>
        <v>0.0</v>
      </c>
      <c r="AS312" s="19">
        <f>ROUND(AO312+AP312-AQ312-AR312,2)</f>
        <v>0.0</v>
      </c>
      <c r="AT312" s="19">
        <f>AX311</f>
        <v>0.0</v>
      </c>
      <c r="AU312" s="19">
        <f>ROUND(AT312*$AU$5/12,2)</f>
        <v>0.0</v>
      </c>
      <c r="AV312" s="19">
        <f>MIN($AV$5,AT312+AU312)</f>
        <v>0.0</v>
      </c>
      <c r="AW312" s="19">
        <f>MAX(0,MIN(AT312+AU312-AV312,MonthlyPayment-SUM(H312,M312,R312,W312,AB312,AG312,AL312,AQ312,AV312,BA312)-SUM(I312,N312,S312,X312,AC312,AH312,AM312,AR312)))</f>
        <v>0.0</v>
      </c>
      <c r="AX312" s="19">
        <f>ROUND(AT312+AU312-AV312-AW312,2)</f>
        <v>0.0</v>
      </c>
      <c r="AY312" s="19">
        <f>BC311</f>
        <v>0.0</v>
      </c>
      <c r="AZ312" s="19">
        <f>ROUND(AY312*$AZ$5/12,2)</f>
        <v>0.0</v>
      </c>
      <c r="BA312" s="19">
        <f>MIN($BA$5,AY312+AZ312)</f>
        <v>0.0</v>
      </c>
      <c r="BB312" s="19">
        <f>MAX(0,MIN(AY312+AZ312-BA312,MonthlyPayment-SUM(H312,M312,R312,W312,AB312,AG312,AL312,AQ312,AV312,BA312)-SUM(I312,N312,S312,X312,AC312,AH312,AM312,AR312,AW312)))</f>
        <v>0.0</v>
      </c>
      <c r="BC312" s="19">
        <f>ROUND(AY312+AZ312-BA312-BB312,2)</f>
        <v>0.0</v>
      </c>
    </row>
    <row r="313" spans="1:55">
      <c r="A313" s="9">
        <v>307</v>
      </c>
      <c r="B313" s="15">
        <f>IF(FirstPayment="","",EDATE(FirstPayment,A313-1))</f>
        <v/>
      </c>
      <c r="C313" s="19">
        <f>SUM(H313,M313,R313,W313,AB313,AG313,AL313,AQ313,AV313,BA313,I313,N313,S313,X313,AC313,AH313,AM313,AR313,AW313,BB313)</f>
        <v>0.0</v>
      </c>
      <c r="D313" s="19">
        <f>SUM(J313,O313,T313,Y313,AD313,AI313,AN313,AS313,AX313,BC313)</f>
        <v>0.0</v>
      </c>
      <c r="E313" s="19">
        <f>SUM(G313,L313,Q313,V313,AA313,AF313,AK313,AP313,AU313,AZ313)</f>
        <v>0.0</v>
      </c>
      <c r="F313" s="19">
        <f>J312</f>
        <v>0.0</v>
      </c>
      <c r="G313" s="19">
        <f>ROUND(F313*$G$5/12,2)</f>
        <v>0.0</v>
      </c>
      <c r="H313" s="19">
        <f>MIN($H$5,F313+G313)</f>
        <v>0.0</v>
      </c>
      <c r="I313" s="19">
        <f>MAX(0,MIN(F313+G313-H313,MonthlyPayment-SUM(H313,M313,R313,W313,AB313,AG313,AL313,AQ313,AV313,BA313)))</f>
        <v>0.0</v>
      </c>
      <c r="J313" s="19">
        <f>ROUND(F313+G313-H313-I313,2)</f>
        <v>0.0</v>
      </c>
      <c r="K313" s="19">
        <f>O312</f>
        <v>0.0</v>
      </c>
      <c r="L313" s="19">
        <f>ROUND(K313*$L$5/12,2)</f>
        <v>0.0</v>
      </c>
      <c r="M313" s="19">
        <f>MIN($M$5,K313+L313)</f>
        <v>0.0</v>
      </c>
      <c r="N313" s="19">
        <f>MAX(0,MIN(K313+L313-M313,MonthlyPayment-SUM(H313,M313,R313,W313,AB313,AG313,AL313,AQ313,AV313,BA313)-SUM(I313)))</f>
        <v>0.0</v>
      </c>
      <c r="O313" s="19">
        <f>ROUND(K313+L313-M313-N313,2)</f>
        <v>0.0</v>
      </c>
      <c r="P313" s="19">
        <f>T312</f>
        <v>0.0</v>
      </c>
      <c r="Q313" s="19">
        <f>ROUND(P313*$Q$5/12,2)</f>
        <v>0.0</v>
      </c>
      <c r="R313" s="19">
        <f>MIN($R$5,P313+Q313)</f>
        <v>0.0</v>
      </c>
      <c r="S313" s="19">
        <f>MAX(0,MIN(P313+Q313-R313,MonthlyPayment-SUM(H313,M313,R313,W313,AB313,AG313,AL313,AQ313,AV313,BA313)-SUM(I313,N313)))</f>
        <v>0.0</v>
      </c>
      <c r="T313" s="19">
        <f>ROUND(P313+Q313-R313-S313,2)</f>
        <v>0.0</v>
      </c>
      <c r="U313" s="19">
        <f>Y312</f>
        <v>0.0</v>
      </c>
      <c r="V313" s="19">
        <f>ROUND(U313*$V$5/12,2)</f>
        <v>0.0</v>
      </c>
      <c r="W313" s="19">
        <f>MIN($W$5,U313+V313)</f>
        <v>0.0</v>
      </c>
      <c r="X313" s="19">
        <f>MAX(0,MIN(U313+V313-W313,MonthlyPayment-SUM(H313,M313,R313,W313,AB313,AG313,AL313,AQ313,AV313,BA313)-SUM(I313,N313,S313)))</f>
        <v>0.0</v>
      </c>
      <c r="Y313" s="19">
        <f>ROUND(U313+V313-W313-X313,2)</f>
        <v>0.0</v>
      </c>
      <c r="Z313" s="19">
        <f>AD312</f>
        <v>0.0</v>
      </c>
      <c r="AA313" s="19">
        <f>ROUND(Z313*$AA$5/12,2)</f>
        <v>0.0</v>
      </c>
      <c r="AB313" s="19">
        <f>MIN($AB$5,Z313+AA313)</f>
        <v>0.0</v>
      </c>
      <c r="AC313" s="19">
        <f>MAX(0,MIN(Z313+AA313-AB313,MonthlyPayment-SUM(H313,M313,R313,W313,AB313,AG313,AL313,AQ313,AV313,BA313)-SUM(I313,N313,S313,X313)))</f>
        <v>0.0</v>
      </c>
      <c r="AD313" s="19">
        <f>ROUND(Z313+AA313-AB313-AC313,2)</f>
        <v>0.0</v>
      </c>
      <c r="AE313" s="19">
        <f>AI312</f>
        <v>0.0</v>
      </c>
      <c r="AF313" s="19">
        <f>ROUND(AE313*$AF$5/12,2)</f>
        <v>0.0</v>
      </c>
      <c r="AG313" s="19">
        <f>MIN($AG$5,AE313+AF313)</f>
        <v>0.0</v>
      </c>
      <c r="AH313" s="19">
        <f>MAX(0,MIN(AE313+AF313-AG313,MonthlyPayment-SUM(H313,M313,R313,W313,AB313,AG313,AL313,AQ313,AV313,BA313)-SUM(I313,N313,S313,X313,AC313)))</f>
        <v>0.0</v>
      </c>
      <c r="AI313" s="19">
        <f>ROUND(AE313+AF313-AG313-AH313,2)</f>
        <v>0.0</v>
      </c>
      <c r="AJ313" s="19">
        <f>AN312</f>
        <v>0.0</v>
      </c>
      <c r="AK313" s="19">
        <f>ROUND(AJ313*$AK$5/12,2)</f>
        <v>0.0</v>
      </c>
      <c r="AL313" s="19">
        <f>MIN($AL$5,AJ313+AK313)</f>
        <v>0.0</v>
      </c>
      <c r="AM313" s="19">
        <f>MAX(0,MIN(AJ313+AK313-AL313,MonthlyPayment-SUM(H313,M313,R313,W313,AB313,AG313,AL313,AQ313,AV313,BA313)-SUM(I313,N313,S313,X313,AC313,AH313)))</f>
        <v>0.0</v>
      </c>
      <c r="AN313" s="19">
        <f>ROUND(AJ313+AK313-AL313-AM313,2)</f>
        <v>0.0</v>
      </c>
      <c r="AO313" s="19">
        <f>AS312</f>
        <v>0.0</v>
      </c>
      <c r="AP313" s="19">
        <f>ROUND(AO313*$AP$5/12,2)</f>
        <v>0.0</v>
      </c>
      <c r="AQ313" s="19">
        <f>MIN($AQ$5,AO313+AP313)</f>
        <v>0.0</v>
      </c>
      <c r="AR313" s="19">
        <f>MAX(0,MIN(AO313+AP313-AQ313,MonthlyPayment-SUM(H313,M313,R313,W313,AB313,AG313,AL313,AQ313,AV313,BA313)-SUM(I313,N313,S313,X313,AC313,AH313,AM313)))</f>
        <v>0.0</v>
      </c>
      <c r="AS313" s="19">
        <f>ROUND(AO313+AP313-AQ313-AR313,2)</f>
        <v>0.0</v>
      </c>
      <c r="AT313" s="19">
        <f>AX312</f>
        <v>0.0</v>
      </c>
      <c r="AU313" s="19">
        <f>ROUND(AT313*$AU$5/12,2)</f>
        <v>0.0</v>
      </c>
      <c r="AV313" s="19">
        <f>MIN($AV$5,AT313+AU313)</f>
        <v>0.0</v>
      </c>
      <c r="AW313" s="19">
        <f>MAX(0,MIN(AT313+AU313-AV313,MonthlyPayment-SUM(H313,M313,R313,W313,AB313,AG313,AL313,AQ313,AV313,BA313)-SUM(I313,N313,S313,X313,AC313,AH313,AM313,AR313)))</f>
        <v>0.0</v>
      </c>
      <c r="AX313" s="19">
        <f>ROUND(AT313+AU313-AV313-AW313,2)</f>
        <v>0.0</v>
      </c>
      <c r="AY313" s="19">
        <f>BC312</f>
        <v>0.0</v>
      </c>
      <c r="AZ313" s="19">
        <f>ROUND(AY313*$AZ$5/12,2)</f>
        <v>0.0</v>
      </c>
      <c r="BA313" s="19">
        <f>MIN($BA$5,AY313+AZ313)</f>
        <v>0.0</v>
      </c>
      <c r="BB313" s="19">
        <f>MAX(0,MIN(AY313+AZ313-BA313,MonthlyPayment-SUM(H313,M313,R313,W313,AB313,AG313,AL313,AQ313,AV313,BA313)-SUM(I313,N313,S313,X313,AC313,AH313,AM313,AR313,AW313)))</f>
        <v>0.0</v>
      </c>
      <c r="BC313" s="19">
        <f>ROUND(AY313+AZ313-BA313-BB313,2)</f>
        <v>0.0</v>
      </c>
    </row>
    <row r="314" spans="1:55">
      <c r="A314" s="9">
        <v>308</v>
      </c>
      <c r="B314" s="15">
        <f>IF(FirstPayment="","",EDATE(FirstPayment,A314-1))</f>
        <v/>
      </c>
      <c r="C314" s="19">
        <f>SUM(H314,M314,R314,W314,AB314,AG314,AL314,AQ314,AV314,BA314,I314,N314,S314,X314,AC314,AH314,AM314,AR314,AW314,BB314)</f>
        <v>0.0</v>
      </c>
      <c r="D314" s="19">
        <f>SUM(J314,O314,T314,Y314,AD314,AI314,AN314,AS314,AX314,BC314)</f>
        <v>0.0</v>
      </c>
      <c r="E314" s="19">
        <f>SUM(G314,L314,Q314,V314,AA314,AF314,AK314,AP314,AU314,AZ314)</f>
        <v>0.0</v>
      </c>
      <c r="F314" s="19">
        <f>J313</f>
        <v>0.0</v>
      </c>
      <c r="G314" s="19">
        <f>ROUND(F314*$G$5/12,2)</f>
        <v>0.0</v>
      </c>
      <c r="H314" s="19">
        <f>MIN($H$5,F314+G314)</f>
        <v>0.0</v>
      </c>
      <c r="I314" s="19">
        <f>MAX(0,MIN(F314+G314-H314,MonthlyPayment-SUM(H314,M314,R314,W314,AB314,AG314,AL314,AQ314,AV314,BA314)))</f>
        <v>0.0</v>
      </c>
      <c r="J314" s="19">
        <f>ROUND(F314+G314-H314-I314,2)</f>
        <v>0.0</v>
      </c>
      <c r="K314" s="19">
        <f>O313</f>
        <v>0.0</v>
      </c>
      <c r="L314" s="19">
        <f>ROUND(K314*$L$5/12,2)</f>
        <v>0.0</v>
      </c>
      <c r="M314" s="19">
        <f>MIN($M$5,K314+L314)</f>
        <v>0.0</v>
      </c>
      <c r="N314" s="19">
        <f>MAX(0,MIN(K314+L314-M314,MonthlyPayment-SUM(H314,M314,R314,W314,AB314,AG314,AL314,AQ314,AV314,BA314)-SUM(I314)))</f>
        <v>0.0</v>
      </c>
      <c r="O314" s="19">
        <f>ROUND(K314+L314-M314-N314,2)</f>
        <v>0.0</v>
      </c>
      <c r="P314" s="19">
        <f>T313</f>
        <v>0.0</v>
      </c>
      <c r="Q314" s="19">
        <f>ROUND(P314*$Q$5/12,2)</f>
        <v>0.0</v>
      </c>
      <c r="R314" s="19">
        <f>MIN($R$5,P314+Q314)</f>
        <v>0.0</v>
      </c>
      <c r="S314" s="19">
        <f>MAX(0,MIN(P314+Q314-R314,MonthlyPayment-SUM(H314,M314,R314,W314,AB314,AG314,AL314,AQ314,AV314,BA314)-SUM(I314,N314)))</f>
        <v>0.0</v>
      </c>
      <c r="T314" s="19">
        <f>ROUND(P314+Q314-R314-S314,2)</f>
        <v>0.0</v>
      </c>
      <c r="U314" s="19">
        <f>Y313</f>
        <v>0.0</v>
      </c>
      <c r="V314" s="19">
        <f>ROUND(U314*$V$5/12,2)</f>
        <v>0.0</v>
      </c>
      <c r="W314" s="19">
        <f>MIN($W$5,U314+V314)</f>
        <v>0.0</v>
      </c>
      <c r="X314" s="19">
        <f>MAX(0,MIN(U314+V314-W314,MonthlyPayment-SUM(H314,M314,R314,W314,AB314,AG314,AL314,AQ314,AV314,BA314)-SUM(I314,N314,S314)))</f>
        <v>0.0</v>
      </c>
      <c r="Y314" s="19">
        <f>ROUND(U314+V314-W314-X314,2)</f>
        <v>0.0</v>
      </c>
      <c r="Z314" s="19">
        <f>AD313</f>
        <v>0.0</v>
      </c>
      <c r="AA314" s="19">
        <f>ROUND(Z314*$AA$5/12,2)</f>
        <v>0.0</v>
      </c>
      <c r="AB314" s="19">
        <f>MIN($AB$5,Z314+AA314)</f>
        <v>0.0</v>
      </c>
      <c r="AC314" s="19">
        <f>MAX(0,MIN(Z314+AA314-AB314,MonthlyPayment-SUM(H314,M314,R314,W314,AB314,AG314,AL314,AQ314,AV314,BA314)-SUM(I314,N314,S314,X314)))</f>
        <v>0.0</v>
      </c>
      <c r="AD314" s="19">
        <f>ROUND(Z314+AA314-AB314-AC314,2)</f>
        <v>0.0</v>
      </c>
      <c r="AE314" s="19">
        <f>AI313</f>
        <v>0.0</v>
      </c>
      <c r="AF314" s="19">
        <f>ROUND(AE314*$AF$5/12,2)</f>
        <v>0.0</v>
      </c>
      <c r="AG314" s="19">
        <f>MIN($AG$5,AE314+AF314)</f>
        <v>0.0</v>
      </c>
      <c r="AH314" s="19">
        <f>MAX(0,MIN(AE314+AF314-AG314,MonthlyPayment-SUM(H314,M314,R314,W314,AB314,AG314,AL314,AQ314,AV314,BA314)-SUM(I314,N314,S314,X314,AC314)))</f>
        <v>0.0</v>
      </c>
      <c r="AI314" s="19">
        <f>ROUND(AE314+AF314-AG314-AH314,2)</f>
        <v>0.0</v>
      </c>
      <c r="AJ314" s="19">
        <f>AN313</f>
        <v>0.0</v>
      </c>
      <c r="AK314" s="19">
        <f>ROUND(AJ314*$AK$5/12,2)</f>
        <v>0.0</v>
      </c>
      <c r="AL314" s="19">
        <f>MIN($AL$5,AJ314+AK314)</f>
        <v>0.0</v>
      </c>
      <c r="AM314" s="19">
        <f>MAX(0,MIN(AJ314+AK314-AL314,MonthlyPayment-SUM(H314,M314,R314,W314,AB314,AG314,AL314,AQ314,AV314,BA314)-SUM(I314,N314,S314,X314,AC314,AH314)))</f>
        <v>0.0</v>
      </c>
      <c r="AN314" s="19">
        <f>ROUND(AJ314+AK314-AL314-AM314,2)</f>
        <v>0.0</v>
      </c>
      <c r="AO314" s="19">
        <f>AS313</f>
        <v>0.0</v>
      </c>
      <c r="AP314" s="19">
        <f>ROUND(AO314*$AP$5/12,2)</f>
        <v>0.0</v>
      </c>
      <c r="AQ314" s="19">
        <f>MIN($AQ$5,AO314+AP314)</f>
        <v>0.0</v>
      </c>
      <c r="AR314" s="19">
        <f>MAX(0,MIN(AO314+AP314-AQ314,MonthlyPayment-SUM(H314,M314,R314,W314,AB314,AG314,AL314,AQ314,AV314,BA314)-SUM(I314,N314,S314,X314,AC314,AH314,AM314)))</f>
        <v>0.0</v>
      </c>
      <c r="AS314" s="19">
        <f>ROUND(AO314+AP314-AQ314-AR314,2)</f>
        <v>0.0</v>
      </c>
      <c r="AT314" s="19">
        <f>AX313</f>
        <v>0.0</v>
      </c>
      <c r="AU314" s="19">
        <f>ROUND(AT314*$AU$5/12,2)</f>
        <v>0.0</v>
      </c>
      <c r="AV314" s="19">
        <f>MIN($AV$5,AT314+AU314)</f>
        <v>0.0</v>
      </c>
      <c r="AW314" s="19">
        <f>MAX(0,MIN(AT314+AU314-AV314,MonthlyPayment-SUM(H314,M314,R314,W314,AB314,AG314,AL314,AQ314,AV314,BA314)-SUM(I314,N314,S314,X314,AC314,AH314,AM314,AR314)))</f>
        <v>0.0</v>
      </c>
      <c r="AX314" s="19">
        <f>ROUND(AT314+AU314-AV314-AW314,2)</f>
        <v>0.0</v>
      </c>
      <c r="AY314" s="19">
        <f>BC313</f>
        <v>0.0</v>
      </c>
      <c r="AZ314" s="19">
        <f>ROUND(AY314*$AZ$5/12,2)</f>
        <v>0.0</v>
      </c>
      <c r="BA314" s="19">
        <f>MIN($BA$5,AY314+AZ314)</f>
        <v>0.0</v>
      </c>
      <c r="BB314" s="19">
        <f>MAX(0,MIN(AY314+AZ314-BA314,MonthlyPayment-SUM(H314,M314,R314,W314,AB314,AG314,AL314,AQ314,AV314,BA314)-SUM(I314,N314,S314,X314,AC314,AH314,AM314,AR314,AW314)))</f>
        <v>0.0</v>
      </c>
      <c r="BC314" s="19">
        <f>ROUND(AY314+AZ314-BA314-BB314,2)</f>
        <v>0.0</v>
      </c>
    </row>
    <row r="315" spans="1:55">
      <c r="A315" s="9">
        <v>309</v>
      </c>
      <c r="B315" s="15">
        <f>IF(FirstPayment="","",EDATE(FirstPayment,A315-1))</f>
        <v/>
      </c>
      <c r="C315" s="19">
        <f>SUM(H315,M315,R315,W315,AB315,AG315,AL315,AQ315,AV315,BA315,I315,N315,S315,X315,AC315,AH315,AM315,AR315,AW315,BB315)</f>
        <v>0.0</v>
      </c>
      <c r="D315" s="19">
        <f>SUM(J315,O315,T315,Y315,AD315,AI315,AN315,AS315,AX315,BC315)</f>
        <v>0.0</v>
      </c>
      <c r="E315" s="19">
        <f>SUM(G315,L315,Q315,V315,AA315,AF315,AK315,AP315,AU315,AZ315)</f>
        <v>0.0</v>
      </c>
      <c r="F315" s="19">
        <f>J314</f>
        <v>0.0</v>
      </c>
      <c r="G315" s="19">
        <f>ROUND(F315*$G$5/12,2)</f>
        <v>0.0</v>
      </c>
      <c r="H315" s="19">
        <f>MIN($H$5,F315+G315)</f>
        <v>0.0</v>
      </c>
      <c r="I315" s="19">
        <f>MAX(0,MIN(F315+G315-H315,MonthlyPayment-SUM(H315,M315,R315,W315,AB315,AG315,AL315,AQ315,AV315,BA315)))</f>
        <v>0.0</v>
      </c>
      <c r="J315" s="19">
        <f>ROUND(F315+G315-H315-I315,2)</f>
        <v>0.0</v>
      </c>
      <c r="K315" s="19">
        <f>O314</f>
        <v>0.0</v>
      </c>
      <c r="L315" s="19">
        <f>ROUND(K315*$L$5/12,2)</f>
        <v>0.0</v>
      </c>
      <c r="M315" s="19">
        <f>MIN($M$5,K315+L315)</f>
        <v>0.0</v>
      </c>
      <c r="N315" s="19">
        <f>MAX(0,MIN(K315+L315-M315,MonthlyPayment-SUM(H315,M315,R315,W315,AB315,AG315,AL315,AQ315,AV315,BA315)-SUM(I315)))</f>
        <v>0.0</v>
      </c>
      <c r="O315" s="19">
        <f>ROUND(K315+L315-M315-N315,2)</f>
        <v>0.0</v>
      </c>
      <c r="P315" s="19">
        <f>T314</f>
        <v>0.0</v>
      </c>
      <c r="Q315" s="19">
        <f>ROUND(P315*$Q$5/12,2)</f>
        <v>0.0</v>
      </c>
      <c r="R315" s="19">
        <f>MIN($R$5,P315+Q315)</f>
        <v>0.0</v>
      </c>
      <c r="S315" s="19">
        <f>MAX(0,MIN(P315+Q315-R315,MonthlyPayment-SUM(H315,M315,R315,W315,AB315,AG315,AL315,AQ315,AV315,BA315)-SUM(I315,N315)))</f>
        <v>0.0</v>
      </c>
      <c r="T315" s="19">
        <f>ROUND(P315+Q315-R315-S315,2)</f>
        <v>0.0</v>
      </c>
      <c r="U315" s="19">
        <f>Y314</f>
        <v>0.0</v>
      </c>
      <c r="V315" s="19">
        <f>ROUND(U315*$V$5/12,2)</f>
        <v>0.0</v>
      </c>
      <c r="W315" s="19">
        <f>MIN($W$5,U315+V315)</f>
        <v>0.0</v>
      </c>
      <c r="X315" s="19">
        <f>MAX(0,MIN(U315+V315-W315,MonthlyPayment-SUM(H315,M315,R315,W315,AB315,AG315,AL315,AQ315,AV315,BA315)-SUM(I315,N315,S315)))</f>
        <v>0.0</v>
      </c>
      <c r="Y315" s="19">
        <f>ROUND(U315+V315-W315-X315,2)</f>
        <v>0.0</v>
      </c>
      <c r="Z315" s="19">
        <f>AD314</f>
        <v>0.0</v>
      </c>
      <c r="AA315" s="19">
        <f>ROUND(Z315*$AA$5/12,2)</f>
        <v>0.0</v>
      </c>
      <c r="AB315" s="19">
        <f>MIN($AB$5,Z315+AA315)</f>
        <v>0.0</v>
      </c>
      <c r="AC315" s="19">
        <f>MAX(0,MIN(Z315+AA315-AB315,MonthlyPayment-SUM(H315,M315,R315,W315,AB315,AG315,AL315,AQ315,AV315,BA315)-SUM(I315,N315,S315,X315)))</f>
        <v>0.0</v>
      </c>
      <c r="AD315" s="19">
        <f>ROUND(Z315+AA315-AB315-AC315,2)</f>
        <v>0.0</v>
      </c>
      <c r="AE315" s="19">
        <f>AI314</f>
        <v>0.0</v>
      </c>
      <c r="AF315" s="19">
        <f>ROUND(AE315*$AF$5/12,2)</f>
        <v>0.0</v>
      </c>
      <c r="AG315" s="19">
        <f>MIN($AG$5,AE315+AF315)</f>
        <v>0.0</v>
      </c>
      <c r="AH315" s="19">
        <f>MAX(0,MIN(AE315+AF315-AG315,MonthlyPayment-SUM(H315,M315,R315,W315,AB315,AG315,AL315,AQ315,AV315,BA315)-SUM(I315,N315,S315,X315,AC315)))</f>
        <v>0.0</v>
      </c>
      <c r="AI315" s="19">
        <f>ROUND(AE315+AF315-AG315-AH315,2)</f>
        <v>0.0</v>
      </c>
      <c r="AJ315" s="19">
        <f>AN314</f>
        <v>0.0</v>
      </c>
      <c r="AK315" s="19">
        <f>ROUND(AJ315*$AK$5/12,2)</f>
        <v>0.0</v>
      </c>
      <c r="AL315" s="19">
        <f>MIN($AL$5,AJ315+AK315)</f>
        <v>0.0</v>
      </c>
      <c r="AM315" s="19">
        <f>MAX(0,MIN(AJ315+AK315-AL315,MonthlyPayment-SUM(H315,M315,R315,W315,AB315,AG315,AL315,AQ315,AV315,BA315)-SUM(I315,N315,S315,X315,AC315,AH315)))</f>
        <v>0.0</v>
      </c>
      <c r="AN315" s="19">
        <f>ROUND(AJ315+AK315-AL315-AM315,2)</f>
        <v>0.0</v>
      </c>
      <c r="AO315" s="19">
        <f>AS314</f>
        <v>0.0</v>
      </c>
      <c r="AP315" s="19">
        <f>ROUND(AO315*$AP$5/12,2)</f>
        <v>0.0</v>
      </c>
      <c r="AQ315" s="19">
        <f>MIN($AQ$5,AO315+AP315)</f>
        <v>0.0</v>
      </c>
      <c r="AR315" s="19">
        <f>MAX(0,MIN(AO315+AP315-AQ315,MonthlyPayment-SUM(H315,M315,R315,W315,AB315,AG315,AL315,AQ315,AV315,BA315)-SUM(I315,N315,S315,X315,AC315,AH315,AM315)))</f>
        <v>0.0</v>
      </c>
      <c r="AS315" s="19">
        <f>ROUND(AO315+AP315-AQ315-AR315,2)</f>
        <v>0.0</v>
      </c>
      <c r="AT315" s="19">
        <f>AX314</f>
        <v>0.0</v>
      </c>
      <c r="AU315" s="19">
        <f>ROUND(AT315*$AU$5/12,2)</f>
        <v>0.0</v>
      </c>
      <c r="AV315" s="19">
        <f>MIN($AV$5,AT315+AU315)</f>
        <v>0.0</v>
      </c>
      <c r="AW315" s="19">
        <f>MAX(0,MIN(AT315+AU315-AV315,MonthlyPayment-SUM(H315,M315,R315,W315,AB315,AG315,AL315,AQ315,AV315,BA315)-SUM(I315,N315,S315,X315,AC315,AH315,AM315,AR315)))</f>
        <v>0.0</v>
      </c>
      <c r="AX315" s="19">
        <f>ROUND(AT315+AU315-AV315-AW315,2)</f>
        <v>0.0</v>
      </c>
      <c r="AY315" s="19">
        <f>BC314</f>
        <v>0.0</v>
      </c>
      <c r="AZ315" s="19">
        <f>ROUND(AY315*$AZ$5/12,2)</f>
        <v>0.0</v>
      </c>
      <c r="BA315" s="19">
        <f>MIN($BA$5,AY315+AZ315)</f>
        <v>0.0</v>
      </c>
      <c r="BB315" s="19">
        <f>MAX(0,MIN(AY315+AZ315-BA315,MonthlyPayment-SUM(H315,M315,R315,W315,AB315,AG315,AL315,AQ315,AV315,BA315)-SUM(I315,N315,S315,X315,AC315,AH315,AM315,AR315,AW315)))</f>
        <v>0.0</v>
      </c>
      <c r="BC315" s="19">
        <f>ROUND(AY315+AZ315-BA315-BB315,2)</f>
        <v>0.0</v>
      </c>
    </row>
    <row r="316" spans="1:55">
      <c r="A316" s="9">
        <v>310</v>
      </c>
      <c r="B316" s="15">
        <f>IF(FirstPayment="","",EDATE(FirstPayment,A316-1))</f>
        <v/>
      </c>
      <c r="C316" s="19">
        <f>SUM(H316,M316,R316,W316,AB316,AG316,AL316,AQ316,AV316,BA316,I316,N316,S316,X316,AC316,AH316,AM316,AR316,AW316,BB316)</f>
        <v>0.0</v>
      </c>
      <c r="D316" s="19">
        <f>SUM(J316,O316,T316,Y316,AD316,AI316,AN316,AS316,AX316,BC316)</f>
        <v>0.0</v>
      </c>
      <c r="E316" s="19">
        <f>SUM(G316,L316,Q316,V316,AA316,AF316,AK316,AP316,AU316,AZ316)</f>
        <v>0.0</v>
      </c>
      <c r="F316" s="19">
        <f>J315</f>
        <v>0.0</v>
      </c>
      <c r="G316" s="19">
        <f>ROUND(F316*$G$5/12,2)</f>
        <v>0.0</v>
      </c>
      <c r="H316" s="19">
        <f>MIN($H$5,F316+G316)</f>
        <v>0.0</v>
      </c>
      <c r="I316" s="19">
        <f>MAX(0,MIN(F316+G316-H316,MonthlyPayment-SUM(H316,M316,R316,W316,AB316,AG316,AL316,AQ316,AV316,BA316)))</f>
        <v>0.0</v>
      </c>
      <c r="J316" s="19">
        <f>ROUND(F316+G316-H316-I316,2)</f>
        <v>0.0</v>
      </c>
      <c r="K316" s="19">
        <f>O315</f>
        <v>0.0</v>
      </c>
      <c r="L316" s="19">
        <f>ROUND(K316*$L$5/12,2)</f>
        <v>0.0</v>
      </c>
      <c r="M316" s="19">
        <f>MIN($M$5,K316+L316)</f>
        <v>0.0</v>
      </c>
      <c r="N316" s="19">
        <f>MAX(0,MIN(K316+L316-M316,MonthlyPayment-SUM(H316,M316,R316,W316,AB316,AG316,AL316,AQ316,AV316,BA316)-SUM(I316)))</f>
        <v>0.0</v>
      </c>
      <c r="O316" s="19">
        <f>ROUND(K316+L316-M316-N316,2)</f>
        <v>0.0</v>
      </c>
      <c r="P316" s="19">
        <f>T315</f>
        <v>0.0</v>
      </c>
      <c r="Q316" s="19">
        <f>ROUND(P316*$Q$5/12,2)</f>
        <v>0.0</v>
      </c>
      <c r="R316" s="19">
        <f>MIN($R$5,P316+Q316)</f>
        <v>0.0</v>
      </c>
      <c r="S316" s="19">
        <f>MAX(0,MIN(P316+Q316-R316,MonthlyPayment-SUM(H316,M316,R316,W316,AB316,AG316,AL316,AQ316,AV316,BA316)-SUM(I316,N316)))</f>
        <v>0.0</v>
      </c>
      <c r="T316" s="19">
        <f>ROUND(P316+Q316-R316-S316,2)</f>
        <v>0.0</v>
      </c>
      <c r="U316" s="19">
        <f>Y315</f>
        <v>0.0</v>
      </c>
      <c r="V316" s="19">
        <f>ROUND(U316*$V$5/12,2)</f>
        <v>0.0</v>
      </c>
      <c r="W316" s="19">
        <f>MIN($W$5,U316+V316)</f>
        <v>0.0</v>
      </c>
      <c r="X316" s="19">
        <f>MAX(0,MIN(U316+V316-W316,MonthlyPayment-SUM(H316,M316,R316,W316,AB316,AG316,AL316,AQ316,AV316,BA316)-SUM(I316,N316,S316)))</f>
        <v>0.0</v>
      </c>
      <c r="Y316" s="19">
        <f>ROUND(U316+V316-W316-X316,2)</f>
        <v>0.0</v>
      </c>
      <c r="Z316" s="19">
        <f>AD315</f>
        <v>0.0</v>
      </c>
      <c r="AA316" s="19">
        <f>ROUND(Z316*$AA$5/12,2)</f>
        <v>0.0</v>
      </c>
      <c r="AB316" s="19">
        <f>MIN($AB$5,Z316+AA316)</f>
        <v>0.0</v>
      </c>
      <c r="AC316" s="19">
        <f>MAX(0,MIN(Z316+AA316-AB316,MonthlyPayment-SUM(H316,M316,R316,W316,AB316,AG316,AL316,AQ316,AV316,BA316)-SUM(I316,N316,S316,X316)))</f>
        <v>0.0</v>
      </c>
      <c r="AD316" s="19">
        <f>ROUND(Z316+AA316-AB316-AC316,2)</f>
        <v>0.0</v>
      </c>
      <c r="AE316" s="19">
        <f>AI315</f>
        <v>0.0</v>
      </c>
      <c r="AF316" s="19">
        <f>ROUND(AE316*$AF$5/12,2)</f>
        <v>0.0</v>
      </c>
      <c r="AG316" s="19">
        <f>MIN($AG$5,AE316+AF316)</f>
        <v>0.0</v>
      </c>
      <c r="AH316" s="19">
        <f>MAX(0,MIN(AE316+AF316-AG316,MonthlyPayment-SUM(H316,M316,R316,W316,AB316,AG316,AL316,AQ316,AV316,BA316)-SUM(I316,N316,S316,X316,AC316)))</f>
        <v>0.0</v>
      </c>
      <c r="AI316" s="19">
        <f>ROUND(AE316+AF316-AG316-AH316,2)</f>
        <v>0.0</v>
      </c>
      <c r="AJ316" s="19">
        <f>AN315</f>
        <v>0.0</v>
      </c>
      <c r="AK316" s="19">
        <f>ROUND(AJ316*$AK$5/12,2)</f>
        <v>0.0</v>
      </c>
      <c r="AL316" s="19">
        <f>MIN($AL$5,AJ316+AK316)</f>
        <v>0.0</v>
      </c>
      <c r="AM316" s="19">
        <f>MAX(0,MIN(AJ316+AK316-AL316,MonthlyPayment-SUM(H316,M316,R316,W316,AB316,AG316,AL316,AQ316,AV316,BA316)-SUM(I316,N316,S316,X316,AC316,AH316)))</f>
        <v>0.0</v>
      </c>
      <c r="AN316" s="19">
        <f>ROUND(AJ316+AK316-AL316-AM316,2)</f>
        <v>0.0</v>
      </c>
      <c r="AO316" s="19">
        <f>AS315</f>
        <v>0.0</v>
      </c>
      <c r="AP316" s="19">
        <f>ROUND(AO316*$AP$5/12,2)</f>
        <v>0.0</v>
      </c>
      <c r="AQ316" s="19">
        <f>MIN($AQ$5,AO316+AP316)</f>
        <v>0.0</v>
      </c>
      <c r="AR316" s="19">
        <f>MAX(0,MIN(AO316+AP316-AQ316,MonthlyPayment-SUM(H316,M316,R316,W316,AB316,AG316,AL316,AQ316,AV316,BA316)-SUM(I316,N316,S316,X316,AC316,AH316,AM316)))</f>
        <v>0.0</v>
      </c>
      <c r="AS316" s="19">
        <f>ROUND(AO316+AP316-AQ316-AR316,2)</f>
        <v>0.0</v>
      </c>
      <c r="AT316" s="19">
        <f>AX315</f>
        <v>0.0</v>
      </c>
      <c r="AU316" s="19">
        <f>ROUND(AT316*$AU$5/12,2)</f>
        <v>0.0</v>
      </c>
      <c r="AV316" s="19">
        <f>MIN($AV$5,AT316+AU316)</f>
        <v>0.0</v>
      </c>
      <c r="AW316" s="19">
        <f>MAX(0,MIN(AT316+AU316-AV316,MonthlyPayment-SUM(H316,M316,R316,W316,AB316,AG316,AL316,AQ316,AV316,BA316)-SUM(I316,N316,S316,X316,AC316,AH316,AM316,AR316)))</f>
        <v>0.0</v>
      </c>
      <c r="AX316" s="19">
        <f>ROUND(AT316+AU316-AV316-AW316,2)</f>
        <v>0.0</v>
      </c>
      <c r="AY316" s="19">
        <f>BC315</f>
        <v>0.0</v>
      </c>
      <c r="AZ316" s="19">
        <f>ROUND(AY316*$AZ$5/12,2)</f>
        <v>0.0</v>
      </c>
      <c r="BA316" s="19">
        <f>MIN($BA$5,AY316+AZ316)</f>
        <v>0.0</v>
      </c>
      <c r="BB316" s="19">
        <f>MAX(0,MIN(AY316+AZ316-BA316,MonthlyPayment-SUM(H316,M316,R316,W316,AB316,AG316,AL316,AQ316,AV316,BA316)-SUM(I316,N316,S316,X316,AC316,AH316,AM316,AR316,AW316)))</f>
        <v>0.0</v>
      </c>
      <c r="BC316" s="19">
        <f>ROUND(AY316+AZ316-BA316-BB316,2)</f>
        <v>0.0</v>
      </c>
    </row>
    <row r="317" spans="1:55">
      <c r="A317" s="9">
        <v>311</v>
      </c>
      <c r="B317" s="15">
        <f>IF(FirstPayment="","",EDATE(FirstPayment,A317-1))</f>
        <v/>
      </c>
      <c r="C317" s="19">
        <f>SUM(H317,M317,R317,W317,AB317,AG317,AL317,AQ317,AV317,BA317,I317,N317,S317,X317,AC317,AH317,AM317,AR317,AW317,BB317)</f>
        <v>0.0</v>
      </c>
      <c r="D317" s="19">
        <f>SUM(J317,O317,T317,Y317,AD317,AI317,AN317,AS317,AX317,BC317)</f>
        <v>0.0</v>
      </c>
      <c r="E317" s="19">
        <f>SUM(G317,L317,Q317,V317,AA317,AF317,AK317,AP317,AU317,AZ317)</f>
        <v>0.0</v>
      </c>
      <c r="F317" s="19">
        <f>J316</f>
        <v>0.0</v>
      </c>
      <c r="G317" s="19">
        <f>ROUND(F317*$G$5/12,2)</f>
        <v>0.0</v>
      </c>
      <c r="H317" s="19">
        <f>MIN($H$5,F317+G317)</f>
        <v>0.0</v>
      </c>
      <c r="I317" s="19">
        <f>MAX(0,MIN(F317+G317-H317,MonthlyPayment-SUM(H317,M317,R317,W317,AB317,AG317,AL317,AQ317,AV317,BA317)))</f>
        <v>0.0</v>
      </c>
      <c r="J317" s="19">
        <f>ROUND(F317+G317-H317-I317,2)</f>
        <v>0.0</v>
      </c>
      <c r="K317" s="19">
        <f>O316</f>
        <v>0.0</v>
      </c>
      <c r="L317" s="19">
        <f>ROUND(K317*$L$5/12,2)</f>
        <v>0.0</v>
      </c>
      <c r="M317" s="19">
        <f>MIN($M$5,K317+L317)</f>
        <v>0.0</v>
      </c>
      <c r="N317" s="19">
        <f>MAX(0,MIN(K317+L317-M317,MonthlyPayment-SUM(H317,M317,R317,W317,AB317,AG317,AL317,AQ317,AV317,BA317)-SUM(I317)))</f>
        <v>0.0</v>
      </c>
      <c r="O317" s="19">
        <f>ROUND(K317+L317-M317-N317,2)</f>
        <v>0.0</v>
      </c>
      <c r="P317" s="19">
        <f>T316</f>
        <v>0.0</v>
      </c>
      <c r="Q317" s="19">
        <f>ROUND(P317*$Q$5/12,2)</f>
        <v>0.0</v>
      </c>
      <c r="R317" s="19">
        <f>MIN($R$5,P317+Q317)</f>
        <v>0.0</v>
      </c>
      <c r="S317" s="19">
        <f>MAX(0,MIN(P317+Q317-R317,MonthlyPayment-SUM(H317,M317,R317,W317,AB317,AG317,AL317,AQ317,AV317,BA317)-SUM(I317,N317)))</f>
        <v>0.0</v>
      </c>
      <c r="T317" s="19">
        <f>ROUND(P317+Q317-R317-S317,2)</f>
        <v>0.0</v>
      </c>
      <c r="U317" s="19">
        <f>Y316</f>
        <v>0.0</v>
      </c>
      <c r="V317" s="19">
        <f>ROUND(U317*$V$5/12,2)</f>
        <v>0.0</v>
      </c>
      <c r="W317" s="19">
        <f>MIN($W$5,U317+V317)</f>
        <v>0.0</v>
      </c>
      <c r="X317" s="19">
        <f>MAX(0,MIN(U317+V317-W317,MonthlyPayment-SUM(H317,M317,R317,W317,AB317,AG317,AL317,AQ317,AV317,BA317)-SUM(I317,N317,S317)))</f>
        <v>0.0</v>
      </c>
      <c r="Y317" s="19">
        <f>ROUND(U317+V317-W317-X317,2)</f>
        <v>0.0</v>
      </c>
      <c r="Z317" s="19">
        <f>AD316</f>
        <v>0.0</v>
      </c>
      <c r="AA317" s="19">
        <f>ROUND(Z317*$AA$5/12,2)</f>
        <v>0.0</v>
      </c>
      <c r="AB317" s="19">
        <f>MIN($AB$5,Z317+AA317)</f>
        <v>0.0</v>
      </c>
      <c r="AC317" s="19">
        <f>MAX(0,MIN(Z317+AA317-AB317,MonthlyPayment-SUM(H317,M317,R317,W317,AB317,AG317,AL317,AQ317,AV317,BA317)-SUM(I317,N317,S317,X317)))</f>
        <v>0.0</v>
      </c>
      <c r="AD317" s="19">
        <f>ROUND(Z317+AA317-AB317-AC317,2)</f>
        <v>0.0</v>
      </c>
      <c r="AE317" s="19">
        <f>AI316</f>
        <v>0.0</v>
      </c>
      <c r="AF317" s="19">
        <f>ROUND(AE317*$AF$5/12,2)</f>
        <v>0.0</v>
      </c>
      <c r="AG317" s="19">
        <f>MIN($AG$5,AE317+AF317)</f>
        <v>0.0</v>
      </c>
      <c r="AH317" s="19">
        <f>MAX(0,MIN(AE317+AF317-AG317,MonthlyPayment-SUM(H317,M317,R317,W317,AB317,AG317,AL317,AQ317,AV317,BA317)-SUM(I317,N317,S317,X317,AC317)))</f>
        <v>0.0</v>
      </c>
      <c r="AI317" s="19">
        <f>ROUND(AE317+AF317-AG317-AH317,2)</f>
        <v>0.0</v>
      </c>
      <c r="AJ317" s="19">
        <f>AN316</f>
        <v>0.0</v>
      </c>
      <c r="AK317" s="19">
        <f>ROUND(AJ317*$AK$5/12,2)</f>
        <v>0.0</v>
      </c>
      <c r="AL317" s="19">
        <f>MIN($AL$5,AJ317+AK317)</f>
        <v>0.0</v>
      </c>
      <c r="AM317" s="19">
        <f>MAX(0,MIN(AJ317+AK317-AL317,MonthlyPayment-SUM(H317,M317,R317,W317,AB317,AG317,AL317,AQ317,AV317,BA317)-SUM(I317,N317,S317,X317,AC317,AH317)))</f>
        <v>0.0</v>
      </c>
      <c r="AN317" s="19">
        <f>ROUND(AJ317+AK317-AL317-AM317,2)</f>
        <v>0.0</v>
      </c>
      <c r="AO317" s="19">
        <f>AS316</f>
        <v>0.0</v>
      </c>
      <c r="AP317" s="19">
        <f>ROUND(AO317*$AP$5/12,2)</f>
        <v>0.0</v>
      </c>
      <c r="AQ317" s="19">
        <f>MIN($AQ$5,AO317+AP317)</f>
        <v>0.0</v>
      </c>
      <c r="AR317" s="19">
        <f>MAX(0,MIN(AO317+AP317-AQ317,MonthlyPayment-SUM(H317,M317,R317,W317,AB317,AG317,AL317,AQ317,AV317,BA317)-SUM(I317,N317,S317,X317,AC317,AH317,AM317)))</f>
        <v>0.0</v>
      </c>
      <c r="AS317" s="19">
        <f>ROUND(AO317+AP317-AQ317-AR317,2)</f>
        <v>0.0</v>
      </c>
      <c r="AT317" s="19">
        <f>AX316</f>
        <v>0.0</v>
      </c>
      <c r="AU317" s="19">
        <f>ROUND(AT317*$AU$5/12,2)</f>
        <v>0.0</v>
      </c>
      <c r="AV317" s="19">
        <f>MIN($AV$5,AT317+AU317)</f>
        <v>0.0</v>
      </c>
      <c r="AW317" s="19">
        <f>MAX(0,MIN(AT317+AU317-AV317,MonthlyPayment-SUM(H317,M317,R317,W317,AB317,AG317,AL317,AQ317,AV317,BA317)-SUM(I317,N317,S317,X317,AC317,AH317,AM317,AR317)))</f>
        <v>0.0</v>
      </c>
      <c r="AX317" s="19">
        <f>ROUND(AT317+AU317-AV317-AW317,2)</f>
        <v>0.0</v>
      </c>
      <c r="AY317" s="19">
        <f>BC316</f>
        <v>0.0</v>
      </c>
      <c r="AZ317" s="19">
        <f>ROUND(AY317*$AZ$5/12,2)</f>
        <v>0.0</v>
      </c>
      <c r="BA317" s="19">
        <f>MIN($BA$5,AY317+AZ317)</f>
        <v>0.0</v>
      </c>
      <c r="BB317" s="19">
        <f>MAX(0,MIN(AY317+AZ317-BA317,MonthlyPayment-SUM(H317,M317,R317,W317,AB317,AG317,AL317,AQ317,AV317,BA317)-SUM(I317,N317,S317,X317,AC317,AH317,AM317,AR317,AW317)))</f>
        <v>0.0</v>
      </c>
      <c r="BC317" s="19">
        <f>ROUND(AY317+AZ317-BA317-BB317,2)</f>
        <v>0.0</v>
      </c>
    </row>
    <row r="318" spans="1:55">
      <c r="A318" s="9">
        <v>312</v>
      </c>
      <c r="B318" s="15">
        <f>IF(FirstPayment="","",EDATE(FirstPayment,A318-1))</f>
        <v/>
      </c>
      <c r="C318" s="19">
        <f>SUM(H318,M318,R318,W318,AB318,AG318,AL318,AQ318,AV318,BA318,I318,N318,S318,X318,AC318,AH318,AM318,AR318,AW318,BB318)</f>
        <v>0.0</v>
      </c>
      <c r="D318" s="19">
        <f>SUM(J318,O318,T318,Y318,AD318,AI318,AN318,AS318,AX318,BC318)</f>
        <v>0.0</v>
      </c>
      <c r="E318" s="19">
        <f>SUM(G318,L318,Q318,V318,AA318,AF318,AK318,AP318,AU318,AZ318)</f>
        <v>0.0</v>
      </c>
      <c r="F318" s="19">
        <f>J317</f>
        <v>0.0</v>
      </c>
      <c r="G318" s="19">
        <f>ROUND(F318*$G$5/12,2)</f>
        <v>0.0</v>
      </c>
      <c r="H318" s="19">
        <f>MIN($H$5,F318+G318)</f>
        <v>0.0</v>
      </c>
      <c r="I318" s="19">
        <f>MAX(0,MIN(F318+G318-H318,MonthlyPayment-SUM(H318,M318,R318,W318,AB318,AG318,AL318,AQ318,AV318,BA318)))</f>
        <v>0.0</v>
      </c>
      <c r="J318" s="19">
        <f>ROUND(F318+G318-H318-I318,2)</f>
        <v>0.0</v>
      </c>
      <c r="K318" s="19">
        <f>O317</f>
        <v>0.0</v>
      </c>
      <c r="L318" s="19">
        <f>ROUND(K318*$L$5/12,2)</f>
        <v>0.0</v>
      </c>
      <c r="M318" s="19">
        <f>MIN($M$5,K318+L318)</f>
        <v>0.0</v>
      </c>
      <c r="N318" s="19">
        <f>MAX(0,MIN(K318+L318-M318,MonthlyPayment-SUM(H318,M318,R318,W318,AB318,AG318,AL318,AQ318,AV318,BA318)-SUM(I318)))</f>
        <v>0.0</v>
      </c>
      <c r="O318" s="19">
        <f>ROUND(K318+L318-M318-N318,2)</f>
        <v>0.0</v>
      </c>
      <c r="P318" s="19">
        <f>T317</f>
        <v>0.0</v>
      </c>
      <c r="Q318" s="19">
        <f>ROUND(P318*$Q$5/12,2)</f>
        <v>0.0</v>
      </c>
      <c r="R318" s="19">
        <f>MIN($R$5,P318+Q318)</f>
        <v>0.0</v>
      </c>
      <c r="S318" s="19">
        <f>MAX(0,MIN(P318+Q318-R318,MonthlyPayment-SUM(H318,M318,R318,W318,AB318,AG318,AL318,AQ318,AV318,BA318)-SUM(I318,N318)))</f>
        <v>0.0</v>
      </c>
      <c r="T318" s="19">
        <f>ROUND(P318+Q318-R318-S318,2)</f>
        <v>0.0</v>
      </c>
      <c r="U318" s="19">
        <f>Y317</f>
        <v>0.0</v>
      </c>
      <c r="V318" s="19">
        <f>ROUND(U318*$V$5/12,2)</f>
        <v>0.0</v>
      </c>
      <c r="W318" s="19">
        <f>MIN($W$5,U318+V318)</f>
        <v>0.0</v>
      </c>
      <c r="X318" s="19">
        <f>MAX(0,MIN(U318+V318-W318,MonthlyPayment-SUM(H318,M318,R318,W318,AB318,AG318,AL318,AQ318,AV318,BA318)-SUM(I318,N318,S318)))</f>
        <v>0.0</v>
      </c>
      <c r="Y318" s="19">
        <f>ROUND(U318+V318-W318-X318,2)</f>
        <v>0.0</v>
      </c>
      <c r="Z318" s="19">
        <f>AD317</f>
        <v>0.0</v>
      </c>
      <c r="AA318" s="19">
        <f>ROUND(Z318*$AA$5/12,2)</f>
        <v>0.0</v>
      </c>
      <c r="AB318" s="19">
        <f>MIN($AB$5,Z318+AA318)</f>
        <v>0.0</v>
      </c>
      <c r="AC318" s="19">
        <f>MAX(0,MIN(Z318+AA318-AB318,MonthlyPayment-SUM(H318,M318,R318,W318,AB318,AG318,AL318,AQ318,AV318,BA318)-SUM(I318,N318,S318,X318)))</f>
        <v>0.0</v>
      </c>
      <c r="AD318" s="19">
        <f>ROUND(Z318+AA318-AB318-AC318,2)</f>
        <v>0.0</v>
      </c>
      <c r="AE318" s="19">
        <f>AI317</f>
        <v>0.0</v>
      </c>
      <c r="AF318" s="19">
        <f>ROUND(AE318*$AF$5/12,2)</f>
        <v>0.0</v>
      </c>
      <c r="AG318" s="19">
        <f>MIN($AG$5,AE318+AF318)</f>
        <v>0.0</v>
      </c>
      <c r="AH318" s="19">
        <f>MAX(0,MIN(AE318+AF318-AG318,MonthlyPayment-SUM(H318,M318,R318,W318,AB318,AG318,AL318,AQ318,AV318,BA318)-SUM(I318,N318,S318,X318,AC318)))</f>
        <v>0.0</v>
      </c>
      <c r="AI318" s="19">
        <f>ROUND(AE318+AF318-AG318-AH318,2)</f>
        <v>0.0</v>
      </c>
      <c r="AJ318" s="19">
        <f>AN317</f>
        <v>0.0</v>
      </c>
      <c r="AK318" s="19">
        <f>ROUND(AJ318*$AK$5/12,2)</f>
        <v>0.0</v>
      </c>
      <c r="AL318" s="19">
        <f>MIN($AL$5,AJ318+AK318)</f>
        <v>0.0</v>
      </c>
      <c r="AM318" s="19">
        <f>MAX(0,MIN(AJ318+AK318-AL318,MonthlyPayment-SUM(H318,M318,R318,W318,AB318,AG318,AL318,AQ318,AV318,BA318)-SUM(I318,N318,S318,X318,AC318,AH318)))</f>
        <v>0.0</v>
      </c>
      <c r="AN318" s="19">
        <f>ROUND(AJ318+AK318-AL318-AM318,2)</f>
        <v>0.0</v>
      </c>
      <c r="AO318" s="19">
        <f>AS317</f>
        <v>0.0</v>
      </c>
      <c r="AP318" s="19">
        <f>ROUND(AO318*$AP$5/12,2)</f>
        <v>0.0</v>
      </c>
      <c r="AQ318" s="19">
        <f>MIN($AQ$5,AO318+AP318)</f>
        <v>0.0</v>
      </c>
      <c r="AR318" s="19">
        <f>MAX(0,MIN(AO318+AP318-AQ318,MonthlyPayment-SUM(H318,M318,R318,W318,AB318,AG318,AL318,AQ318,AV318,BA318)-SUM(I318,N318,S318,X318,AC318,AH318,AM318)))</f>
        <v>0.0</v>
      </c>
      <c r="AS318" s="19">
        <f>ROUND(AO318+AP318-AQ318-AR318,2)</f>
        <v>0.0</v>
      </c>
      <c r="AT318" s="19">
        <f>AX317</f>
        <v>0.0</v>
      </c>
      <c r="AU318" s="19">
        <f>ROUND(AT318*$AU$5/12,2)</f>
        <v>0.0</v>
      </c>
      <c r="AV318" s="19">
        <f>MIN($AV$5,AT318+AU318)</f>
        <v>0.0</v>
      </c>
      <c r="AW318" s="19">
        <f>MAX(0,MIN(AT318+AU318-AV318,MonthlyPayment-SUM(H318,M318,R318,W318,AB318,AG318,AL318,AQ318,AV318,BA318)-SUM(I318,N318,S318,X318,AC318,AH318,AM318,AR318)))</f>
        <v>0.0</v>
      </c>
      <c r="AX318" s="19">
        <f>ROUND(AT318+AU318-AV318-AW318,2)</f>
        <v>0.0</v>
      </c>
      <c r="AY318" s="19">
        <f>BC317</f>
        <v>0.0</v>
      </c>
      <c r="AZ318" s="19">
        <f>ROUND(AY318*$AZ$5/12,2)</f>
        <v>0.0</v>
      </c>
      <c r="BA318" s="19">
        <f>MIN($BA$5,AY318+AZ318)</f>
        <v>0.0</v>
      </c>
      <c r="BB318" s="19">
        <f>MAX(0,MIN(AY318+AZ318-BA318,MonthlyPayment-SUM(H318,M318,R318,W318,AB318,AG318,AL318,AQ318,AV318,BA318)-SUM(I318,N318,S318,X318,AC318,AH318,AM318,AR318,AW318)))</f>
        <v>0.0</v>
      </c>
      <c r="BC318" s="19">
        <f>ROUND(AY318+AZ318-BA318-BB318,2)</f>
        <v>0.0</v>
      </c>
    </row>
    <row r="319" spans="1:55">
      <c r="A319" s="9">
        <v>313</v>
      </c>
      <c r="B319" s="15">
        <f>IF(FirstPayment="","",EDATE(FirstPayment,A319-1))</f>
        <v/>
      </c>
      <c r="C319" s="19">
        <f>SUM(H319,M319,R319,W319,AB319,AG319,AL319,AQ319,AV319,BA319,I319,N319,S319,X319,AC319,AH319,AM319,AR319,AW319,BB319)</f>
        <v>0.0</v>
      </c>
      <c r="D319" s="19">
        <f>SUM(J319,O319,T319,Y319,AD319,AI319,AN319,AS319,AX319,BC319)</f>
        <v>0.0</v>
      </c>
      <c r="E319" s="19">
        <f>SUM(G319,L319,Q319,V319,AA319,AF319,AK319,AP319,AU319,AZ319)</f>
        <v>0.0</v>
      </c>
      <c r="F319" s="19">
        <f>J318</f>
        <v>0.0</v>
      </c>
      <c r="G319" s="19">
        <f>ROUND(F319*$G$5/12,2)</f>
        <v>0.0</v>
      </c>
      <c r="H319" s="19">
        <f>MIN($H$5,F319+G319)</f>
        <v>0.0</v>
      </c>
      <c r="I319" s="19">
        <f>MAX(0,MIN(F319+G319-H319,MonthlyPayment-SUM(H319,M319,R319,W319,AB319,AG319,AL319,AQ319,AV319,BA319)))</f>
        <v>0.0</v>
      </c>
      <c r="J319" s="19">
        <f>ROUND(F319+G319-H319-I319,2)</f>
        <v>0.0</v>
      </c>
      <c r="K319" s="19">
        <f>O318</f>
        <v>0.0</v>
      </c>
      <c r="L319" s="19">
        <f>ROUND(K319*$L$5/12,2)</f>
        <v>0.0</v>
      </c>
      <c r="M319" s="19">
        <f>MIN($M$5,K319+L319)</f>
        <v>0.0</v>
      </c>
      <c r="N319" s="19">
        <f>MAX(0,MIN(K319+L319-M319,MonthlyPayment-SUM(H319,M319,R319,W319,AB319,AG319,AL319,AQ319,AV319,BA319)-SUM(I319)))</f>
        <v>0.0</v>
      </c>
      <c r="O319" s="19">
        <f>ROUND(K319+L319-M319-N319,2)</f>
        <v>0.0</v>
      </c>
      <c r="P319" s="19">
        <f>T318</f>
        <v>0.0</v>
      </c>
      <c r="Q319" s="19">
        <f>ROUND(P319*$Q$5/12,2)</f>
        <v>0.0</v>
      </c>
      <c r="R319" s="19">
        <f>MIN($R$5,P319+Q319)</f>
        <v>0.0</v>
      </c>
      <c r="S319" s="19">
        <f>MAX(0,MIN(P319+Q319-R319,MonthlyPayment-SUM(H319,M319,R319,W319,AB319,AG319,AL319,AQ319,AV319,BA319)-SUM(I319,N319)))</f>
        <v>0.0</v>
      </c>
      <c r="T319" s="19">
        <f>ROUND(P319+Q319-R319-S319,2)</f>
        <v>0.0</v>
      </c>
      <c r="U319" s="19">
        <f>Y318</f>
        <v>0.0</v>
      </c>
      <c r="V319" s="19">
        <f>ROUND(U319*$V$5/12,2)</f>
        <v>0.0</v>
      </c>
      <c r="W319" s="19">
        <f>MIN($W$5,U319+V319)</f>
        <v>0.0</v>
      </c>
      <c r="X319" s="19">
        <f>MAX(0,MIN(U319+V319-W319,MonthlyPayment-SUM(H319,M319,R319,W319,AB319,AG319,AL319,AQ319,AV319,BA319)-SUM(I319,N319,S319)))</f>
        <v>0.0</v>
      </c>
      <c r="Y319" s="19">
        <f>ROUND(U319+V319-W319-X319,2)</f>
        <v>0.0</v>
      </c>
      <c r="Z319" s="19">
        <f>AD318</f>
        <v>0.0</v>
      </c>
      <c r="AA319" s="19">
        <f>ROUND(Z319*$AA$5/12,2)</f>
        <v>0.0</v>
      </c>
      <c r="AB319" s="19">
        <f>MIN($AB$5,Z319+AA319)</f>
        <v>0.0</v>
      </c>
      <c r="AC319" s="19">
        <f>MAX(0,MIN(Z319+AA319-AB319,MonthlyPayment-SUM(H319,M319,R319,W319,AB319,AG319,AL319,AQ319,AV319,BA319)-SUM(I319,N319,S319,X319)))</f>
        <v>0.0</v>
      </c>
      <c r="AD319" s="19">
        <f>ROUND(Z319+AA319-AB319-AC319,2)</f>
        <v>0.0</v>
      </c>
      <c r="AE319" s="19">
        <f>AI318</f>
        <v>0.0</v>
      </c>
      <c r="AF319" s="19">
        <f>ROUND(AE319*$AF$5/12,2)</f>
        <v>0.0</v>
      </c>
      <c r="AG319" s="19">
        <f>MIN($AG$5,AE319+AF319)</f>
        <v>0.0</v>
      </c>
      <c r="AH319" s="19">
        <f>MAX(0,MIN(AE319+AF319-AG319,MonthlyPayment-SUM(H319,M319,R319,W319,AB319,AG319,AL319,AQ319,AV319,BA319)-SUM(I319,N319,S319,X319,AC319)))</f>
        <v>0.0</v>
      </c>
      <c r="AI319" s="19">
        <f>ROUND(AE319+AF319-AG319-AH319,2)</f>
        <v>0.0</v>
      </c>
      <c r="AJ319" s="19">
        <f>AN318</f>
        <v>0.0</v>
      </c>
      <c r="AK319" s="19">
        <f>ROUND(AJ319*$AK$5/12,2)</f>
        <v>0.0</v>
      </c>
      <c r="AL319" s="19">
        <f>MIN($AL$5,AJ319+AK319)</f>
        <v>0.0</v>
      </c>
      <c r="AM319" s="19">
        <f>MAX(0,MIN(AJ319+AK319-AL319,MonthlyPayment-SUM(H319,M319,R319,W319,AB319,AG319,AL319,AQ319,AV319,BA319)-SUM(I319,N319,S319,X319,AC319,AH319)))</f>
        <v>0.0</v>
      </c>
      <c r="AN319" s="19">
        <f>ROUND(AJ319+AK319-AL319-AM319,2)</f>
        <v>0.0</v>
      </c>
      <c r="AO319" s="19">
        <f>AS318</f>
        <v>0.0</v>
      </c>
      <c r="AP319" s="19">
        <f>ROUND(AO319*$AP$5/12,2)</f>
        <v>0.0</v>
      </c>
      <c r="AQ319" s="19">
        <f>MIN($AQ$5,AO319+AP319)</f>
        <v>0.0</v>
      </c>
      <c r="AR319" s="19">
        <f>MAX(0,MIN(AO319+AP319-AQ319,MonthlyPayment-SUM(H319,M319,R319,W319,AB319,AG319,AL319,AQ319,AV319,BA319)-SUM(I319,N319,S319,X319,AC319,AH319,AM319)))</f>
        <v>0.0</v>
      </c>
      <c r="AS319" s="19">
        <f>ROUND(AO319+AP319-AQ319-AR319,2)</f>
        <v>0.0</v>
      </c>
      <c r="AT319" s="19">
        <f>AX318</f>
        <v>0.0</v>
      </c>
      <c r="AU319" s="19">
        <f>ROUND(AT319*$AU$5/12,2)</f>
        <v>0.0</v>
      </c>
      <c r="AV319" s="19">
        <f>MIN($AV$5,AT319+AU319)</f>
        <v>0.0</v>
      </c>
      <c r="AW319" s="19">
        <f>MAX(0,MIN(AT319+AU319-AV319,MonthlyPayment-SUM(H319,M319,R319,W319,AB319,AG319,AL319,AQ319,AV319,BA319)-SUM(I319,N319,S319,X319,AC319,AH319,AM319,AR319)))</f>
        <v>0.0</v>
      </c>
      <c r="AX319" s="19">
        <f>ROUND(AT319+AU319-AV319-AW319,2)</f>
        <v>0.0</v>
      </c>
      <c r="AY319" s="19">
        <f>BC318</f>
        <v>0.0</v>
      </c>
      <c r="AZ319" s="19">
        <f>ROUND(AY319*$AZ$5/12,2)</f>
        <v>0.0</v>
      </c>
      <c r="BA319" s="19">
        <f>MIN($BA$5,AY319+AZ319)</f>
        <v>0.0</v>
      </c>
      <c r="BB319" s="19">
        <f>MAX(0,MIN(AY319+AZ319-BA319,MonthlyPayment-SUM(H319,M319,R319,W319,AB319,AG319,AL319,AQ319,AV319,BA319)-SUM(I319,N319,S319,X319,AC319,AH319,AM319,AR319,AW319)))</f>
        <v>0.0</v>
      </c>
      <c r="BC319" s="19">
        <f>ROUND(AY319+AZ319-BA319-BB319,2)</f>
        <v>0.0</v>
      </c>
    </row>
    <row r="320" spans="1:55">
      <c r="A320" s="9">
        <v>314</v>
      </c>
      <c r="B320" s="15">
        <f>IF(FirstPayment="","",EDATE(FirstPayment,A320-1))</f>
        <v/>
      </c>
      <c r="C320" s="19">
        <f>SUM(H320,M320,R320,W320,AB320,AG320,AL320,AQ320,AV320,BA320,I320,N320,S320,X320,AC320,AH320,AM320,AR320,AW320,BB320)</f>
        <v>0.0</v>
      </c>
      <c r="D320" s="19">
        <f>SUM(J320,O320,T320,Y320,AD320,AI320,AN320,AS320,AX320,BC320)</f>
        <v>0.0</v>
      </c>
      <c r="E320" s="19">
        <f>SUM(G320,L320,Q320,V320,AA320,AF320,AK320,AP320,AU320,AZ320)</f>
        <v>0.0</v>
      </c>
      <c r="F320" s="19">
        <f>J319</f>
        <v>0.0</v>
      </c>
      <c r="G320" s="19">
        <f>ROUND(F320*$G$5/12,2)</f>
        <v>0.0</v>
      </c>
      <c r="H320" s="19">
        <f>MIN($H$5,F320+G320)</f>
        <v>0.0</v>
      </c>
      <c r="I320" s="19">
        <f>MAX(0,MIN(F320+G320-H320,MonthlyPayment-SUM(H320,M320,R320,W320,AB320,AG320,AL320,AQ320,AV320,BA320)))</f>
        <v>0.0</v>
      </c>
      <c r="J320" s="19">
        <f>ROUND(F320+G320-H320-I320,2)</f>
        <v>0.0</v>
      </c>
      <c r="K320" s="19">
        <f>O319</f>
        <v>0.0</v>
      </c>
      <c r="L320" s="19">
        <f>ROUND(K320*$L$5/12,2)</f>
        <v>0.0</v>
      </c>
      <c r="M320" s="19">
        <f>MIN($M$5,K320+L320)</f>
        <v>0.0</v>
      </c>
      <c r="N320" s="19">
        <f>MAX(0,MIN(K320+L320-M320,MonthlyPayment-SUM(H320,M320,R320,W320,AB320,AG320,AL320,AQ320,AV320,BA320)-SUM(I320)))</f>
        <v>0.0</v>
      </c>
      <c r="O320" s="19">
        <f>ROUND(K320+L320-M320-N320,2)</f>
        <v>0.0</v>
      </c>
      <c r="P320" s="19">
        <f>T319</f>
        <v>0.0</v>
      </c>
      <c r="Q320" s="19">
        <f>ROUND(P320*$Q$5/12,2)</f>
        <v>0.0</v>
      </c>
      <c r="R320" s="19">
        <f>MIN($R$5,P320+Q320)</f>
        <v>0.0</v>
      </c>
      <c r="S320" s="19">
        <f>MAX(0,MIN(P320+Q320-R320,MonthlyPayment-SUM(H320,M320,R320,W320,AB320,AG320,AL320,AQ320,AV320,BA320)-SUM(I320,N320)))</f>
        <v>0.0</v>
      </c>
      <c r="T320" s="19">
        <f>ROUND(P320+Q320-R320-S320,2)</f>
        <v>0.0</v>
      </c>
      <c r="U320" s="19">
        <f>Y319</f>
        <v>0.0</v>
      </c>
      <c r="V320" s="19">
        <f>ROUND(U320*$V$5/12,2)</f>
        <v>0.0</v>
      </c>
      <c r="W320" s="19">
        <f>MIN($W$5,U320+V320)</f>
        <v>0.0</v>
      </c>
      <c r="X320" s="19">
        <f>MAX(0,MIN(U320+V320-W320,MonthlyPayment-SUM(H320,M320,R320,W320,AB320,AG320,AL320,AQ320,AV320,BA320)-SUM(I320,N320,S320)))</f>
        <v>0.0</v>
      </c>
      <c r="Y320" s="19">
        <f>ROUND(U320+V320-W320-X320,2)</f>
        <v>0.0</v>
      </c>
      <c r="Z320" s="19">
        <f>AD319</f>
        <v>0.0</v>
      </c>
      <c r="AA320" s="19">
        <f>ROUND(Z320*$AA$5/12,2)</f>
        <v>0.0</v>
      </c>
      <c r="AB320" s="19">
        <f>MIN($AB$5,Z320+AA320)</f>
        <v>0.0</v>
      </c>
      <c r="AC320" s="19">
        <f>MAX(0,MIN(Z320+AA320-AB320,MonthlyPayment-SUM(H320,M320,R320,W320,AB320,AG320,AL320,AQ320,AV320,BA320)-SUM(I320,N320,S320,X320)))</f>
        <v>0.0</v>
      </c>
      <c r="AD320" s="19">
        <f>ROUND(Z320+AA320-AB320-AC320,2)</f>
        <v>0.0</v>
      </c>
      <c r="AE320" s="19">
        <f>AI319</f>
        <v>0.0</v>
      </c>
      <c r="AF320" s="19">
        <f>ROUND(AE320*$AF$5/12,2)</f>
        <v>0.0</v>
      </c>
      <c r="AG320" s="19">
        <f>MIN($AG$5,AE320+AF320)</f>
        <v>0.0</v>
      </c>
      <c r="AH320" s="19">
        <f>MAX(0,MIN(AE320+AF320-AG320,MonthlyPayment-SUM(H320,M320,R320,W320,AB320,AG320,AL320,AQ320,AV320,BA320)-SUM(I320,N320,S320,X320,AC320)))</f>
        <v>0.0</v>
      </c>
      <c r="AI320" s="19">
        <f>ROUND(AE320+AF320-AG320-AH320,2)</f>
        <v>0.0</v>
      </c>
      <c r="AJ320" s="19">
        <f>AN319</f>
        <v>0.0</v>
      </c>
      <c r="AK320" s="19">
        <f>ROUND(AJ320*$AK$5/12,2)</f>
        <v>0.0</v>
      </c>
      <c r="AL320" s="19">
        <f>MIN($AL$5,AJ320+AK320)</f>
        <v>0.0</v>
      </c>
      <c r="AM320" s="19">
        <f>MAX(0,MIN(AJ320+AK320-AL320,MonthlyPayment-SUM(H320,M320,R320,W320,AB320,AG320,AL320,AQ320,AV320,BA320)-SUM(I320,N320,S320,X320,AC320,AH320)))</f>
        <v>0.0</v>
      </c>
      <c r="AN320" s="19">
        <f>ROUND(AJ320+AK320-AL320-AM320,2)</f>
        <v>0.0</v>
      </c>
      <c r="AO320" s="19">
        <f>AS319</f>
        <v>0.0</v>
      </c>
      <c r="AP320" s="19">
        <f>ROUND(AO320*$AP$5/12,2)</f>
        <v>0.0</v>
      </c>
      <c r="AQ320" s="19">
        <f>MIN($AQ$5,AO320+AP320)</f>
        <v>0.0</v>
      </c>
      <c r="AR320" s="19">
        <f>MAX(0,MIN(AO320+AP320-AQ320,MonthlyPayment-SUM(H320,M320,R320,W320,AB320,AG320,AL320,AQ320,AV320,BA320)-SUM(I320,N320,S320,X320,AC320,AH320,AM320)))</f>
        <v>0.0</v>
      </c>
      <c r="AS320" s="19">
        <f>ROUND(AO320+AP320-AQ320-AR320,2)</f>
        <v>0.0</v>
      </c>
      <c r="AT320" s="19">
        <f>AX319</f>
        <v>0.0</v>
      </c>
      <c r="AU320" s="19">
        <f>ROUND(AT320*$AU$5/12,2)</f>
        <v>0.0</v>
      </c>
      <c r="AV320" s="19">
        <f>MIN($AV$5,AT320+AU320)</f>
        <v>0.0</v>
      </c>
      <c r="AW320" s="19">
        <f>MAX(0,MIN(AT320+AU320-AV320,MonthlyPayment-SUM(H320,M320,R320,W320,AB320,AG320,AL320,AQ320,AV320,BA320)-SUM(I320,N320,S320,X320,AC320,AH320,AM320,AR320)))</f>
        <v>0.0</v>
      </c>
      <c r="AX320" s="19">
        <f>ROUND(AT320+AU320-AV320-AW320,2)</f>
        <v>0.0</v>
      </c>
      <c r="AY320" s="19">
        <f>BC319</f>
        <v>0.0</v>
      </c>
      <c r="AZ320" s="19">
        <f>ROUND(AY320*$AZ$5/12,2)</f>
        <v>0.0</v>
      </c>
      <c r="BA320" s="19">
        <f>MIN($BA$5,AY320+AZ320)</f>
        <v>0.0</v>
      </c>
      <c r="BB320" s="19">
        <f>MAX(0,MIN(AY320+AZ320-BA320,MonthlyPayment-SUM(H320,M320,R320,W320,AB320,AG320,AL320,AQ320,AV320,BA320)-SUM(I320,N320,S320,X320,AC320,AH320,AM320,AR320,AW320)))</f>
        <v>0.0</v>
      </c>
      <c r="BC320" s="19">
        <f>ROUND(AY320+AZ320-BA320-BB320,2)</f>
        <v>0.0</v>
      </c>
    </row>
    <row r="321" spans="1:55">
      <c r="A321" s="9">
        <v>315</v>
      </c>
      <c r="B321" s="15">
        <f>IF(FirstPayment="","",EDATE(FirstPayment,A321-1))</f>
        <v/>
      </c>
      <c r="C321" s="19">
        <f>SUM(H321,M321,R321,W321,AB321,AG321,AL321,AQ321,AV321,BA321,I321,N321,S321,X321,AC321,AH321,AM321,AR321,AW321,BB321)</f>
        <v>0.0</v>
      </c>
      <c r="D321" s="19">
        <f>SUM(J321,O321,T321,Y321,AD321,AI321,AN321,AS321,AX321,BC321)</f>
        <v>0.0</v>
      </c>
      <c r="E321" s="19">
        <f>SUM(G321,L321,Q321,V321,AA321,AF321,AK321,AP321,AU321,AZ321)</f>
        <v>0.0</v>
      </c>
      <c r="F321" s="19">
        <f>J320</f>
        <v>0.0</v>
      </c>
      <c r="G321" s="19">
        <f>ROUND(F321*$G$5/12,2)</f>
        <v>0.0</v>
      </c>
      <c r="H321" s="19">
        <f>MIN($H$5,F321+G321)</f>
        <v>0.0</v>
      </c>
      <c r="I321" s="19">
        <f>MAX(0,MIN(F321+G321-H321,MonthlyPayment-SUM(H321,M321,R321,W321,AB321,AG321,AL321,AQ321,AV321,BA321)))</f>
        <v>0.0</v>
      </c>
      <c r="J321" s="19">
        <f>ROUND(F321+G321-H321-I321,2)</f>
        <v>0.0</v>
      </c>
      <c r="K321" s="19">
        <f>O320</f>
        <v>0.0</v>
      </c>
      <c r="L321" s="19">
        <f>ROUND(K321*$L$5/12,2)</f>
        <v>0.0</v>
      </c>
      <c r="M321" s="19">
        <f>MIN($M$5,K321+L321)</f>
        <v>0.0</v>
      </c>
      <c r="N321" s="19">
        <f>MAX(0,MIN(K321+L321-M321,MonthlyPayment-SUM(H321,M321,R321,W321,AB321,AG321,AL321,AQ321,AV321,BA321)-SUM(I321)))</f>
        <v>0.0</v>
      </c>
      <c r="O321" s="19">
        <f>ROUND(K321+L321-M321-N321,2)</f>
        <v>0.0</v>
      </c>
      <c r="P321" s="19">
        <f>T320</f>
        <v>0.0</v>
      </c>
      <c r="Q321" s="19">
        <f>ROUND(P321*$Q$5/12,2)</f>
        <v>0.0</v>
      </c>
      <c r="R321" s="19">
        <f>MIN($R$5,P321+Q321)</f>
        <v>0.0</v>
      </c>
      <c r="S321" s="19">
        <f>MAX(0,MIN(P321+Q321-R321,MonthlyPayment-SUM(H321,M321,R321,W321,AB321,AG321,AL321,AQ321,AV321,BA321)-SUM(I321,N321)))</f>
        <v>0.0</v>
      </c>
      <c r="T321" s="19">
        <f>ROUND(P321+Q321-R321-S321,2)</f>
        <v>0.0</v>
      </c>
      <c r="U321" s="19">
        <f>Y320</f>
        <v>0.0</v>
      </c>
      <c r="V321" s="19">
        <f>ROUND(U321*$V$5/12,2)</f>
        <v>0.0</v>
      </c>
      <c r="W321" s="19">
        <f>MIN($W$5,U321+V321)</f>
        <v>0.0</v>
      </c>
      <c r="X321" s="19">
        <f>MAX(0,MIN(U321+V321-W321,MonthlyPayment-SUM(H321,M321,R321,W321,AB321,AG321,AL321,AQ321,AV321,BA321)-SUM(I321,N321,S321)))</f>
        <v>0.0</v>
      </c>
      <c r="Y321" s="19">
        <f>ROUND(U321+V321-W321-X321,2)</f>
        <v>0.0</v>
      </c>
      <c r="Z321" s="19">
        <f>AD320</f>
        <v>0.0</v>
      </c>
      <c r="AA321" s="19">
        <f>ROUND(Z321*$AA$5/12,2)</f>
        <v>0.0</v>
      </c>
      <c r="AB321" s="19">
        <f>MIN($AB$5,Z321+AA321)</f>
        <v>0.0</v>
      </c>
      <c r="AC321" s="19">
        <f>MAX(0,MIN(Z321+AA321-AB321,MonthlyPayment-SUM(H321,M321,R321,W321,AB321,AG321,AL321,AQ321,AV321,BA321)-SUM(I321,N321,S321,X321)))</f>
        <v>0.0</v>
      </c>
      <c r="AD321" s="19">
        <f>ROUND(Z321+AA321-AB321-AC321,2)</f>
        <v>0.0</v>
      </c>
      <c r="AE321" s="19">
        <f>AI320</f>
        <v>0.0</v>
      </c>
      <c r="AF321" s="19">
        <f>ROUND(AE321*$AF$5/12,2)</f>
        <v>0.0</v>
      </c>
      <c r="AG321" s="19">
        <f>MIN($AG$5,AE321+AF321)</f>
        <v>0.0</v>
      </c>
      <c r="AH321" s="19">
        <f>MAX(0,MIN(AE321+AF321-AG321,MonthlyPayment-SUM(H321,M321,R321,W321,AB321,AG321,AL321,AQ321,AV321,BA321)-SUM(I321,N321,S321,X321,AC321)))</f>
        <v>0.0</v>
      </c>
      <c r="AI321" s="19">
        <f>ROUND(AE321+AF321-AG321-AH321,2)</f>
        <v>0.0</v>
      </c>
      <c r="AJ321" s="19">
        <f>AN320</f>
        <v>0.0</v>
      </c>
      <c r="AK321" s="19">
        <f>ROUND(AJ321*$AK$5/12,2)</f>
        <v>0.0</v>
      </c>
      <c r="AL321" s="19">
        <f>MIN($AL$5,AJ321+AK321)</f>
        <v>0.0</v>
      </c>
      <c r="AM321" s="19">
        <f>MAX(0,MIN(AJ321+AK321-AL321,MonthlyPayment-SUM(H321,M321,R321,W321,AB321,AG321,AL321,AQ321,AV321,BA321)-SUM(I321,N321,S321,X321,AC321,AH321)))</f>
        <v>0.0</v>
      </c>
      <c r="AN321" s="19">
        <f>ROUND(AJ321+AK321-AL321-AM321,2)</f>
        <v>0.0</v>
      </c>
      <c r="AO321" s="19">
        <f>AS320</f>
        <v>0.0</v>
      </c>
      <c r="AP321" s="19">
        <f>ROUND(AO321*$AP$5/12,2)</f>
        <v>0.0</v>
      </c>
      <c r="AQ321" s="19">
        <f>MIN($AQ$5,AO321+AP321)</f>
        <v>0.0</v>
      </c>
      <c r="AR321" s="19">
        <f>MAX(0,MIN(AO321+AP321-AQ321,MonthlyPayment-SUM(H321,M321,R321,W321,AB321,AG321,AL321,AQ321,AV321,BA321)-SUM(I321,N321,S321,X321,AC321,AH321,AM321)))</f>
        <v>0.0</v>
      </c>
      <c r="AS321" s="19">
        <f>ROUND(AO321+AP321-AQ321-AR321,2)</f>
        <v>0.0</v>
      </c>
      <c r="AT321" s="19">
        <f>AX320</f>
        <v>0.0</v>
      </c>
      <c r="AU321" s="19">
        <f>ROUND(AT321*$AU$5/12,2)</f>
        <v>0.0</v>
      </c>
      <c r="AV321" s="19">
        <f>MIN($AV$5,AT321+AU321)</f>
        <v>0.0</v>
      </c>
      <c r="AW321" s="19">
        <f>MAX(0,MIN(AT321+AU321-AV321,MonthlyPayment-SUM(H321,M321,R321,W321,AB321,AG321,AL321,AQ321,AV321,BA321)-SUM(I321,N321,S321,X321,AC321,AH321,AM321,AR321)))</f>
        <v>0.0</v>
      </c>
      <c r="AX321" s="19">
        <f>ROUND(AT321+AU321-AV321-AW321,2)</f>
        <v>0.0</v>
      </c>
      <c r="AY321" s="19">
        <f>BC320</f>
        <v>0.0</v>
      </c>
      <c r="AZ321" s="19">
        <f>ROUND(AY321*$AZ$5/12,2)</f>
        <v>0.0</v>
      </c>
      <c r="BA321" s="19">
        <f>MIN($BA$5,AY321+AZ321)</f>
        <v>0.0</v>
      </c>
      <c r="BB321" s="19">
        <f>MAX(0,MIN(AY321+AZ321-BA321,MonthlyPayment-SUM(H321,M321,R321,W321,AB321,AG321,AL321,AQ321,AV321,BA321)-SUM(I321,N321,S321,X321,AC321,AH321,AM321,AR321,AW321)))</f>
        <v>0.0</v>
      </c>
      <c r="BC321" s="19">
        <f>ROUND(AY321+AZ321-BA321-BB321,2)</f>
        <v>0.0</v>
      </c>
    </row>
    <row r="322" spans="1:55">
      <c r="A322" s="9">
        <v>316</v>
      </c>
      <c r="B322" s="15">
        <f>IF(FirstPayment="","",EDATE(FirstPayment,A322-1))</f>
        <v/>
      </c>
      <c r="C322" s="19">
        <f>SUM(H322,M322,R322,W322,AB322,AG322,AL322,AQ322,AV322,BA322,I322,N322,S322,X322,AC322,AH322,AM322,AR322,AW322,BB322)</f>
        <v>0.0</v>
      </c>
      <c r="D322" s="19">
        <f>SUM(J322,O322,T322,Y322,AD322,AI322,AN322,AS322,AX322,BC322)</f>
        <v>0.0</v>
      </c>
      <c r="E322" s="19">
        <f>SUM(G322,L322,Q322,V322,AA322,AF322,AK322,AP322,AU322,AZ322)</f>
        <v>0.0</v>
      </c>
      <c r="F322" s="19">
        <f>J321</f>
        <v>0.0</v>
      </c>
      <c r="G322" s="19">
        <f>ROUND(F322*$G$5/12,2)</f>
        <v>0.0</v>
      </c>
      <c r="H322" s="19">
        <f>MIN($H$5,F322+G322)</f>
        <v>0.0</v>
      </c>
      <c r="I322" s="19">
        <f>MAX(0,MIN(F322+G322-H322,MonthlyPayment-SUM(H322,M322,R322,W322,AB322,AG322,AL322,AQ322,AV322,BA322)))</f>
        <v>0.0</v>
      </c>
      <c r="J322" s="19">
        <f>ROUND(F322+G322-H322-I322,2)</f>
        <v>0.0</v>
      </c>
      <c r="K322" s="19">
        <f>O321</f>
        <v>0.0</v>
      </c>
      <c r="L322" s="19">
        <f>ROUND(K322*$L$5/12,2)</f>
        <v>0.0</v>
      </c>
      <c r="M322" s="19">
        <f>MIN($M$5,K322+L322)</f>
        <v>0.0</v>
      </c>
      <c r="N322" s="19">
        <f>MAX(0,MIN(K322+L322-M322,MonthlyPayment-SUM(H322,M322,R322,W322,AB322,AG322,AL322,AQ322,AV322,BA322)-SUM(I322)))</f>
        <v>0.0</v>
      </c>
      <c r="O322" s="19">
        <f>ROUND(K322+L322-M322-N322,2)</f>
        <v>0.0</v>
      </c>
      <c r="P322" s="19">
        <f>T321</f>
        <v>0.0</v>
      </c>
      <c r="Q322" s="19">
        <f>ROUND(P322*$Q$5/12,2)</f>
        <v>0.0</v>
      </c>
      <c r="R322" s="19">
        <f>MIN($R$5,P322+Q322)</f>
        <v>0.0</v>
      </c>
      <c r="S322" s="19">
        <f>MAX(0,MIN(P322+Q322-R322,MonthlyPayment-SUM(H322,M322,R322,W322,AB322,AG322,AL322,AQ322,AV322,BA322)-SUM(I322,N322)))</f>
        <v>0.0</v>
      </c>
      <c r="T322" s="19">
        <f>ROUND(P322+Q322-R322-S322,2)</f>
        <v>0.0</v>
      </c>
      <c r="U322" s="19">
        <f>Y321</f>
        <v>0.0</v>
      </c>
      <c r="V322" s="19">
        <f>ROUND(U322*$V$5/12,2)</f>
        <v>0.0</v>
      </c>
      <c r="W322" s="19">
        <f>MIN($W$5,U322+V322)</f>
        <v>0.0</v>
      </c>
      <c r="X322" s="19">
        <f>MAX(0,MIN(U322+V322-W322,MonthlyPayment-SUM(H322,M322,R322,W322,AB322,AG322,AL322,AQ322,AV322,BA322)-SUM(I322,N322,S322)))</f>
        <v>0.0</v>
      </c>
      <c r="Y322" s="19">
        <f>ROUND(U322+V322-W322-X322,2)</f>
        <v>0.0</v>
      </c>
      <c r="Z322" s="19">
        <f>AD321</f>
        <v>0.0</v>
      </c>
      <c r="AA322" s="19">
        <f>ROUND(Z322*$AA$5/12,2)</f>
        <v>0.0</v>
      </c>
      <c r="AB322" s="19">
        <f>MIN($AB$5,Z322+AA322)</f>
        <v>0.0</v>
      </c>
      <c r="AC322" s="19">
        <f>MAX(0,MIN(Z322+AA322-AB322,MonthlyPayment-SUM(H322,M322,R322,W322,AB322,AG322,AL322,AQ322,AV322,BA322)-SUM(I322,N322,S322,X322)))</f>
        <v>0.0</v>
      </c>
      <c r="AD322" s="19">
        <f>ROUND(Z322+AA322-AB322-AC322,2)</f>
        <v>0.0</v>
      </c>
      <c r="AE322" s="19">
        <f>AI321</f>
        <v>0.0</v>
      </c>
      <c r="AF322" s="19">
        <f>ROUND(AE322*$AF$5/12,2)</f>
        <v>0.0</v>
      </c>
      <c r="AG322" s="19">
        <f>MIN($AG$5,AE322+AF322)</f>
        <v>0.0</v>
      </c>
      <c r="AH322" s="19">
        <f>MAX(0,MIN(AE322+AF322-AG322,MonthlyPayment-SUM(H322,M322,R322,W322,AB322,AG322,AL322,AQ322,AV322,BA322)-SUM(I322,N322,S322,X322,AC322)))</f>
        <v>0.0</v>
      </c>
      <c r="AI322" s="19">
        <f>ROUND(AE322+AF322-AG322-AH322,2)</f>
        <v>0.0</v>
      </c>
      <c r="AJ322" s="19">
        <f>AN321</f>
        <v>0.0</v>
      </c>
      <c r="AK322" s="19">
        <f>ROUND(AJ322*$AK$5/12,2)</f>
        <v>0.0</v>
      </c>
      <c r="AL322" s="19">
        <f>MIN($AL$5,AJ322+AK322)</f>
        <v>0.0</v>
      </c>
      <c r="AM322" s="19">
        <f>MAX(0,MIN(AJ322+AK322-AL322,MonthlyPayment-SUM(H322,M322,R322,W322,AB322,AG322,AL322,AQ322,AV322,BA322)-SUM(I322,N322,S322,X322,AC322,AH322)))</f>
        <v>0.0</v>
      </c>
      <c r="AN322" s="19">
        <f>ROUND(AJ322+AK322-AL322-AM322,2)</f>
        <v>0.0</v>
      </c>
      <c r="AO322" s="19">
        <f>AS321</f>
        <v>0.0</v>
      </c>
      <c r="AP322" s="19">
        <f>ROUND(AO322*$AP$5/12,2)</f>
        <v>0.0</v>
      </c>
      <c r="AQ322" s="19">
        <f>MIN($AQ$5,AO322+AP322)</f>
        <v>0.0</v>
      </c>
      <c r="AR322" s="19">
        <f>MAX(0,MIN(AO322+AP322-AQ322,MonthlyPayment-SUM(H322,M322,R322,W322,AB322,AG322,AL322,AQ322,AV322,BA322)-SUM(I322,N322,S322,X322,AC322,AH322,AM322)))</f>
        <v>0.0</v>
      </c>
      <c r="AS322" s="19">
        <f>ROUND(AO322+AP322-AQ322-AR322,2)</f>
        <v>0.0</v>
      </c>
      <c r="AT322" s="19">
        <f>AX321</f>
        <v>0.0</v>
      </c>
      <c r="AU322" s="19">
        <f>ROUND(AT322*$AU$5/12,2)</f>
        <v>0.0</v>
      </c>
      <c r="AV322" s="19">
        <f>MIN($AV$5,AT322+AU322)</f>
        <v>0.0</v>
      </c>
      <c r="AW322" s="19">
        <f>MAX(0,MIN(AT322+AU322-AV322,MonthlyPayment-SUM(H322,M322,R322,W322,AB322,AG322,AL322,AQ322,AV322,BA322)-SUM(I322,N322,S322,X322,AC322,AH322,AM322,AR322)))</f>
        <v>0.0</v>
      </c>
      <c r="AX322" s="19">
        <f>ROUND(AT322+AU322-AV322-AW322,2)</f>
        <v>0.0</v>
      </c>
      <c r="AY322" s="19">
        <f>BC321</f>
        <v>0.0</v>
      </c>
      <c r="AZ322" s="19">
        <f>ROUND(AY322*$AZ$5/12,2)</f>
        <v>0.0</v>
      </c>
      <c r="BA322" s="19">
        <f>MIN($BA$5,AY322+AZ322)</f>
        <v>0.0</v>
      </c>
      <c r="BB322" s="19">
        <f>MAX(0,MIN(AY322+AZ322-BA322,MonthlyPayment-SUM(H322,M322,R322,W322,AB322,AG322,AL322,AQ322,AV322,BA322)-SUM(I322,N322,S322,X322,AC322,AH322,AM322,AR322,AW322)))</f>
        <v>0.0</v>
      </c>
      <c r="BC322" s="19">
        <f>ROUND(AY322+AZ322-BA322-BB322,2)</f>
        <v>0.0</v>
      </c>
    </row>
    <row r="323" spans="1:55">
      <c r="A323" s="9">
        <v>317</v>
      </c>
      <c r="B323" s="15">
        <f>IF(FirstPayment="","",EDATE(FirstPayment,A323-1))</f>
        <v/>
      </c>
      <c r="C323" s="19">
        <f>SUM(H323,M323,R323,W323,AB323,AG323,AL323,AQ323,AV323,BA323,I323,N323,S323,X323,AC323,AH323,AM323,AR323,AW323,BB323)</f>
        <v>0.0</v>
      </c>
      <c r="D323" s="19">
        <f>SUM(J323,O323,T323,Y323,AD323,AI323,AN323,AS323,AX323,BC323)</f>
        <v>0.0</v>
      </c>
      <c r="E323" s="19">
        <f>SUM(G323,L323,Q323,V323,AA323,AF323,AK323,AP323,AU323,AZ323)</f>
        <v>0.0</v>
      </c>
      <c r="F323" s="19">
        <f>J322</f>
        <v>0.0</v>
      </c>
      <c r="G323" s="19">
        <f>ROUND(F323*$G$5/12,2)</f>
        <v>0.0</v>
      </c>
      <c r="H323" s="19">
        <f>MIN($H$5,F323+G323)</f>
        <v>0.0</v>
      </c>
      <c r="I323" s="19">
        <f>MAX(0,MIN(F323+G323-H323,MonthlyPayment-SUM(H323,M323,R323,W323,AB323,AG323,AL323,AQ323,AV323,BA323)))</f>
        <v>0.0</v>
      </c>
      <c r="J323" s="19">
        <f>ROUND(F323+G323-H323-I323,2)</f>
        <v>0.0</v>
      </c>
      <c r="K323" s="19">
        <f>O322</f>
        <v>0.0</v>
      </c>
      <c r="L323" s="19">
        <f>ROUND(K323*$L$5/12,2)</f>
        <v>0.0</v>
      </c>
      <c r="M323" s="19">
        <f>MIN($M$5,K323+L323)</f>
        <v>0.0</v>
      </c>
      <c r="N323" s="19">
        <f>MAX(0,MIN(K323+L323-M323,MonthlyPayment-SUM(H323,M323,R323,W323,AB323,AG323,AL323,AQ323,AV323,BA323)-SUM(I323)))</f>
        <v>0.0</v>
      </c>
      <c r="O323" s="19">
        <f>ROUND(K323+L323-M323-N323,2)</f>
        <v>0.0</v>
      </c>
      <c r="P323" s="19">
        <f>T322</f>
        <v>0.0</v>
      </c>
      <c r="Q323" s="19">
        <f>ROUND(P323*$Q$5/12,2)</f>
        <v>0.0</v>
      </c>
      <c r="R323" s="19">
        <f>MIN($R$5,P323+Q323)</f>
        <v>0.0</v>
      </c>
      <c r="S323" s="19">
        <f>MAX(0,MIN(P323+Q323-R323,MonthlyPayment-SUM(H323,M323,R323,W323,AB323,AG323,AL323,AQ323,AV323,BA323)-SUM(I323,N323)))</f>
        <v>0.0</v>
      </c>
      <c r="T323" s="19">
        <f>ROUND(P323+Q323-R323-S323,2)</f>
        <v>0.0</v>
      </c>
      <c r="U323" s="19">
        <f>Y322</f>
        <v>0.0</v>
      </c>
      <c r="V323" s="19">
        <f>ROUND(U323*$V$5/12,2)</f>
        <v>0.0</v>
      </c>
      <c r="W323" s="19">
        <f>MIN($W$5,U323+V323)</f>
        <v>0.0</v>
      </c>
      <c r="X323" s="19">
        <f>MAX(0,MIN(U323+V323-W323,MonthlyPayment-SUM(H323,M323,R323,W323,AB323,AG323,AL323,AQ323,AV323,BA323)-SUM(I323,N323,S323)))</f>
        <v>0.0</v>
      </c>
      <c r="Y323" s="19">
        <f>ROUND(U323+V323-W323-X323,2)</f>
        <v>0.0</v>
      </c>
      <c r="Z323" s="19">
        <f>AD322</f>
        <v>0.0</v>
      </c>
      <c r="AA323" s="19">
        <f>ROUND(Z323*$AA$5/12,2)</f>
        <v>0.0</v>
      </c>
      <c r="AB323" s="19">
        <f>MIN($AB$5,Z323+AA323)</f>
        <v>0.0</v>
      </c>
      <c r="AC323" s="19">
        <f>MAX(0,MIN(Z323+AA323-AB323,MonthlyPayment-SUM(H323,M323,R323,W323,AB323,AG323,AL323,AQ323,AV323,BA323)-SUM(I323,N323,S323,X323)))</f>
        <v>0.0</v>
      </c>
      <c r="AD323" s="19">
        <f>ROUND(Z323+AA323-AB323-AC323,2)</f>
        <v>0.0</v>
      </c>
      <c r="AE323" s="19">
        <f>AI322</f>
        <v>0.0</v>
      </c>
      <c r="AF323" s="19">
        <f>ROUND(AE323*$AF$5/12,2)</f>
        <v>0.0</v>
      </c>
      <c r="AG323" s="19">
        <f>MIN($AG$5,AE323+AF323)</f>
        <v>0.0</v>
      </c>
      <c r="AH323" s="19">
        <f>MAX(0,MIN(AE323+AF323-AG323,MonthlyPayment-SUM(H323,M323,R323,W323,AB323,AG323,AL323,AQ323,AV323,BA323)-SUM(I323,N323,S323,X323,AC323)))</f>
        <v>0.0</v>
      </c>
      <c r="AI323" s="19">
        <f>ROUND(AE323+AF323-AG323-AH323,2)</f>
        <v>0.0</v>
      </c>
      <c r="AJ323" s="19">
        <f>AN322</f>
        <v>0.0</v>
      </c>
      <c r="AK323" s="19">
        <f>ROUND(AJ323*$AK$5/12,2)</f>
        <v>0.0</v>
      </c>
      <c r="AL323" s="19">
        <f>MIN($AL$5,AJ323+AK323)</f>
        <v>0.0</v>
      </c>
      <c r="AM323" s="19">
        <f>MAX(0,MIN(AJ323+AK323-AL323,MonthlyPayment-SUM(H323,M323,R323,W323,AB323,AG323,AL323,AQ323,AV323,BA323)-SUM(I323,N323,S323,X323,AC323,AH323)))</f>
        <v>0.0</v>
      </c>
      <c r="AN323" s="19">
        <f>ROUND(AJ323+AK323-AL323-AM323,2)</f>
        <v>0.0</v>
      </c>
      <c r="AO323" s="19">
        <f>AS322</f>
        <v>0.0</v>
      </c>
      <c r="AP323" s="19">
        <f>ROUND(AO323*$AP$5/12,2)</f>
        <v>0.0</v>
      </c>
      <c r="AQ323" s="19">
        <f>MIN($AQ$5,AO323+AP323)</f>
        <v>0.0</v>
      </c>
      <c r="AR323" s="19">
        <f>MAX(0,MIN(AO323+AP323-AQ323,MonthlyPayment-SUM(H323,M323,R323,W323,AB323,AG323,AL323,AQ323,AV323,BA323)-SUM(I323,N323,S323,X323,AC323,AH323,AM323)))</f>
        <v>0.0</v>
      </c>
      <c r="AS323" s="19">
        <f>ROUND(AO323+AP323-AQ323-AR323,2)</f>
        <v>0.0</v>
      </c>
      <c r="AT323" s="19">
        <f>AX322</f>
        <v>0.0</v>
      </c>
      <c r="AU323" s="19">
        <f>ROUND(AT323*$AU$5/12,2)</f>
        <v>0.0</v>
      </c>
      <c r="AV323" s="19">
        <f>MIN($AV$5,AT323+AU323)</f>
        <v>0.0</v>
      </c>
      <c r="AW323" s="19">
        <f>MAX(0,MIN(AT323+AU323-AV323,MonthlyPayment-SUM(H323,M323,R323,W323,AB323,AG323,AL323,AQ323,AV323,BA323)-SUM(I323,N323,S323,X323,AC323,AH323,AM323,AR323)))</f>
        <v>0.0</v>
      </c>
      <c r="AX323" s="19">
        <f>ROUND(AT323+AU323-AV323-AW323,2)</f>
        <v>0.0</v>
      </c>
      <c r="AY323" s="19">
        <f>BC322</f>
        <v>0.0</v>
      </c>
      <c r="AZ323" s="19">
        <f>ROUND(AY323*$AZ$5/12,2)</f>
        <v>0.0</v>
      </c>
      <c r="BA323" s="19">
        <f>MIN($BA$5,AY323+AZ323)</f>
        <v>0.0</v>
      </c>
      <c r="BB323" s="19">
        <f>MAX(0,MIN(AY323+AZ323-BA323,MonthlyPayment-SUM(H323,M323,R323,W323,AB323,AG323,AL323,AQ323,AV323,BA323)-SUM(I323,N323,S323,X323,AC323,AH323,AM323,AR323,AW323)))</f>
        <v>0.0</v>
      </c>
      <c r="BC323" s="19">
        <f>ROUND(AY323+AZ323-BA323-BB323,2)</f>
        <v>0.0</v>
      </c>
    </row>
    <row r="324" spans="1:55">
      <c r="A324" s="9">
        <v>318</v>
      </c>
      <c r="B324" s="15">
        <f>IF(FirstPayment="","",EDATE(FirstPayment,A324-1))</f>
        <v/>
      </c>
      <c r="C324" s="19">
        <f>SUM(H324,M324,R324,W324,AB324,AG324,AL324,AQ324,AV324,BA324,I324,N324,S324,X324,AC324,AH324,AM324,AR324,AW324,BB324)</f>
        <v>0.0</v>
      </c>
      <c r="D324" s="19">
        <f>SUM(J324,O324,T324,Y324,AD324,AI324,AN324,AS324,AX324,BC324)</f>
        <v>0.0</v>
      </c>
      <c r="E324" s="19">
        <f>SUM(G324,L324,Q324,V324,AA324,AF324,AK324,AP324,AU324,AZ324)</f>
        <v>0.0</v>
      </c>
      <c r="F324" s="19">
        <f>J323</f>
        <v>0.0</v>
      </c>
      <c r="G324" s="19">
        <f>ROUND(F324*$G$5/12,2)</f>
        <v>0.0</v>
      </c>
      <c r="H324" s="19">
        <f>MIN($H$5,F324+G324)</f>
        <v>0.0</v>
      </c>
      <c r="I324" s="19">
        <f>MAX(0,MIN(F324+G324-H324,MonthlyPayment-SUM(H324,M324,R324,W324,AB324,AG324,AL324,AQ324,AV324,BA324)))</f>
        <v>0.0</v>
      </c>
      <c r="J324" s="19">
        <f>ROUND(F324+G324-H324-I324,2)</f>
        <v>0.0</v>
      </c>
      <c r="K324" s="19">
        <f>O323</f>
        <v>0.0</v>
      </c>
      <c r="L324" s="19">
        <f>ROUND(K324*$L$5/12,2)</f>
        <v>0.0</v>
      </c>
      <c r="M324" s="19">
        <f>MIN($M$5,K324+L324)</f>
        <v>0.0</v>
      </c>
      <c r="N324" s="19">
        <f>MAX(0,MIN(K324+L324-M324,MonthlyPayment-SUM(H324,M324,R324,W324,AB324,AG324,AL324,AQ324,AV324,BA324)-SUM(I324)))</f>
        <v>0.0</v>
      </c>
      <c r="O324" s="19">
        <f>ROUND(K324+L324-M324-N324,2)</f>
        <v>0.0</v>
      </c>
      <c r="P324" s="19">
        <f>T323</f>
        <v>0.0</v>
      </c>
      <c r="Q324" s="19">
        <f>ROUND(P324*$Q$5/12,2)</f>
        <v>0.0</v>
      </c>
      <c r="R324" s="19">
        <f>MIN($R$5,P324+Q324)</f>
        <v>0.0</v>
      </c>
      <c r="S324" s="19">
        <f>MAX(0,MIN(P324+Q324-R324,MonthlyPayment-SUM(H324,M324,R324,W324,AB324,AG324,AL324,AQ324,AV324,BA324)-SUM(I324,N324)))</f>
        <v>0.0</v>
      </c>
      <c r="T324" s="19">
        <f>ROUND(P324+Q324-R324-S324,2)</f>
        <v>0.0</v>
      </c>
      <c r="U324" s="19">
        <f>Y323</f>
        <v>0.0</v>
      </c>
      <c r="V324" s="19">
        <f>ROUND(U324*$V$5/12,2)</f>
        <v>0.0</v>
      </c>
      <c r="W324" s="19">
        <f>MIN($W$5,U324+V324)</f>
        <v>0.0</v>
      </c>
      <c r="X324" s="19">
        <f>MAX(0,MIN(U324+V324-W324,MonthlyPayment-SUM(H324,M324,R324,W324,AB324,AG324,AL324,AQ324,AV324,BA324)-SUM(I324,N324,S324)))</f>
        <v>0.0</v>
      </c>
      <c r="Y324" s="19">
        <f>ROUND(U324+V324-W324-X324,2)</f>
        <v>0.0</v>
      </c>
      <c r="Z324" s="19">
        <f>AD323</f>
        <v>0.0</v>
      </c>
      <c r="AA324" s="19">
        <f>ROUND(Z324*$AA$5/12,2)</f>
        <v>0.0</v>
      </c>
      <c r="AB324" s="19">
        <f>MIN($AB$5,Z324+AA324)</f>
        <v>0.0</v>
      </c>
      <c r="AC324" s="19">
        <f>MAX(0,MIN(Z324+AA324-AB324,MonthlyPayment-SUM(H324,M324,R324,W324,AB324,AG324,AL324,AQ324,AV324,BA324)-SUM(I324,N324,S324,X324)))</f>
        <v>0.0</v>
      </c>
      <c r="AD324" s="19">
        <f>ROUND(Z324+AA324-AB324-AC324,2)</f>
        <v>0.0</v>
      </c>
      <c r="AE324" s="19">
        <f>AI323</f>
        <v>0.0</v>
      </c>
      <c r="AF324" s="19">
        <f>ROUND(AE324*$AF$5/12,2)</f>
        <v>0.0</v>
      </c>
      <c r="AG324" s="19">
        <f>MIN($AG$5,AE324+AF324)</f>
        <v>0.0</v>
      </c>
      <c r="AH324" s="19">
        <f>MAX(0,MIN(AE324+AF324-AG324,MonthlyPayment-SUM(H324,M324,R324,W324,AB324,AG324,AL324,AQ324,AV324,BA324)-SUM(I324,N324,S324,X324,AC324)))</f>
        <v>0.0</v>
      </c>
      <c r="AI324" s="19">
        <f>ROUND(AE324+AF324-AG324-AH324,2)</f>
        <v>0.0</v>
      </c>
      <c r="AJ324" s="19">
        <f>AN323</f>
        <v>0.0</v>
      </c>
      <c r="AK324" s="19">
        <f>ROUND(AJ324*$AK$5/12,2)</f>
        <v>0.0</v>
      </c>
      <c r="AL324" s="19">
        <f>MIN($AL$5,AJ324+AK324)</f>
        <v>0.0</v>
      </c>
      <c r="AM324" s="19">
        <f>MAX(0,MIN(AJ324+AK324-AL324,MonthlyPayment-SUM(H324,M324,R324,W324,AB324,AG324,AL324,AQ324,AV324,BA324)-SUM(I324,N324,S324,X324,AC324,AH324)))</f>
        <v>0.0</v>
      </c>
      <c r="AN324" s="19">
        <f>ROUND(AJ324+AK324-AL324-AM324,2)</f>
        <v>0.0</v>
      </c>
      <c r="AO324" s="19">
        <f>AS323</f>
        <v>0.0</v>
      </c>
      <c r="AP324" s="19">
        <f>ROUND(AO324*$AP$5/12,2)</f>
        <v>0.0</v>
      </c>
      <c r="AQ324" s="19">
        <f>MIN($AQ$5,AO324+AP324)</f>
        <v>0.0</v>
      </c>
      <c r="AR324" s="19">
        <f>MAX(0,MIN(AO324+AP324-AQ324,MonthlyPayment-SUM(H324,M324,R324,W324,AB324,AG324,AL324,AQ324,AV324,BA324)-SUM(I324,N324,S324,X324,AC324,AH324,AM324)))</f>
        <v>0.0</v>
      </c>
      <c r="AS324" s="19">
        <f>ROUND(AO324+AP324-AQ324-AR324,2)</f>
        <v>0.0</v>
      </c>
      <c r="AT324" s="19">
        <f>AX323</f>
        <v>0.0</v>
      </c>
      <c r="AU324" s="19">
        <f>ROUND(AT324*$AU$5/12,2)</f>
        <v>0.0</v>
      </c>
      <c r="AV324" s="19">
        <f>MIN($AV$5,AT324+AU324)</f>
        <v>0.0</v>
      </c>
      <c r="AW324" s="19">
        <f>MAX(0,MIN(AT324+AU324-AV324,MonthlyPayment-SUM(H324,M324,R324,W324,AB324,AG324,AL324,AQ324,AV324,BA324)-SUM(I324,N324,S324,X324,AC324,AH324,AM324,AR324)))</f>
        <v>0.0</v>
      </c>
      <c r="AX324" s="19">
        <f>ROUND(AT324+AU324-AV324-AW324,2)</f>
        <v>0.0</v>
      </c>
      <c r="AY324" s="19">
        <f>BC323</f>
        <v>0.0</v>
      </c>
      <c r="AZ324" s="19">
        <f>ROUND(AY324*$AZ$5/12,2)</f>
        <v>0.0</v>
      </c>
      <c r="BA324" s="19">
        <f>MIN($BA$5,AY324+AZ324)</f>
        <v>0.0</v>
      </c>
      <c r="BB324" s="19">
        <f>MAX(0,MIN(AY324+AZ324-BA324,MonthlyPayment-SUM(H324,M324,R324,W324,AB324,AG324,AL324,AQ324,AV324,BA324)-SUM(I324,N324,S324,X324,AC324,AH324,AM324,AR324,AW324)))</f>
        <v>0.0</v>
      </c>
      <c r="BC324" s="19">
        <f>ROUND(AY324+AZ324-BA324-BB324,2)</f>
        <v>0.0</v>
      </c>
    </row>
    <row r="325" spans="1:55">
      <c r="A325" s="9">
        <v>319</v>
      </c>
      <c r="B325" s="15">
        <f>IF(FirstPayment="","",EDATE(FirstPayment,A325-1))</f>
        <v/>
      </c>
      <c r="C325" s="19">
        <f>SUM(H325,M325,R325,W325,AB325,AG325,AL325,AQ325,AV325,BA325,I325,N325,S325,X325,AC325,AH325,AM325,AR325,AW325,BB325)</f>
        <v>0.0</v>
      </c>
      <c r="D325" s="19">
        <f>SUM(J325,O325,T325,Y325,AD325,AI325,AN325,AS325,AX325,BC325)</f>
        <v>0.0</v>
      </c>
      <c r="E325" s="19">
        <f>SUM(G325,L325,Q325,V325,AA325,AF325,AK325,AP325,AU325,AZ325)</f>
        <v>0.0</v>
      </c>
      <c r="F325" s="19">
        <f>J324</f>
        <v>0.0</v>
      </c>
      <c r="G325" s="19">
        <f>ROUND(F325*$G$5/12,2)</f>
        <v>0.0</v>
      </c>
      <c r="H325" s="19">
        <f>MIN($H$5,F325+G325)</f>
        <v>0.0</v>
      </c>
      <c r="I325" s="19">
        <f>MAX(0,MIN(F325+G325-H325,MonthlyPayment-SUM(H325,M325,R325,W325,AB325,AG325,AL325,AQ325,AV325,BA325)))</f>
        <v>0.0</v>
      </c>
      <c r="J325" s="19">
        <f>ROUND(F325+G325-H325-I325,2)</f>
        <v>0.0</v>
      </c>
      <c r="K325" s="19">
        <f>O324</f>
        <v>0.0</v>
      </c>
      <c r="L325" s="19">
        <f>ROUND(K325*$L$5/12,2)</f>
        <v>0.0</v>
      </c>
      <c r="M325" s="19">
        <f>MIN($M$5,K325+L325)</f>
        <v>0.0</v>
      </c>
      <c r="N325" s="19">
        <f>MAX(0,MIN(K325+L325-M325,MonthlyPayment-SUM(H325,M325,R325,W325,AB325,AG325,AL325,AQ325,AV325,BA325)-SUM(I325)))</f>
        <v>0.0</v>
      </c>
      <c r="O325" s="19">
        <f>ROUND(K325+L325-M325-N325,2)</f>
        <v>0.0</v>
      </c>
      <c r="P325" s="19">
        <f>T324</f>
        <v>0.0</v>
      </c>
      <c r="Q325" s="19">
        <f>ROUND(P325*$Q$5/12,2)</f>
        <v>0.0</v>
      </c>
      <c r="R325" s="19">
        <f>MIN($R$5,P325+Q325)</f>
        <v>0.0</v>
      </c>
      <c r="S325" s="19">
        <f>MAX(0,MIN(P325+Q325-R325,MonthlyPayment-SUM(H325,M325,R325,W325,AB325,AG325,AL325,AQ325,AV325,BA325)-SUM(I325,N325)))</f>
        <v>0.0</v>
      </c>
      <c r="T325" s="19">
        <f>ROUND(P325+Q325-R325-S325,2)</f>
        <v>0.0</v>
      </c>
      <c r="U325" s="19">
        <f>Y324</f>
        <v>0.0</v>
      </c>
      <c r="V325" s="19">
        <f>ROUND(U325*$V$5/12,2)</f>
        <v>0.0</v>
      </c>
      <c r="W325" s="19">
        <f>MIN($W$5,U325+V325)</f>
        <v>0.0</v>
      </c>
      <c r="X325" s="19">
        <f>MAX(0,MIN(U325+V325-W325,MonthlyPayment-SUM(H325,M325,R325,W325,AB325,AG325,AL325,AQ325,AV325,BA325)-SUM(I325,N325,S325)))</f>
        <v>0.0</v>
      </c>
      <c r="Y325" s="19">
        <f>ROUND(U325+V325-W325-X325,2)</f>
        <v>0.0</v>
      </c>
      <c r="Z325" s="19">
        <f>AD324</f>
        <v>0.0</v>
      </c>
      <c r="AA325" s="19">
        <f>ROUND(Z325*$AA$5/12,2)</f>
        <v>0.0</v>
      </c>
      <c r="AB325" s="19">
        <f>MIN($AB$5,Z325+AA325)</f>
        <v>0.0</v>
      </c>
      <c r="AC325" s="19">
        <f>MAX(0,MIN(Z325+AA325-AB325,MonthlyPayment-SUM(H325,M325,R325,W325,AB325,AG325,AL325,AQ325,AV325,BA325)-SUM(I325,N325,S325,X325)))</f>
        <v>0.0</v>
      </c>
      <c r="AD325" s="19">
        <f>ROUND(Z325+AA325-AB325-AC325,2)</f>
        <v>0.0</v>
      </c>
      <c r="AE325" s="19">
        <f>AI324</f>
        <v>0.0</v>
      </c>
      <c r="AF325" s="19">
        <f>ROUND(AE325*$AF$5/12,2)</f>
        <v>0.0</v>
      </c>
      <c r="AG325" s="19">
        <f>MIN($AG$5,AE325+AF325)</f>
        <v>0.0</v>
      </c>
      <c r="AH325" s="19">
        <f>MAX(0,MIN(AE325+AF325-AG325,MonthlyPayment-SUM(H325,M325,R325,W325,AB325,AG325,AL325,AQ325,AV325,BA325)-SUM(I325,N325,S325,X325,AC325)))</f>
        <v>0.0</v>
      </c>
      <c r="AI325" s="19">
        <f>ROUND(AE325+AF325-AG325-AH325,2)</f>
        <v>0.0</v>
      </c>
      <c r="AJ325" s="19">
        <f>AN324</f>
        <v>0.0</v>
      </c>
      <c r="AK325" s="19">
        <f>ROUND(AJ325*$AK$5/12,2)</f>
        <v>0.0</v>
      </c>
      <c r="AL325" s="19">
        <f>MIN($AL$5,AJ325+AK325)</f>
        <v>0.0</v>
      </c>
      <c r="AM325" s="19">
        <f>MAX(0,MIN(AJ325+AK325-AL325,MonthlyPayment-SUM(H325,M325,R325,W325,AB325,AG325,AL325,AQ325,AV325,BA325)-SUM(I325,N325,S325,X325,AC325,AH325)))</f>
        <v>0.0</v>
      </c>
      <c r="AN325" s="19">
        <f>ROUND(AJ325+AK325-AL325-AM325,2)</f>
        <v>0.0</v>
      </c>
      <c r="AO325" s="19">
        <f>AS324</f>
        <v>0.0</v>
      </c>
      <c r="AP325" s="19">
        <f>ROUND(AO325*$AP$5/12,2)</f>
        <v>0.0</v>
      </c>
      <c r="AQ325" s="19">
        <f>MIN($AQ$5,AO325+AP325)</f>
        <v>0.0</v>
      </c>
      <c r="AR325" s="19">
        <f>MAX(0,MIN(AO325+AP325-AQ325,MonthlyPayment-SUM(H325,M325,R325,W325,AB325,AG325,AL325,AQ325,AV325,BA325)-SUM(I325,N325,S325,X325,AC325,AH325,AM325)))</f>
        <v>0.0</v>
      </c>
      <c r="AS325" s="19">
        <f>ROUND(AO325+AP325-AQ325-AR325,2)</f>
        <v>0.0</v>
      </c>
      <c r="AT325" s="19">
        <f>AX324</f>
        <v>0.0</v>
      </c>
      <c r="AU325" s="19">
        <f>ROUND(AT325*$AU$5/12,2)</f>
        <v>0.0</v>
      </c>
      <c r="AV325" s="19">
        <f>MIN($AV$5,AT325+AU325)</f>
        <v>0.0</v>
      </c>
      <c r="AW325" s="19">
        <f>MAX(0,MIN(AT325+AU325-AV325,MonthlyPayment-SUM(H325,M325,R325,W325,AB325,AG325,AL325,AQ325,AV325,BA325)-SUM(I325,N325,S325,X325,AC325,AH325,AM325,AR325)))</f>
        <v>0.0</v>
      </c>
      <c r="AX325" s="19">
        <f>ROUND(AT325+AU325-AV325-AW325,2)</f>
        <v>0.0</v>
      </c>
      <c r="AY325" s="19">
        <f>BC324</f>
        <v>0.0</v>
      </c>
      <c r="AZ325" s="19">
        <f>ROUND(AY325*$AZ$5/12,2)</f>
        <v>0.0</v>
      </c>
      <c r="BA325" s="19">
        <f>MIN($BA$5,AY325+AZ325)</f>
        <v>0.0</v>
      </c>
      <c r="BB325" s="19">
        <f>MAX(0,MIN(AY325+AZ325-BA325,MonthlyPayment-SUM(H325,M325,R325,W325,AB325,AG325,AL325,AQ325,AV325,BA325)-SUM(I325,N325,S325,X325,AC325,AH325,AM325,AR325,AW325)))</f>
        <v>0.0</v>
      </c>
      <c r="BC325" s="19">
        <f>ROUND(AY325+AZ325-BA325-BB325,2)</f>
        <v>0.0</v>
      </c>
    </row>
    <row r="326" spans="1:55">
      <c r="A326" s="9">
        <v>320</v>
      </c>
      <c r="B326" s="15">
        <f>IF(FirstPayment="","",EDATE(FirstPayment,A326-1))</f>
        <v/>
      </c>
      <c r="C326" s="19">
        <f>SUM(H326,M326,R326,W326,AB326,AG326,AL326,AQ326,AV326,BA326,I326,N326,S326,X326,AC326,AH326,AM326,AR326,AW326,BB326)</f>
        <v>0.0</v>
      </c>
      <c r="D326" s="19">
        <f>SUM(J326,O326,T326,Y326,AD326,AI326,AN326,AS326,AX326,BC326)</f>
        <v>0.0</v>
      </c>
      <c r="E326" s="19">
        <f>SUM(G326,L326,Q326,V326,AA326,AF326,AK326,AP326,AU326,AZ326)</f>
        <v>0.0</v>
      </c>
      <c r="F326" s="19">
        <f>J325</f>
        <v>0.0</v>
      </c>
      <c r="G326" s="19">
        <f>ROUND(F326*$G$5/12,2)</f>
        <v>0.0</v>
      </c>
      <c r="H326" s="19">
        <f>MIN($H$5,F326+G326)</f>
        <v>0.0</v>
      </c>
      <c r="I326" s="19">
        <f>MAX(0,MIN(F326+G326-H326,MonthlyPayment-SUM(H326,M326,R326,W326,AB326,AG326,AL326,AQ326,AV326,BA326)))</f>
        <v>0.0</v>
      </c>
      <c r="J326" s="19">
        <f>ROUND(F326+G326-H326-I326,2)</f>
        <v>0.0</v>
      </c>
      <c r="K326" s="19">
        <f>O325</f>
        <v>0.0</v>
      </c>
      <c r="L326" s="19">
        <f>ROUND(K326*$L$5/12,2)</f>
        <v>0.0</v>
      </c>
      <c r="M326" s="19">
        <f>MIN($M$5,K326+L326)</f>
        <v>0.0</v>
      </c>
      <c r="N326" s="19">
        <f>MAX(0,MIN(K326+L326-M326,MonthlyPayment-SUM(H326,M326,R326,W326,AB326,AG326,AL326,AQ326,AV326,BA326)-SUM(I326)))</f>
        <v>0.0</v>
      </c>
      <c r="O326" s="19">
        <f>ROUND(K326+L326-M326-N326,2)</f>
        <v>0.0</v>
      </c>
      <c r="P326" s="19">
        <f>T325</f>
        <v>0.0</v>
      </c>
      <c r="Q326" s="19">
        <f>ROUND(P326*$Q$5/12,2)</f>
        <v>0.0</v>
      </c>
      <c r="R326" s="19">
        <f>MIN($R$5,P326+Q326)</f>
        <v>0.0</v>
      </c>
      <c r="S326" s="19">
        <f>MAX(0,MIN(P326+Q326-R326,MonthlyPayment-SUM(H326,M326,R326,W326,AB326,AG326,AL326,AQ326,AV326,BA326)-SUM(I326,N326)))</f>
        <v>0.0</v>
      </c>
      <c r="T326" s="19">
        <f>ROUND(P326+Q326-R326-S326,2)</f>
        <v>0.0</v>
      </c>
      <c r="U326" s="19">
        <f>Y325</f>
        <v>0.0</v>
      </c>
      <c r="V326" s="19">
        <f>ROUND(U326*$V$5/12,2)</f>
        <v>0.0</v>
      </c>
      <c r="W326" s="19">
        <f>MIN($W$5,U326+V326)</f>
        <v>0.0</v>
      </c>
      <c r="X326" s="19">
        <f>MAX(0,MIN(U326+V326-W326,MonthlyPayment-SUM(H326,M326,R326,W326,AB326,AG326,AL326,AQ326,AV326,BA326)-SUM(I326,N326,S326)))</f>
        <v>0.0</v>
      </c>
      <c r="Y326" s="19">
        <f>ROUND(U326+V326-W326-X326,2)</f>
        <v>0.0</v>
      </c>
      <c r="Z326" s="19">
        <f>AD325</f>
        <v>0.0</v>
      </c>
      <c r="AA326" s="19">
        <f>ROUND(Z326*$AA$5/12,2)</f>
        <v>0.0</v>
      </c>
      <c r="AB326" s="19">
        <f>MIN($AB$5,Z326+AA326)</f>
        <v>0.0</v>
      </c>
      <c r="AC326" s="19">
        <f>MAX(0,MIN(Z326+AA326-AB326,MonthlyPayment-SUM(H326,M326,R326,W326,AB326,AG326,AL326,AQ326,AV326,BA326)-SUM(I326,N326,S326,X326)))</f>
        <v>0.0</v>
      </c>
      <c r="AD326" s="19">
        <f>ROUND(Z326+AA326-AB326-AC326,2)</f>
        <v>0.0</v>
      </c>
      <c r="AE326" s="19">
        <f>AI325</f>
        <v>0.0</v>
      </c>
      <c r="AF326" s="19">
        <f>ROUND(AE326*$AF$5/12,2)</f>
        <v>0.0</v>
      </c>
      <c r="AG326" s="19">
        <f>MIN($AG$5,AE326+AF326)</f>
        <v>0.0</v>
      </c>
      <c r="AH326" s="19">
        <f>MAX(0,MIN(AE326+AF326-AG326,MonthlyPayment-SUM(H326,M326,R326,W326,AB326,AG326,AL326,AQ326,AV326,BA326)-SUM(I326,N326,S326,X326,AC326)))</f>
        <v>0.0</v>
      </c>
      <c r="AI326" s="19">
        <f>ROUND(AE326+AF326-AG326-AH326,2)</f>
        <v>0.0</v>
      </c>
      <c r="AJ326" s="19">
        <f>AN325</f>
        <v>0.0</v>
      </c>
      <c r="AK326" s="19">
        <f>ROUND(AJ326*$AK$5/12,2)</f>
        <v>0.0</v>
      </c>
      <c r="AL326" s="19">
        <f>MIN($AL$5,AJ326+AK326)</f>
        <v>0.0</v>
      </c>
      <c r="AM326" s="19">
        <f>MAX(0,MIN(AJ326+AK326-AL326,MonthlyPayment-SUM(H326,M326,R326,W326,AB326,AG326,AL326,AQ326,AV326,BA326)-SUM(I326,N326,S326,X326,AC326,AH326)))</f>
        <v>0.0</v>
      </c>
      <c r="AN326" s="19">
        <f>ROUND(AJ326+AK326-AL326-AM326,2)</f>
        <v>0.0</v>
      </c>
      <c r="AO326" s="19">
        <f>AS325</f>
        <v>0.0</v>
      </c>
      <c r="AP326" s="19">
        <f>ROUND(AO326*$AP$5/12,2)</f>
        <v>0.0</v>
      </c>
      <c r="AQ326" s="19">
        <f>MIN($AQ$5,AO326+AP326)</f>
        <v>0.0</v>
      </c>
      <c r="AR326" s="19">
        <f>MAX(0,MIN(AO326+AP326-AQ326,MonthlyPayment-SUM(H326,M326,R326,W326,AB326,AG326,AL326,AQ326,AV326,BA326)-SUM(I326,N326,S326,X326,AC326,AH326,AM326)))</f>
        <v>0.0</v>
      </c>
      <c r="AS326" s="19">
        <f>ROUND(AO326+AP326-AQ326-AR326,2)</f>
        <v>0.0</v>
      </c>
      <c r="AT326" s="19">
        <f>AX325</f>
        <v>0.0</v>
      </c>
      <c r="AU326" s="19">
        <f>ROUND(AT326*$AU$5/12,2)</f>
        <v>0.0</v>
      </c>
      <c r="AV326" s="19">
        <f>MIN($AV$5,AT326+AU326)</f>
        <v>0.0</v>
      </c>
      <c r="AW326" s="19">
        <f>MAX(0,MIN(AT326+AU326-AV326,MonthlyPayment-SUM(H326,M326,R326,W326,AB326,AG326,AL326,AQ326,AV326,BA326)-SUM(I326,N326,S326,X326,AC326,AH326,AM326,AR326)))</f>
        <v>0.0</v>
      </c>
      <c r="AX326" s="19">
        <f>ROUND(AT326+AU326-AV326-AW326,2)</f>
        <v>0.0</v>
      </c>
      <c r="AY326" s="19">
        <f>BC325</f>
        <v>0.0</v>
      </c>
      <c r="AZ326" s="19">
        <f>ROUND(AY326*$AZ$5/12,2)</f>
        <v>0.0</v>
      </c>
      <c r="BA326" s="19">
        <f>MIN($BA$5,AY326+AZ326)</f>
        <v>0.0</v>
      </c>
      <c r="BB326" s="19">
        <f>MAX(0,MIN(AY326+AZ326-BA326,MonthlyPayment-SUM(H326,M326,R326,W326,AB326,AG326,AL326,AQ326,AV326,BA326)-SUM(I326,N326,S326,X326,AC326,AH326,AM326,AR326,AW326)))</f>
        <v>0.0</v>
      </c>
      <c r="BC326" s="19">
        <f>ROUND(AY326+AZ326-BA326-BB326,2)</f>
        <v>0.0</v>
      </c>
    </row>
    <row r="327" spans="1:55">
      <c r="A327" s="9">
        <v>321</v>
      </c>
      <c r="B327" s="15">
        <f>IF(FirstPayment="","",EDATE(FirstPayment,A327-1))</f>
        <v/>
      </c>
      <c r="C327" s="19">
        <f>SUM(H327,M327,R327,W327,AB327,AG327,AL327,AQ327,AV327,BA327,I327,N327,S327,X327,AC327,AH327,AM327,AR327,AW327,BB327)</f>
        <v>0.0</v>
      </c>
      <c r="D327" s="19">
        <f>SUM(J327,O327,T327,Y327,AD327,AI327,AN327,AS327,AX327,BC327)</f>
        <v>0.0</v>
      </c>
      <c r="E327" s="19">
        <f>SUM(G327,L327,Q327,V327,AA327,AF327,AK327,AP327,AU327,AZ327)</f>
        <v>0.0</v>
      </c>
      <c r="F327" s="19">
        <f>J326</f>
        <v>0.0</v>
      </c>
      <c r="G327" s="19">
        <f>ROUND(F327*$G$5/12,2)</f>
        <v>0.0</v>
      </c>
      <c r="H327" s="19">
        <f>MIN($H$5,F327+G327)</f>
        <v>0.0</v>
      </c>
      <c r="I327" s="19">
        <f>MAX(0,MIN(F327+G327-H327,MonthlyPayment-SUM(H327,M327,R327,W327,AB327,AG327,AL327,AQ327,AV327,BA327)))</f>
        <v>0.0</v>
      </c>
      <c r="J327" s="19">
        <f>ROUND(F327+G327-H327-I327,2)</f>
        <v>0.0</v>
      </c>
      <c r="K327" s="19">
        <f>O326</f>
        <v>0.0</v>
      </c>
      <c r="L327" s="19">
        <f>ROUND(K327*$L$5/12,2)</f>
        <v>0.0</v>
      </c>
      <c r="M327" s="19">
        <f>MIN($M$5,K327+L327)</f>
        <v>0.0</v>
      </c>
      <c r="N327" s="19">
        <f>MAX(0,MIN(K327+L327-M327,MonthlyPayment-SUM(H327,M327,R327,W327,AB327,AG327,AL327,AQ327,AV327,BA327)-SUM(I327)))</f>
        <v>0.0</v>
      </c>
      <c r="O327" s="19">
        <f>ROUND(K327+L327-M327-N327,2)</f>
        <v>0.0</v>
      </c>
      <c r="P327" s="19">
        <f>T326</f>
        <v>0.0</v>
      </c>
      <c r="Q327" s="19">
        <f>ROUND(P327*$Q$5/12,2)</f>
        <v>0.0</v>
      </c>
      <c r="R327" s="19">
        <f>MIN($R$5,P327+Q327)</f>
        <v>0.0</v>
      </c>
      <c r="S327" s="19">
        <f>MAX(0,MIN(P327+Q327-R327,MonthlyPayment-SUM(H327,M327,R327,W327,AB327,AG327,AL327,AQ327,AV327,BA327)-SUM(I327,N327)))</f>
        <v>0.0</v>
      </c>
      <c r="T327" s="19">
        <f>ROUND(P327+Q327-R327-S327,2)</f>
        <v>0.0</v>
      </c>
      <c r="U327" s="19">
        <f>Y326</f>
        <v>0.0</v>
      </c>
      <c r="V327" s="19">
        <f>ROUND(U327*$V$5/12,2)</f>
        <v>0.0</v>
      </c>
      <c r="W327" s="19">
        <f>MIN($W$5,U327+V327)</f>
        <v>0.0</v>
      </c>
      <c r="X327" s="19">
        <f>MAX(0,MIN(U327+V327-W327,MonthlyPayment-SUM(H327,M327,R327,W327,AB327,AG327,AL327,AQ327,AV327,BA327)-SUM(I327,N327,S327)))</f>
        <v>0.0</v>
      </c>
      <c r="Y327" s="19">
        <f>ROUND(U327+V327-W327-X327,2)</f>
        <v>0.0</v>
      </c>
      <c r="Z327" s="19">
        <f>AD326</f>
        <v>0.0</v>
      </c>
      <c r="AA327" s="19">
        <f>ROUND(Z327*$AA$5/12,2)</f>
        <v>0.0</v>
      </c>
      <c r="AB327" s="19">
        <f>MIN($AB$5,Z327+AA327)</f>
        <v>0.0</v>
      </c>
      <c r="AC327" s="19">
        <f>MAX(0,MIN(Z327+AA327-AB327,MonthlyPayment-SUM(H327,M327,R327,W327,AB327,AG327,AL327,AQ327,AV327,BA327)-SUM(I327,N327,S327,X327)))</f>
        <v>0.0</v>
      </c>
      <c r="AD327" s="19">
        <f>ROUND(Z327+AA327-AB327-AC327,2)</f>
        <v>0.0</v>
      </c>
      <c r="AE327" s="19">
        <f>AI326</f>
        <v>0.0</v>
      </c>
      <c r="AF327" s="19">
        <f>ROUND(AE327*$AF$5/12,2)</f>
        <v>0.0</v>
      </c>
      <c r="AG327" s="19">
        <f>MIN($AG$5,AE327+AF327)</f>
        <v>0.0</v>
      </c>
      <c r="AH327" s="19">
        <f>MAX(0,MIN(AE327+AF327-AG327,MonthlyPayment-SUM(H327,M327,R327,W327,AB327,AG327,AL327,AQ327,AV327,BA327)-SUM(I327,N327,S327,X327,AC327)))</f>
        <v>0.0</v>
      </c>
      <c r="AI327" s="19">
        <f>ROUND(AE327+AF327-AG327-AH327,2)</f>
        <v>0.0</v>
      </c>
      <c r="AJ327" s="19">
        <f>AN326</f>
        <v>0.0</v>
      </c>
      <c r="AK327" s="19">
        <f>ROUND(AJ327*$AK$5/12,2)</f>
        <v>0.0</v>
      </c>
      <c r="AL327" s="19">
        <f>MIN($AL$5,AJ327+AK327)</f>
        <v>0.0</v>
      </c>
      <c r="AM327" s="19">
        <f>MAX(0,MIN(AJ327+AK327-AL327,MonthlyPayment-SUM(H327,M327,R327,W327,AB327,AG327,AL327,AQ327,AV327,BA327)-SUM(I327,N327,S327,X327,AC327,AH327)))</f>
        <v>0.0</v>
      </c>
      <c r="AN327" s="19">
        <f>ROUND(AJ327+AK327-AL327-AM327,2)</f>
        <v>0.0</v>
      </c>
      <c r="AO327" s="19">
        <f>AS326</f>
        <v>0.0</v>
      </c>
      <c r="AP327" s="19">
        <f>ROUND(AO327*$AP$5/12,2)</f>
        <v>0.0</v>
      </c>
      <c r="AQ327" s="19">
        <f>MIN($AQ$5,AO327+AP327)</f>
        <v>0.0</v>
      </c>
      <c r="AR327" s="19">
        <f>MAX(0,MIN(AO327+AP327-AQ327,MonthlyPayment-SUM(H327,M327,R327,W327,AB327,AG327,AL327,AQ327,AV327,BA327)-SUM(I327,N327,S327,X327,AC327,AH327,AM327)))</f>
        <v>0.0</v>
      </c>
      <c r="AS327" s="19">
        <f>ROUND(AO327+AP327-AQ327-AR327,2)</f>
        <v>0.0</v>
      </c>
      <c r="AT327" s="19">
        <f>AX326</f>
        <v>0.0</v>
      </c>
      <c r="AU327" s="19">
        <f>ROUND(AT327*$AU$5/12,2)</f>
        <v>0.0</v>
      </c>
      <c r="AV327" s="19">
        <f>MIN($AV$5,AT327+AU327)</f>
        <v>0.0</v>
      </c>
      <c r="AW327" s="19">
        <f>MAX(0,MIN(AT327+AU327-AV327,MonthlyPayment-SUM(H327,M327,R327,W327,AB327,AG327,AL327,AQ327,AV327,BA327)-SUM(I327,N327,S327,X327,AC327,AH327,AM327,AR327)))</f>
        <v>0.0</v>
      </c>
      <c r="AX327" s="19">
        <f>ROUND(AT327+AU327-AV327-AW327,2)</f>
        <v>0.0</v>
      </c>
      <c r="AY327" s="19">
        <f>BC326</f>
        <v>0.0</v>
      </c>
      <c r="AZ327" s="19">
        <f>ROUND(AY327*$AZ$5/12,2)</f>
        <v>0.0</v>
      </c>
      <c r="BA327" s="19">
        <f>MIN($BA$5,AY327+AZ327)</f>
        <v>0.0</v>
      </c>
      <c r="BB327" s="19">
        <f>MAX(0,MIN(AY327+AZ327-BA327,MonthlyPayment-SUM(H327,M327,R327,W327,AB327,AG327,AL327,AQ327,AV327,BA327)-SUM(I327,N327,S327,X327,AC327,AH327,AM327,AR327,AW327)))</f>
        <v>0.0</v>
      </c>
      <c r="BC327" s="19">
        <f>ROUND(AY327+AZ327-BA327-BB327,2)</f>
        <v>0.0</v>
      </c>
    </row>
    <row r="328" spans="1:55">
      <c r="A328" s="9">
        <v>322</v>
      </c>
      <c r="B328" s="15">
        <f>IF(FirstPayment="","",EDATE(FirstPayment,A328-1))</f>
        <v/>
      </c>
      <c r="C328" s="19">
        <f>SUM(H328,M328,R328,W328,AB328,AG328,AL328,AQ328,AV328,BA328,I328,N328,S328,X328,AC328,AH328,AM328,AR328,AW328,BB328)</f>
        <v>0.0</v>
      </c>
      <c r="D328" s="19">
        <f>SUM(J328,O328,T328,Y328,AD328,AI328,AN328,AS328,AX328,BC328)</f>
        <v>0.0</v>
      </c>
      <c r="E328" s="19">
        <f>SUM(G328,L328,Q328,V328,AA328,AF328,AK328,AP328,AU328,AZ328)</f>
        <v>0.0</v>
      </c>
      <c r="F328" s="19">
        <f>J327</f>
        <v>0.0</v>
      </c>
      <c r="G328" s="19">
        <f>ROUND(F328*$G$5/12,2)</f>
        <v>0.0</v>
      </c>
      <c r="H328" s="19">
        <f>MIN($H$5,F328+G328)</f>
        <v>0.0</v>
      </c>
      <c r="I328" s="19">
        <f>MAX(0,MIN(F328+G328-H328,MonthlyPayment-SUM(H328,M328,R328,W328,AB328,AG328,AL328,AQ328,AV328,BA328)))</f>
        <v>0.0</v>
      </c>
      <c r="J328" s="19">
        <f>ROUND(F328+G328-H328-I328,2)</f>
        <v>0.0</v>
      </c>
      <c r="K328" s="19">
        <f>O327</f>
        <v>0.0</v>
      </c>
      <c r="L328" s="19">
        <f>ROUND(K328*$L$5/12,2)</f>
        <v>0.0</v>
      </c>
      <c r="M328" s="19">
        <f>MIN($M$5,K328+L328)</f>
        <v>0.0</v>
      </c>
      <c r="N328" s="19">
        <f>MAX(0,MIN(K328+L328-M328,MonthlyPayment-SUM(H328,M328,R328,W328,AB328,AG328,AL328,AQ328,AV328,BA328)-SUM(I328)))</f>
        <v>0.0</v>
      </c>
      <c r="O328" s="19">
        <f>ROUND(K328+L328-M328-N328,2)</f>
        <v>0.0</v>
      </c>
      <c r="P328" s="19">
        <f>T327</f>
        <v>0.0</v>
      </c>
      <c r="Q328" s="19">
        <f>ROUND(P328*$Q$5/12,2)</f>
        <v>0.0</v>
      </c>
      <c r="R328" s="19">
        <f>MIN($R$5,P328+Q328)</f>
        <v>0.0</v>
      </c>
      <c r="S328" s="19">
        <f>MAX(0,MIN(P328+Q328-R328,MonthlyPayment-SUM(H328,M328,R328,W328,AB328,AG328,AL328,AQ328,AV328,BA328)-SUM(I328,N328)))</f>
        <v>0.0</v>
      </c>
      <c r="T328" s="19">
        <f>ROUND(P328+Q328-R328-S328,2)</f>
        <v>0.0</v>
      </c>
      <c r="U328" s="19">
        <f>Y327</f>
        <v>0.0</v>
      </c>
      <c r="V328" s="19">
        <f>ROUND(U328*$V$5/12,2)</f>
        <v>0.0</v>
      </c>
      <c r="W328" s="19">
        <f>MIN($W$5,U328+V328)</f>
        <v>0.0</v>
      </c>
      <c r="X328" s="19">
        <f>MAX(0,MIN(U328+V328-W328,MonthlyPayment-SUM(H328,M328,R328,W328,AB328,AG328,AL328,AQ328,AV328,BA328)-SUM(I328,N328,S328)))</f>
        <v>0.0</v>
      </c>
      <c r="Y328" s="19">
        <f>ROUND(U328+V328-W328-X328,2)</f>
        <v>0.0</v>
      </c>
      <c r="Z328" s="19">
        <f>AD327</f>
        <v>0.0</v>
      </c>
      <c r="AA328" s="19">
        <f>ROUND(Z328*$AA$5/12,2)</f>
        <v>0.0</v>
      </c>
      <c r="AB328" s="19">
        <f>MIN($AB$5,Z328+AA328)</f>
        <v>0.0</v>
      </c>
      <c r="AC328" s="19">
        <f>MAX(0,MIN(Z328+AA328-AB328,MonthlyPayment-SUM(H328,M328,R328,W328,AB328,AG328,AL328,AQ328,AV328,BA328)-SUM(I328,N328,S328,X328)))</f>
        <v>0.0</v>
      </c>
      <c r="AD328" s="19">
        <f>ROUND(Z328+AA328-AB328-AC328,2)</f>
        <v>0.0</v>
      </c>
      <c r="AE328" s="19">
        <f>AI327</f>
        <v>0.0</v>
      </c>
      <c r="AF328" s="19">
        <f>ROUND(AE328*$AF$5/12,2)</f>
        <v>0.0</v>
      </c>
      <c r="AG328" s="19">
        <f>MIN($AG$5,AE328+AF328)</f>
        <v>0.0</v>
      </c>
      <c r="AH328" s="19">
        <f>MAX(0,MIN(AE328+AF328-AG328,MonthlyPayment-SUM(H328,M328,R328,W328,AB328,AG328,AL328,AQ328,AV328,BA328)-SUM(I328,N328,S328,X328,AC328)))</f>
        <v>0.0</v>
      </c>
      <c r="AI328" s="19">
        <f>ROUND(AE328+AF328-AG328-AH328,2)</f>
        <v>0.0</v>
      </c>
      <c r="AJ328" s="19">
        <f>AN327</f>
        <v>0.0</v>
      </c>
      <c r="AK328" s="19">
        <f>ROUND(AJ328*$AK$5/12,2)</f>
        <v>0.0</v>
      </c>
      <c r="AL328" s="19">
        <f>MIN($AL$5,AJ328+AK328)</f>
        <v>0.0</v>
      </c>
      <c r="AM328" s="19">
        <f>MAX(0,MIN(AJ328+AK328-AL328,MonthlyPayment-SUM(H328,M328,R328,W328,AB328,AG328,AL328,AQ328,AV328,BA328)-SUM(I328,N328,S328,X328,AC328,AH328)))</f>
        <v>0.0</v>
      </c>
      <c r="AN328" s="19">
        <f>ROUND(AJ328+AK328-AL328-AM328,2)</f>
        <v>0.0</v>
      </c>
      <c r="AO328" s="19">
        <f>AS327</f>
        <v>0.0</v>
      </c>
      <c r="AP328" s="19">
        <f>ROUND(AO328*$AP$5/12,2)</f>
        <v>0.0</v>
      </c>
      <c r="AQ328" s="19">
        <f>MIN($AQ$5,AO328+AP328)</f>
        <v>0.0</v>
      </c>
      <c r="AR328" s="19">
        <f>MAX(0,MIN(AO328+AP328-AQ328,MonthlyPayment-SUM(H328,M328,R328,W328,AB328,AG328,AL328,AQ328,AV328,BA328)-SUM(I328,N328,S328,X328,AC328,AH328,AM328)))</f>
        <v>0.0</v>
      </c>
      <c r="AS328" s="19">
        <f>ROUND(AO328+AP328-AQ328-AR328,2)</f>
        <v>0.0</v>
      </c>
      <c r="AT328" s="19">
        <f>AX327</f>
        <v>0.0</v>
      </c>
      <c r="AU328" s="19">
        <f>ROUND(AT328*$AU$5/12,2)</f>
        <v>0.0</v>
      </c>
      <c r="AV328" s="19">
        <f>MIN($AV$5,AT328+AU328)</f>
        <v>0.0</v>
      </c>
      <c r="AW328" s="19">
        <f>MAX(0,MIN(AT328+AU328-AV328,MonthlyPayment-SUM(H328,M328,R328,W328,AB328,AG328,AL328,AQ328,AV328,BA328)-SUM(I328,N328,S328,X328,AC328,AH328,AM328,AR328)))</f>
        <v>0.0</v>
      </c>
      <c r="AX328" s="19">
        <f>ROUND(AT328+AU328-AV328-AW328,2)</f>
        <v>0.0</v>
      </c>
      <c r="AY328" s="19">
        <f>BC327</f>
        <v>0.0</v>
      </c>
      <c r="AZ328" s="19">
        <f>ROUND(AY328*$AZ$5/12,2)</f>
        <v>0.0</v>
      </c>
      <c r="BA328" s="19">
        <f>MIN($BA$5,AY328+AZ328)</f>
        <v>0.0</v>
      </c>
      <c r="BB328" s="19">
        <f>MAX(0,MIN(AY328+AZ328-BA328,MonthlyPayment-SUM(H328,M328,R328,W328,AB328,AG328,AL328,AQ328,AV328,BA328)-SUM(I328,N328,S328,X328,AC328,AH328,AM328,AR328,AW328)))</f>
        <v>0.0</v>
      </c>
      <c r="BC328" s="19">
        <f>ROUND(AY328+AZ328-BA328-BB328,2)</f>
        <v>0.0</v>
      </c>
    </row>
    <row r="329" spans="1:55">
      <c r="A329" s="9">
        <v>323</v>
      </c>
      <c r="B329" s="15">
        <f>IF(FirstPayment="","",EDATE(FirstPayment,A329-1))</f>
        <v/>
      </c>
      <c r="C329" s="19">
        <f>SUM(H329,M329,R329,W329,AB329,AG329,AL329,AQ329,AV329,BA329,I329,N329,S329,X329,AC329,AH329,AM329,AR329,AW329,BB329)</f>
        <v>0.0</v>
      </c>
      <c r="D329" s="19">
        <f>SUM(J329,O329,T329,Y329,AD329,AI329,AN329,AS329,AX329,BC329)</f>
        <v>0.0</v>
      </c>
      <c r="E329" s="19">
        <f>SUM(G329,L329,Q329,V329,AA329,AF329,AK329,AP329,AU329,AZ329)</f>
        <v>0.0</v>
      </c>
      <c r="F329" s="19">
        <f>J328</f>
        <v>0.0</v>
      </c>
      <c r="G329" s="19">
        <f>ROUND(F329*$G$5/12,2)</f>
        <v>0.0</v>
      </c>
      <c r="H329" s="19">
        <f>MIN($H$5,F329+G329)</f>
        <v>0.0</v>
      </c>
      <c r="I329" s="19">
        <f>MAX(0,MIN(F329+G329-H329,MonthlyPayment-SUM(H329,M329,R329,W329,AB329,AG329,AL329,AQ329,AV329,BA329)))</f>
        <v>0.0</v>
      </c>
      <c r="J329" s="19">
        <f>ROUND(F329+G329-H329-I329,2)</f>
        <v>0.0</v>
      </c>
      <c r="K329" s="19">
        <f>O328</f>
        <v>0.0</v>
      </c>
      <c r="L329" s="19">
        <f>ROUND(K329*$L$5/12,2)</f>
        <v>0.0</v>
      </c>
      <c r="M329" s="19">
        <f>MIN($M$5,K329+L329)</f>
        <v>0.0</v>
      </c>
      <c r="N329" s="19">
        <f>MAX(0,MIN(K329+L329-M329,MonthlyPayment-SUM(H329,M329,R329,W329,AB329,AG329,AL329,AQ329,AV329,BA329)-SUM(I329)))</f>
        <v>0.0</v>
      </c>
      <c r="O329" s="19">
        <f>ROUND(K329+L329-M329-N329,2)</f>
        <v>0.0</v>
      </c>
      <c r="P329" s="19">
        <f>T328</f>
        <v>0.0</v>
      </c>
      <c r="Q329" s="19">
        <f>ROUND(P329*$Q$5/12,2)</f>
        <v>0.0</v>
      </c>
      <c r="R329" s="19">
        <f>MIN($R$5,P329+Q329)</f>
        <v>0.0</v>
      </c>
      <c r="S329" s="19">
        <f>MAX(0,MIN(P329+Q329-R329,MonthlyPayment-SUM(H329,M329,R329,W329,AB329,AG329,AL329,AQ329,AV329,BA329)-SUM(I329,N329)))</f>
        <v>0.0</v>
      </c>
      <c r="T329" s="19">
        <f>ROUND(P329+Q329-R329-S329,2)</f>
        <v>0.0</v>
      </c>
      <c r="U329" s="19">
        <f>Y328</f>
        <v>0.0</v>
      </c>
      <c r="V329" s="19">
        <f>ROUND(U329*$V$5/12,2)</f>
        <v>0.0</v>
      </c>
      <c r="W329" s="19">
        <f>MIN($W$5,U329+V329)</f>
        <v>0.0</v>
      </c>
      <c r="X329" s="19">
        <f>MAX(0,MIN(U329+V329-W329,MonthlyPayment-SUM(H329,M329,R329,W329,AB329,AG329,AL329,AQ329,AV329,BA329)-SUM(I329,N329,S329)))</f>
        <v>0.0</v>
      </c>
      <c r="Y329" s="19">
        <f>ROUND(U329+V329-W329-X329,2)</f>
        <v>0.0</v>
      </c>
      <c r="Z329" s="19">
        <f>AD328</f>
        <v>0.0</v>
      </c>
      <c r="AA329" s="19">
        <f>ROUND(Z329*$AA$5/12,2)</f>
        <v>0.0</v>
      </c>
      <c r="AB329" s="19">
        <f>MIN($AB$5,Z329+AA329)</f>
        <v>0.0</v>
      </c>
      <c r="AC329" s="19">
        <f>MAX(0,MIN(Z329+AA329-AB329,MonthlyPayment-SUM(H329,M329,R329,W329,AB329,AG329,AL329,AQ329,AV329,BA329)-SUM(I329,N329,S329,X329)))</f>
        <v>0.0</v>
      </c>
      <c r="AD329" s="19">
        <f>ROUND(Z329+AA329-AB329-AC329,2)</f>
        <v>0.0</v>
      </c>
      <c r="AE329" s="19">
        <f>AI328</f>
        <v>0.0</v>
      </c>
      <c r="AF329" s="19">
        <f>ROUND(AE329*$AF$5/12,2)</f>
        <v>0.0</v>
      </c>
      <c r="AG329" s="19">
        <f>MIN($AG$5,AE329+AF329)</f>
        <v>0.0</v>
      </c>
      <c r="AH329" s="19">
        <f>MAX(0,MIN(AE329+AF329-AG329,MonthlyPayment-SUM(H329,M329,R329,W329,AB329,AG329,AL329,AQ329,AV329,BA329)-SUM(I329,N329,S329,X329,AC329)))</f>
        <v>0.0</v>
      </c>
      <c r="AI329" s="19">
        <f>ROUND(AE329+AF329-AG329-AH329,2)</f>
        <v>0.0</v>
      </c>
      <c r="AJ329" s="19">
        <f>AN328</f>
        <v>0.0</v>
      </c>
      <c r="AK329" s="19">
        <f>ROUND(AJ329*$AK$5/12,2)</f>
        <v>0.0</v>
      </c>
      <c r="AL329" s="19">
        <f>MIN($AL$5,AJ329+AK329)</f>
        <v>0.0</v>
      </c>
      <c r="AM329" s="19">
        <f>MAX(0,MIN(AJ329+AK329-AL329,MonthlyPayment-SUM(H329,M329,R329,W329,AB329,AG329,AL329,AQ329,AV329,BA329)-SUM(I329,N329,S329,X329,AC329,AH329)))</f>
        <v>0.0</v>
      </c>
      <c r="AN329" s="19">
        <f>ROUND(AJ329+AK329-AL329-AM329,2)</f>
        <v>0.0</v>
      </c>
      <c r="AO329" s="19">
        <f>AS328</f>
        <v>0.0</v>
      </c>
      <c r="AP329" s="19">
        <f>ROUND(AO329*$AP$5/12,2)</f>
        <v>0.0</v>
      </c>
      <c r="AQ329" s="19">
        <f>MIN($AQ$5,AO329+AP329)</f>
        <v>0.0</v>
      </c>
      <c r="AR329" s="19">
        <f>MAX(0,MIN(AO329+AP329-AQ329,MonthlyPayment-SUM(H329,M329,R329,W329,AB329,AG329,AL329,AQ329,AV329,BA329)-SUM(I329,N329,S329,X329,AC329,AH329,AM329)))</f>
        <v>0.0</v>
      </c>
      <c r="AS329" s="19">
        <f>ROUND(AO329+AP329-AQ329-AR329,2)</f>
        <v>0.0</v>
      </c>
      <c r="AT329" s="19">
        <f>AX328</f>
        <v>0.0</v>
      </c>
      <c r="AU329" s="19">
        <f>ROUND(AT329*$AU$5/12,2)</f>
        <v>0.0</v>
      </c>
      <c r="AV329" s="19">
        <f>MIN($AV$5,AT329+AU329)</f>
        <v>0.0</v>
      </c>
      <c r="AW329" s="19">
        <f>MAX(0,MIN(AT329+AU329-AV329,MonthlyPayment-SUM(H329,M329,R329,W329,AB329,AG329,AL329,AQ329,AV329,BA329)-SUM(I329,N329,S329,X329,AC329,AH329,AM329,AR329)))</f>
        <v>0.0</v>
      </c>
      <c r="AX329" s="19">
        <f>ROUND(AT329+AU329-AV329-AW329,2)</f>
        <v>0.0</v>
      </c>
      <c r="AY329" s="19">
        <f>BC328</f>
        <v>0.0</v>
      </c>
      <c r="AZ329" s="19">
        <f>ROUND(AY329*$AZ$5/12,2)</f>
        <v>0.0</v>
      </c>
      <c r="BA329" s="19">
        <f>MIN($BA$5,AY329+AZ329)</f>
        <v>0.0</v>
      </c>
      <c r="BB329" s="19">
        <f>MAX(0,MIN(AY329+AZ329-BA329,MonthlyPayment-SUM(H329,M329,R329,W329,AB329,AG329,AL329,AQ329,AV329,BA329)-SUM(I329,N329,S329,X329,AC329,AH329,AM329,AR329,AW329)))</f>
        <v>0.0</v>
      </c>
      <c r="BC329" s="19">
        <f>ROUND(AY329+AZ329-BA329-BB329,2)</f>
        <v>0.0</v>
      </c>
    </row>
    <row r="330" spans="1:55">
      <c r="A330" s="9">
        <v>324</v>
      </c>
      <c r="B330" s="15">
        <f>IF(FirstPayment="","",EDATE(FirstPayment,A330-1))</f>
        <v/>
      </c>
      <c r="C330" s="19">
        <f>SUM(H330,M330,R330,W330,AB330,AG330,AL330,AQ330,AV330,BA330,I330,N330,S330,X330,AC330,AH330,AM330,AR330,AW330,BB330)</f>
        <v>0.0</v>
      </c>
      <c r="D330" s="19">
        <f>SUM(J330,O330,T330,Y330,AD330,AI330,AN330,AS330,AX330,BC330)</f>
        <v>0.0</v>
      </c>
      <c r="E330" s="19">
        <f>SUM(G330,L330,Q330,V330,AA330,AF330,AK330,AP330,AU330,AZ330)</f>
        <v>0.0</v>
      </c>
      <c r="F330" s="19">
        <f>J329</f>
        <v>0.0</v>
      </c>
      <c r="G330" s="19">
        <f>ROUND(F330*$G$5/12,2)</f>
        <v>0.0</v>
      </c>
      <c r="H330" s="19">
        <f>MIN($H$5,F330+G330)</f>
        <v>0.0</v>
      </c>
      <c r="I330" s="19">
        <f>MAX(0,MIN(F330+G330-H330,MonthlyPayment-SUM(H330,M330,R330,W330,AB330,AG330,AL330,AQ330,AV330,BA330)))</f>
        <v>0.0</v>
      </c>
      <c r="J330" s="19">
        <f>ROUND(F330+G330-H330-I330,2)</f>
        <v>0.0</v>
      </c>
      <c r="K330" s="19">
        <f>O329</f>
        <v>0.0</v>
      </c>
      <c r="L330" s="19">
        <f>ROUND(K330*$L$5/12,2)</f>
        <v>0.0</v>
      </c>
      <c r="M330" s="19">
        <f>MIN($M$5,K330+L330)</f>
        <v>0.0</v>
      </c>
      <c r="N330" s="19">
        <f>MAX(0,MIN(K330+L330-M330,MonthlyPayment-SUM(H330,M330,R330,W330,AB330,AG330,AL330,AQ330,AV330,BA330)-SUM(I330)))</f>
        <v>0.0</v>
      </c>
      <c r="O330" s="19">
        <f>ROUND(K330+L330-M330-N330,2)</f>
        <v>0.0</v>
      </c>
      <c r="P330" s="19">
        <f>T329</f>
        <v>0.0</v>
      </c>
      <c r="Q330" s="19">
        <f>ROUND(P330*$Q$5/12,2)</f>
        <v>0.0</v>
      </c>
      <c r="R330" s="19">
        <f>MIN($R$5,P330+Q330)</f>
        <v>0.0</v>
      </c>
      <c r="S330" s="19">
        <f>MAX(0,MIN(P330+Q330-R330,MonthlyPayment-SUM(H330,M330,R330,W330,AB330,AG330,AL330,AQ330,AV330,BA330)-SUM(I330,N330)))</f>
        <v>0.0</v>
      </c>
      <c r="T330" s="19">
        <f>ROUND(P330+Q330-R330-S330,2)</f>
        <v>0.0</v>
      </c>
      <c r="U330" s="19">
        <f>Y329</f>
        <v>0.0</v>
      </c>
      <c r="V330" s="19">
        <f>ROUND(U330*$V$5/12,2)</f>
        <v>0.0</v>
      </c>
      <c r="W330" s="19">
        <f>MIN($W$5,U330+V330)</f>
        <v>0.0</v>
      </c>
      <c r="X330" s="19">
        <f>MAX(0,MIN(U330+V330-W330,MonthlyPayment-SUM(H330,M330,R330,W330,AB330,AG330,AL330,AQ330,AV330,BA330)-SUM(I330,N330,S330)))</f>
        <v>0.0</v>
      </c>
      <c r="Y330" s="19">
        <f>ROUND(U330+V330-W330-X330,2)</f>
        <v>0.0</v>
      </c>
      <c r="Z330" s="19">
        <f>AD329</f>
        <v>0.0</v>
      </c>
      <c r="AA330" s="19">
        <f>ROUND(Z330*$AA$5/12,2)</f>
        <v>0.0</v>
      </c>
      <c r="AB330" s="19">
        <f>MIN($AB$5,Z330+AA330)</f>
        <v>0.0</v>
      </c>
      <c r="AC330" s="19">
        <f>MAX(0,MIN(Z330+AA330-AB330,MonthlyPayment-SUM(H330,M330,R330,W330,AB330,AG330,AL330,AQ330,AV330,BA330)-SUM(I330,N330,S330,X330)))</f>
        <v>0.0</v>
      </c>
      <c r="AD330" s="19">
        <f>ROUND(Z330+AA330-AB330-AC330,2)</f>
        <v>0.0</v>
      </c>
      <c r="AE330" s="19">
        <f>AI329</f>
        <v>0.0</v>
      </c>
      <c r="AF330" s="19">
        <f>ROUND(AE330*$AF$5/12,2)</f>
        <v>0.0</v>
      </c>
      <c r="AG330" s="19">
        <f>MIN($AG$5,AE330+AF330)</f>
        <v>0.0</v>
      </c>
      <c r="AH330" s="19">
        <f>MAX(0,MIN(AE330+AF330-AG330,MonthlyPayment-SUM(H330,M330,R330,W330,AB330,AG330,AL330,AQ330,AV330,BA330)-SUM(I330,N330,S330,X330,AC330)))</f>
        <v>0.0</v>
      </c>
      <c r="AI330" s="19">
        <f>ROUND(AE330+AF330-AG330-AH330,2)</f>
        <v>0.0</v>
      </c>
      <c r="AJ330" s="19">
        <f>AN329</f>
        <v>0.0</v>
      </c>
      <c r="AK330" s="19">
        <f>ROUND(AJ330*$AK$5/12,2)</f>
        <v>0.0</v>
      </c>
      <c r="AL330" s="19">
        <f>MIN($AL$5,AJ330+AK330)</f>
        <v>0.0</v>
      </c>
      <c r="AM330" s="19">
        <f>MAX(0,MIN(AJ330+AK330-AL330,MonthlyPayment-SUM(H330,M330,R330,W330,AB330,AG330,AL330,AQ330,AV330,BA330)-SUM(I330,N330,S330,X330,AC330,AH330)))</f>
        <v>0.0</v>
      </c>
      <c r="AN330" s="19">
        <f>ROUND(AJ330+AK330-AL330-AM330,2)</f>
        <v>0.0</v>
      </c>
      <c r="AO330" s="19">
        <f>AS329</f>
        <v>0.0</v>
      </c>
      <c r="AP330" s="19">
        <f>ROUND(AO330*$AP$5/12,2)</f>
        <v>0.0</v>
      </c>
      <c r="AQ330" s="19">
        <f>MIN($AQ$5,AO330+AP330)</f>
        <v>0.0</v>
      </c>
      <c r="AR330" s="19">
        <f>MAX(0,MIN(AO330+AP330-AQ330,MonthlyPayment-SUM(H330,M330,R330,W330,AB330,AG330,AL330,AQ330,AV330,BA330)-SUM(I330,N330,S330,X330,AC330,AH330,AM330)))</f>
        <v>0.0</v>
      </c>
      <c r="AS330" s="19">
        <f>ROUND(AO330+AP330-AQ330-AR330,2)</f>
        <v>0.0</v>
      </c>
      <c r="AT330" s="19">
        <f>AX329</f>
        <v>0.0</v>
      </c>
      <c r="AU330" s="19">
        <f>ROUND(AT330*$AU$5/12,2)</f>
        <v>0.0</v>
      </c>
      <c r="AV330" s="19">
        <f>MIN($AV$5,AT330+AU330)</f>
        <v>0.0</v>
      </c>
      <c r="AW330" s="19">
        <f>MAX(0,MIN(AT330+AU330-AV330,MonthlyPayment-SUM(H330,M330,R330,W330,AB330,AG330,AL330,AQ330,AV330,BA330)-SUM(I330,N330,S330,X330,AC330,AH330,AM330,AR330)))</f>
        <v>0.0</v>
      </c>
      <c r="AX330" s="19">
        <f>ROUND(AT330+AU330-AV330-AW330,2)</f>
        <v>0.0</v>
      </c>
      <c r="AY330" s="19">
        <f>BC329</f>
        <v>0.0</v>
      </c>
      <c r="AZ330" s="19">
        <f>ROUND(AY330*$AZ$5/12,2)</f>
        <v>0.0</v>
      </c>
      <c r="BA330" s="19">
        <f>MIN($BA$5,AY330+AZ330)</f>
        <v>0.0</v>
      </c>
      <c r="BB330" s="19">
        <f>MAX(0,MIN(AY330+AZ330-BA330,MonthlyPayment-SUM(H330,M330,R330,W330,AB330,AG330,AL330,AQ330,AV330,BA330)-SUM(I330,N330,S330,X330,AC330,AH330,AM330,AR330,AW330)))</f>
        <v>0.0</v>
      </c>
      <c r="BC330" s="19">
        <f>ROUND(AY330+AZ330-BA330-BB330,2)</f>
        <v>0.0</v>
      </c>
    </row>
    <row r="331" spans="1:55">
      <c r="A331" s="9">
        <v>325</v>
      </c>
      <c r="B331" s="15">
        <f>IF(FirstPayment="","",EDATE(FirstPayment,A331-1))</f>
        <v/>
      </c>
      <c r="C331" s="19">
        <f>SUM(H331,M331,R331,W331,AB331,AG331,AL331,AQ331,AV331,BA331,I331,N331,S331,X331,AC331,AH331,AM331,AR331,AW331,BB331)</f>
        <v>0.0</v>
      </c>
      <c r="D331" s="19">
        <f>SUM(J331,O331,T331,Y331,AD331,AI331,AN331,AS331,AX331,BC331)</f>
        <v>0.0</v>
      </c>
      <c r="E331" s="19">
        <f>SUM(G331,L331,Q331,V331,AA331,AF331,AK331,AP331,AU331,AZ331)</f>
        <v>0.0</v>
      </c>
      <c r="F331" s="19">
        <f>J330</f>
        <v>0.0</v>
      </c>
      <c r="G331" s="19">
        <f>ROUND(F331*$G$5/12,2)</f>
        <v>0.0</v>
      </c>
      <c r="H331" s="19">
        <f>MIN($H$5,F331+G331)</f>
        <v>0.0</v>
      </c>
      <c r="I331" s="19">
        <f>MAX(0,MIN(F331+G331-H331,MonthlyPayment-SUM(H331,M331,R331,W331,AB331,AG331,AL331,AQ331,AV331,BA331)))</f>
        <v>0.0</v>
      </c>
      <c r="J331" s="19">
        <f>ROUND(F331+G331-H331-I331,2)</f>
        <v>0.0</v>
      </c>
      <c r="K331" s="19">
        <f>O330</f>
        <v>0.0</v>
      </c>
      <c r="L331" s="19">
        <f>ROUND(K331*$L$5/12,2)</f>
        <v>0.0</v>
      </c>
      <c r="M331" s="19">
        <f>MIN($M$5,K331+L331)</f>
        <v>0.0</v>
      </c>
      <c r="N331" s="19">
        <f>MAX(0,MIN(K331+L331-M331,MonthlyPayment-SUM(H331,M331,R331,W331,AB331,AG331,AL331,AQ331,AV331,BA331)-SUM(I331)))</f>
        <v>0.0</v>
      </c>
      <c r="O331" s="19">
        <f>ROUND(K331+L331-M331-N331,2)</f>
        <v>0.0</v>
      </c>
      <c r="P331" s="19">
        <f>T330</f>
        <v>0.0</v>
      </c>
      <c r="Q331" s="19">
        <f>ROUND(P331*$Q$5/12,2)</f>
        <v>0.0</v>
      </c>
      <c r="R331" s="19">
        <f>MIN($R$5,P331+Q331)</f>
        <v>0.0</v>
      </c>
      <c r="S331" s="19">
        <f>MAX(0,MIN(P331+Q331-R331,MonthlyPayment-SUM(H331,M331,R331,W331,AB331,AG331,AL331,AQ331,AV331,BA331)-SUM(I331,N331)))</f>
        <v>0.0</v>
      </c>
      <c r="T331" s="19">
        <f>ROUND(P331+Q331-R331-S331,2)</f>
        <v>0.0</v>
      </c>
      <c r="U331" s="19">
        <f>Y330</f>
        <v>0.0</v>
      </c>
      <c r="V331" s="19">
        <f>ROUND(U331*$V$5/12,2)</f>
        <v>0.0</v>
      </c>
      <c r="W331" s="19">
        <f>MIN($W$5,U331+V331)</f>
        <v>0.0</v>
      </c>
      <c r="X331" s="19">
        <f>MAX(0,MIN(U331+V331-W331,MonthlyPayment-SUM(H331,M331,R331,W331,AB331,AG331,AL331,AQ331,AV331,BA331)-SUM(I331,N331,S331)))</f>
        <v>0.0</v>
      </c>
      <c r="Y331" s="19">
        <f>ROUND(U331+V331-W331-X331,2)</f>
        <v>0.0</v>
      </c>
      <c r="Z331" s="19">
        <f>AD330</f>
        <v>0.0</v>
      </c>
      <c r="AA331" s="19">
        <f>ROUND(Z331*$AA$5/12,2)</f>
        <v>0.0</v>
      </c>
      <c r="AB331" s="19">
        <f>MIN($AB$5,Z331+AA331)</f>
        <v>0.0</v>
      </c>
      <c r="AC331" s="19">
        <f>MAX(0,MIN(Z331+AA331-AB331,MonthlyPayment-SUM(H331,M331,R331,W331,AB331,AG331,AL331,AQ331,AV331,BA331)-SUM(I331,N331,S331,X331)))</f>
        <v>0.0</v>
      </c>
      <c r="AD331" s="19">
        <f>ROUND(Z331+AA331-AB331-AC331,2)</f>
        <v>0.0</v>
      </c>
      <c r="AE331" s="19">
        <f>AI330</f>
        <v>0.0</v>
      </c>
      <c r="AF331" s="19">
        <f>ROUND(AE331*$AF$5/12,2)</f>
        <v>0.0</v>
      </c>
      <c r="AG331" s="19">
        <f>MIN($AG$5,AE331+AF331)</f>
        <v>0.0</v>
      </c>
      <c r="AH331" s="19">
        <f>MAX(0,MIN(AE331+AF331-AG331,MonthlyPayment-SUM(H331,M331,R331,W331,AB331,AG331,AL331,AQ331,AV331,BA331)-SUM(I331,N331,S331,X331,AC331)))</f>
        <v>0.0</v>
      </c>
      <c r="AI331" s="19">
        <f>ROUND(AE331+AF331-AG331-AH331,2)</f>
        <v>0.0</v>
      </c>
      <c r="AJ331" s="19">
        <f>AN330</f>
        <v>0.0</v>
      </c>
      <c r="AK331" s="19">
        <f>ROUND(AJ331*$AK$5/12,2)</f>
        <v>0.0</v>
      </c>
      <c r="AL331" s="19">
        <f>MIN($AL$5,AJ331+AK331)</f>
        <v>0.0</v>
      </c>
      <c r="AM331" s="19">
        <f>MAX(0,MIN(AJ331+AK331-AL331,MonthlyPayment-SUM(H331,M331,R331,W331,AB331,AG331,AL331,AQ331,AV331,BA331)-SUM(I331,N331,S331,X331,AC331,AH331)))</f>
        <v>0.0</v>
      </c>
      <c r="AN331" s="19">
        <f>ROUND(AJ331+AK331-AL331-AM331,2)</f>
        <v>0.0</v>
      </c>
      <c r="AO331" s="19">
        <f>AS330</f>
        <v>0.0</v>
      </c>
      <c r="AP331" s="19">
        <f>ROUND(AO331*$AP$5/12,2)</f>
        <v>0.0</v>
      </c>
      <c r="AQ331" s="19">
        <f>MIN($AQ$5,AO331+AP331)</f>
        <v>0.0</v>
      </c>
      <c r="AR331" s="19">
        <f>MAX(0,MIN(AO331+AP331-AQ331,MonthlyPayment-SUM(H331,M331,R331,W331,AB331,AG331,AL331,AQ331,AV331,BA331)-SUM(I331,N331,S331,X331,AC331,AH331,AM331)))</f>
        <v>0.0</v>
      </c>
      <c r="AS331" s="19">
        <f>ROUND(AO331+AP331-AQ331-AR331,2)</f>
        <v>0.0</v>
      </c>
      <c r="AT331" s="19">
        <f>AX330</f>
        <v>0.0</v>
      </c>
      <c r="AU331" s="19">
        <f>ROUND(AT331*$AU$5/12,2)</f>
        <v>0.0</v>
      </c>
      <c r="AV331" s="19">
        <f>MIN($AV$5,AT331+AU331)</f>
        <v>0.0</v>
      </c>
      <c r="AW331" s="19">
        <f>MAX(0,MIN(AT331+AU331-AV331,MonthlyPayment-SUM(H331,M331,R331,W331,AB331,AG331,AL331,AQ331,AV331,BA331)-SUM(I331,N331,S331,X331,AC331,AH331,AM331,AR331)))</f>
        <v>0.0</v>
      </c>
      <c r="AX331" s="19">
        <f>ROUND(AT331+AU331-AV331-AW331,2)</f>
        <v>0.0</v>
      </c>
      <c r="AY331" s="19">
        <f>BC330</f>
        <v>0.0</v>
      </c>
      <c r="AZ331" s="19">
        <f>ROUND(AY331*$AZ$5/12,2)</f>
        <v>0.0</v>
      </c>
      <c r="BA331" s="19">
        <f>MIN($BA$5,AY331+AZ331)</f>
        <v>0.0</v>
      </c>
      <c r="BB331" s="19">
        <f>MAX(0,MIN(AY331+AZ331-BA331,MonthlyPayment-SUM(H331,M331,R331,W331,AB331,AG331,AL331,AQ331,AV331,BA331)-SUM(I331,N331,S331,X331,AC331,AH331,AM331,AR331,AW331)))</f>
        <v>0.0</v>
      </c>
      <c r="BC331" s="19">
        <f>ROUND(AY331+AZ331-BA331-BB331,2)</f>
        <v>0.0</v>
      </c>
    </row>
    <row r="332" spans="1:55">
      <c r="A332" s="9">
        <v>326</v>
      </c>
      <c r="B332" s="15">
        <f>IF(FirstPayment="","",EDATE(FirstPayment,A332-1))</f>
        <v/>
      </c>
      <c r="C332" s="19">
        <f>SUM(H332,M332,R332,W332,AB332,AG332,AL332,AQ332,AV332,BA332,I332,N332,S332,X332,AC332,AH332,AM332,AR332,AW332,BB332)</f>
        <v>0.0</v>
      </c>
      <c r="D332" s="19">
        <f>SUM(J332,O332,T332,Y332,AD332,AI332,AN332,AS332,AX332,BC332)</f>
        <v>0.0</v>
      </c>
      <c r="E332" s="19">
        <f>SUM(G332,L332,Q332,V332,AA332,AF332,AK332,AP332,AU332,AZ332)</f>
        <v>0.0</v>
      </c>
      <c r="F332" s="19">
        <f>J331</f>
        <v>0.0</v>
      </c>
      <c r="G332" s="19">
        <f>ROUND(F332*$G$5/12,2)</f>
        <v>0.0</v>
      </c>
      <c r="H332" s="19">
        <f>MIN($H$5,F332+G332)</f>
        <v>0.0</v>
      </c>
      <c r="I332" s="19">
        <f>MAX(0,MIN(F332+G332-H332,MonthlyPayment-SUM(H332,M332,R332,W332,AB332,AG332,AL332,AQ332,AV332,BA332)))</f>
        <v>0.0</v>
      </c>
      <c r="J332" s="19">
        <f>ROUND(F332+G332-H332-I332,2)</f>
        <v>0.0</v>
      </c>
      <c r="K332" s="19">
        <f>O331</f>
        <v>0.0</v>
      </c>
      <c r="L332" s="19">
        <f>ROUND(K332*$L$5/12,2)</f>
        <v>0.0</v>
      </c>
      <c r="M332" s="19">
        <f>MIN($M$5,K332+L332)</f>
        <v>0.0</v>
      </c>
      <c r="N332" s="19">
        <f>MAX(0,MIN(K332+L332-M332,MonthlyPayment-SUM(H332,M332,R332,W332,AB332,AG332,AL332,AQ332,AV332,BA332)-SUM(I332)))</f>
        <v>0.0</v>
      </c>
      <c r="O332" s="19">
        <f>ROUND(K332+L332-M332-N332,2)</f>
        <v>0.0</v>
      </c>
      <c r="P332" s="19">
        <f>T331</f>
        <v>0.0</v>
      </c>
      <c r="Q332" s="19">
        <f>ROUND(P332*$Q$5/12,2)</f>
        <v>0.0</v>
      </c>
      <c r="R332" s="19">
        <f>MIN($R$5,P332+Q332)</f>
        <v>0.0</v>
      </c>
      <c r="S332" s="19">
        <f>MAX(0,MIN(P332+Q332-R332,MonthlyPayment-SUM(H332,M332,R332,W332,AB332,AG332,AL332,AQ332,AV332,BA332)-SUM(I332,N332)))</f>
        <v>0.0</v>
      </c>
      <c r="T332" s="19">
        <f>ROUND(P332+Q332-R332-S332,2)</f>
        <v>0.0</v>
      </c>
      <c r="U332" s="19">
        <f>Y331</f>
        <v>0.0</v>
      </c>
      <c r="V332" s="19">
        <f>ROUND(U332*$V$5/12,2)</f>
        <v>0.0</v>
      </c>
      <c r="W332" s="19">
        <f>MIN($W$5,U332+V332)</f>
        <v>0.0</v>
      </c>
      <c r="X332" s="19">
        <f>MAX(0,MIN(U332+V332-W332,MonthlyPayment-SUM(H332,M332,R332,W332,AB332,AG332,AL332,AQ332,AV332,BA332)-SUM(I332,N332,S332)))</f>
        <v>0.0</v>
      </c>
      <c r="Y332" s="19">
        <f>ROUND(U332+V332-W332-X332,2)</f>
        <v>0.0</v>
      </c>
      <c r="Z332" s="19">
        <f>AD331</f>
        <v>0.0</v>
      </c>
      <c r="AA332" s="19">
        <f>ROUND(Z332*$AA$5/12,2)</f>
        <v>0.0</v>
      </c>
      <c r="AB332" s="19">
        <f>MIN($AB$5,Z332+AA332)</f>
        <v>0.0</v>
      </c>
      <c r="AC332" s="19">
        <f>MAX(0,MIN(Z332+AA332-AB332,MonthlyPayment-SUM(H332,M332,R332,W332,AB332,AG332,AL332,AQ332,AV332,BA332)-SUM(I332,N332,S332,X332)))</f>
        <v>0.0</v>
      </c>
      <c r="AD332" s="19">
        <f>ROUND(Z332+AA332-AB332-AC332,2)</f>
        <v>0.0</v>
      </c>
      <c r="AE332" s="19">
        <f>AI331</f>
        <v>0.0</v>
      </c>
      <c r="AF332" s="19">
        <f>ROUND(AE332*$AF$5/12,2)</f>
        <v>0.0</v>
      </c>
      <c r="AG332" s="19">
        <f>MIN($AG$5,AE332+AF332)</f>
        <v>0.0</v>
      </c>
      <c r="AH332" s="19">
        <f>MAX(0,MIN(AE332+AF332-AG332,MonthlyPayment-SUM(H332,M332,R332,W332,AB332,AG332,AL332,AQ332,AV332,BA332)-SUM(I332,N332,S332,X332,AC332)))</f>
        <v>0.0</v>
      </c>
      <c r="AI332" s="19">
        <f>ROUND(AE332+AF332-AG332-AH332,2)</f>
        <v>0.0</v>
      </c>
      <c r="AJ332" s="19">
        <f>AN331</f>
        <v>0.0</v>
      </c>
      <c r="AK332" s="19">
        <f>ROUND(AJ332*$AK$5/12,2)</f>
        <v>0.0</v>
      </c>
      <c r="AL332" s="19">
        <f>MIN($AL$5,AJ332+AK332)</f>
        <v>0.0</v>
      </c>
      <c r="AM332" s="19">
        <f>MAX(0,MIN(AJ332+AK332-AL332,MonthlyPayment-SUM(H332,M332,R332,W332,AB332,AG332,AL332,AQ332,AV332,BA332)-SUM(I332,N332,S332,X332,AC332,AH332)))</f>
        <v>0.0</v>
      </c>
      <c r="AN332" s="19">
        <f>ROUND(AJ332+AK332-AL332-AM332,2)</f>
        <v>0.0</v>
      </c>
      <c r="AO332" s="19">
        <f>AS331</f>
        <v>0.0</v>
      </c>
      <c r="AP332" s="19">
        <f>ROUND(AO332*$AP$5/12,2)</f>
        <v>0.0</v>
      </c>
      <c r="AQ332" s="19">
        <f>MIN($AQ$5,AO332+AP332)</f>
        <v>0.0</v>
      </c>
      <c r="AR332" s="19">
        <f>MAX(0,MIN(AO332+AP332-AQ332,MonthlyPayment-SUM(H332,M332,R332,W332,AB332,AG332,AL332,AQ332,AV332,BA332)-SUM(I332,N332,S332,X332,AC332,AH332,AM332)))</f>
        <v>0.0</v>
      </c>
      <c r="AS332" s="19">
        <f>ROUND(AO332+AP332-AQ332-AR332,2)</f>
        <v>0.0</v>
      </c>
      <c r="AT332" s="19">
        <f>AX331</f>
        <v>0.0</v>
      </c>
      <c r="AU332" s="19">
        <f>ROUND(AT332*$AU$5/12,2)</f>
        <v>0.0</v>
      </c>
      <c r="AV332" s="19">
        <f>MIN($AV$5,AT332+AU332)</f>
        <v>0.0</v>
      </c>
      <c r="AW332" s="19">
        <f>MAX(0,MIN(AT332+AU332-AV332,MonthlyPayment-SUM(H332,M332,R332,W332,AB332,AG332,AL332,AQ332,AV332,BA332)-SUM(I332,N332,S332,X332,AC332,AH332,AM332,AR332)))</f>
        <v>0.0</v>
      </c>
      <c r="AX332" s="19">
        <f>ROUND(AT332+AU332-AV332-AW332,2)</f>
        <v>0.0</v>
      </c>
      <c r="AY332" s="19">
        <f>BC331</f>
        <v>0.0</v>
      </c>
      <c r="AZ332" s="19">
        <f>ROUND(AY332*$AZ$5/12,2)</f>
        <v>0.0</v>
      </c>
      <c r="BA332" s="19">
        <f>MIN($BA$5,AY332+AZ332)</f>
        <v>0.0</v>
      </c>
      <c r="BB332" s="19">
        <f>MAX(0,MIN(AY332+AZ332-BA332,MonthlyPayment-SUM(H332,M332,R332,W332,AB332,AG332,AL332,AQ332,AV332,BA332)-SUM(I332,N332,S332,X332,AC332,AH332,AM332,AR332,AW332)))</f>
        <v>0.0</v>
      </c>
      <c r="BC332" s="19">
        <f>ROUND(AY332+AZ332-BA332-BB332,2)</f>
        <v>0.0</v>
      </c>
    </row>
    <row r="333" spans="1:55">
      <c r="A333" s="9">
        <v>327</v>
      </c>
      <c r="B333" s="15">
        <f>IF(FirstPayment="","",EDATE(FirstPayment,A333-1))</f>
        <v/>
      </c>
      <c r="C333" s="19">
        <f>SUM(H333,M333,R333,W333,AB333,AG333,AL333,AQ333,AV333,BA333,I333,N333,S333,X333,AC333,AH333,AM333,AR333,AW333,BB333)</f>
        <v>0.0</v>
      </c>
      <c r="D333" s="19">
        <f>SUM(J333,O333,T333,Y333,AD333,AI333,AN333,AS333,AX333,BC333)</f>
        <v>0.0</v>
      </c>
      <c r="E333" s="19">
        <f>SUM(G333,L333,Q333,V333,AA333,AF333,AK333,AP333,AU333,AZ333)</f>
        <v>0.0</v>
      </c>
      <c r="F333" s="19">
        <f>J332</f>
        <v>0.0</v>
      </c>
      <c r="G333" s="19">
        <f>ROUND(F333*$G$5/12,2)</f>
        <v>0.0</v>
      </c>
      <c r="H333" s="19">
        <f>MIN($H$5,F333+G333)</f>
        <v>0.0</v>
      </c>
      <c r="I333" s="19">
        <f>MAX(0,MIN(F333+G333-H333,MonthlyPayment-SUM(H333,M333,R333,W333,AB333,AG333,AL333,AQ333,AV333,BA333)))</f>
        <v>0.0</v>
      </c>
      <c r="J333" s="19">
        <f>ROUND(F333+G333-H333-I333,2)</f>
        <v>0.0</v>
      </c>
      <c r="K333" s="19">
        <f>O332</f>
        <v>0.0</v>
      </c>
      <c r="L333" s="19">
        <f>ROUND(K333*$L$5/12,2)</f>
        <v>0.0</v>
      </c>
      <c r="M333" s="19">
        <f>MIN($M$5,K333+L333)</f>
        <v>0.0</v>
      </c>
      <c r="N333" s="19">
        <f>MAX(0,MIN(K333+L333-M333,MonthlyPayment-SUM(H333,M333,R333,W333,AB333,AG333,AL333,AQ333,AV333,BA333)-SUM(I333)))</f>
        <v>0.0</v>
      </c>
      <c r="O333" s="19">
        <f>ROUND(K333+L333-M333-N333,2)</f>
        <v>0.0</v>
      </c>
      <c r="P333" s="19">
        <f>T332</f>
        <v>0.0</v>
      </c>
      <c r="Q333" s="19">
        <f>ROUND(P333*$Q$5/12,2)</f>
        <v>0.0</v>
      </c>
      <c r="R333" s="19">
        <f>MIN($R$5,P333+Q333)</f>
        <v>0.0</v>
      </c>
      <c r="S333" s="19">
        <f>MAX(0,MIN(P333+Q333-R333,MonthlyPayment-SUM(H333,M333,R333,W333,AB333,AG333,AL333,AQ333,AV333,BA333)-SUM(I333,N333)))</f>
        <v>0.0</v>
      </c>
      <c r="T333" s="19">
        <f>ROUND(P333+Q333-R333-S333,2)</f>
        <v>0.0</v>
      </c>
      <c r="U333" s="19">
        <f>Y332</f>
        <v>0.0</v>
      </c>
      <c r="V333" s="19">
        <f>ROUND(U333*$V$5/12,2)</f>
        <v>0.0</v>
      </c>
      <c r="W333" s="19">
        <f>MIN($W$5,U333+V333)</f>
        <v>0.0</v>
      </c>
      <c r="X333" s="19">
        <f>MAX(0,MIN(U333+V333-W333,MonthlyPayment-SUM(H333,M333,R333,W333,AB333,AG333,AL333,AQ333,AV333,BA333)-SUM(I333,N333,S333)))</f>
        <v>0.0</v>
      </c>
      <c r="Y333" s="19">
        <f>ROUND(U333+V333-W333-X333,2)</f>
        <v>0.0</v>
      </c>
      <c r="Z333" s="19">
        <f>AD332</f>
        <v>0.0</v>
      </c>
      <c r="AA333" s="19">
        <f>ROUND(Z333*$AA$5/12,2)</f>
        <v>0.0</v>
      </c>
      <c r="AB333" s="19">
        <f>MIN($AB$5,Z333+AA333)</f>
        <v>0.0</v>
      </c>
      <c r="AC333" s="19">
        <f>MAX(0,MIN(Z333+AA333-AB333,MonthlyPayment-SUM(H333,M333,R333,W333,AB333,AG333,AL333,AQ333,AV333,BA333)-SUM(I333,N333,S333,X333)))</f>
        <v>0.0</v>
      </c>
      <c r="AD333" s="19">
        <f>ROUND(Z333+AA333-AB333-AC333,2)</f>
        <v>0.0</v>
      </c>
      <c r="AE333" s="19">
        <f>AI332</f>
        <v>0.0</v>
      </c>
      <c r="AF333" s="19">
        <f>ROUND(AE333*$AF$5/12,2)</f>
        <v>0.0</v>
      </c>
      <c r="AG333" s="19">
        <f>MIN($AG$5,AE333+AF333)</f>
        <v>0.0</v>
      </c>
      <c r="AH333" s="19">
        <f>MAX(0,MIN(AE333+AF333-AG333,MonthlyPayment-SUM(H333,M333,R333,W333,AB333,AG333,AL333,AQ333,AV333,BA333)-SUM(I333,N333,S333,X333,AC333)))</f>
        <v>0.0</v>
      </c>
      <c r="AI333" s="19">
        <f>ROUND(AE333+AF333-AG333-AH333,2)</f>
        <v>0.0</v>
      </c>
      <c r="AJ333" s="19">
        <f>AN332</f>
        <v>0.0</v>
      </c>
      <c r="AK333" s="19">
        <f>ROUND(AJ333*$AK$5/12,2)</f>
        <v>0.0</v>
      </c>
      <c r="AL333" s="19">
        <f>MIN($AL$5,AJ333+AK333)</f>
        <v>0.0</v>
      </c>
      <c r="AM333" s="19">
        <f>MAX(0,MIN(AJ333+AK333-AL333,MonthlyPayment-SUM(H333,M333,R333,W333,AB333,AG333,AL333,AQ333,AV333,BA333)-SUM(I333,N333,S333,X333,AC333,AH333)))</f>
        <v>0.0</v>
      </c>
      <c r="AN333" s="19">
        <f>ROUND(AJ333+AK333-AL333-AM333,2)</f>
        <v>0.0</v>
      </c>
      <c r="AO333" s="19">
        <f>AS332</f>
        <v>0.0</v>
      </c>
      <c r="AP333" s="19">
        <f>ROUND(AO333*$AP$5/12,2)</f>
        <v>0.0</v>
      </c>
      <c r="AQ333" s="19">
        <f>MIN($AQ$5,AO333+AP333)</f>
        <v>0.0</v>
      </c>
      <c r="AR333" s="19">
        <f>MAX(0,MIN(AO333+AP333-AQ333,MonthlyPayment-SUM(H333,M333,R333,W333,AB333,AG333,AL333,AQ333,AV333,BA333)-SUM(I333,N333,S333,X333,AC333,AH333,AM333)))</f>
        <v>0.0</v>
      </c>
      <c r="AS333" s="19">
        <f>ROUND(AO333+AP333-AQ333-AR333,2)</f>
        <v>0.0</v>
      </c>
      <c r="AT333" s="19">
        <f>AX332</f>
        <v>0.0</v>
      </c>
      <c r="AU333" s="19">
        <f>ROUND(AT333*$AU$5/12,2)</f>
        <v>0.0</v>
      </c>
      <c r="AV333" s="19">
        <f>MIN($AV$5,AT333+AU333)</f>
        <v>0.0</v>
      </c>
      <c r="AW333" s="19">
        <f>MAX(0,MIN(AT333+AU333-AV333,MonthlyPayment-SUM(H333,M333,R333,W333,AB333,AG333,AL333,AQ333,AV333,BA333)-SUM(I333,N333,S333,X333,AC333,AH333,AM333,AR333)))</f>
        <v>0.0</v>
      </c>
      <c r="AX333" s="19">
        <f>ROUND(AT333+AU333-AV333-AW333,2)</f>
        <v>0.0</v>
      </c>
      <c r="AY333" s="19">
        <f>BC332</f>
        <v>0.0</v>
      </c>
      <c r="AZ333" s="19">
        <f>ROUND(AY333*$AZ$5/12,2)</f>
        <v>0.0</v>
      </c>
      <c r="BA333" s="19">
        <f>MIN($BA$5,AY333+AZ333)</f>
        <v>0.0</v>
      </c>
      <c r="BB333" s="19">
        <f>MAX(0,MIN(AY333+AZ333-BA333,MonthlyPayment-SUM(H333,M333,R333,W333,AB333,AG333,AL333,AQ333,AV333,BA333)-SUM(I333,N333,S333,X333,AC333,AH333,AM333,AR333,AW333)))</f>
        <v>0.0</v>
      </c>
      <c r="BC333" s="19">
        <f>ROUND(AY333+AZ333-BA333-BB333,2)</f>
        <v>0.0</v>
      </c>
    </row>
    <row r="334" spans="1:55">
      <c r="A334" s="9">
        <v>328</v>
      </c>
      <c r="B334" s="15">
        <f>IF(FirstPayment="","",EDATE(FirstPayment,A334-1))</f>
        <v/>
      </c>
      <c r="C334" s="19">
        <f>SUM(H334,M334,R334,W334,AB334,AG334,AL334,AQ334,AV334,BA334,I334,N334,S334,X334,AC334,AH334,AM334,AR334,AW334,BB334)</f>
        <v>0.0</v>
      </c>
      <c r="D334" s="19">
        <f>SUM(J334,O334,T334,Y334,AD334,AI334,AN334,AS334,AX334,BC334)</f>
        <v>0.0</v>
      </c>
      <c r="E334" s="19">
        <f>SUM(G334,L334,Q334,V334,AA334,AF334,AK334,AP334,AU334,AZ334)</f>
        <v>0.0</v>
      </c>
      <c r="F334" s="19">
        <f>J333</f>
        <v>0.0</v>
      </c>
      <c r="G334" s="19">
        <f>ROUND(F334*$G$5/12,2)</f>
        <v>0.0</v>
      </c>
      <c r="H334" s="19">
        <f>MIN($H$5,F334+G334)</f>
        <v>0.0</v>
      </c>
      <c r="I334" s="19">
        <f>MAX(0,MIN(F334+G334-H334,MonthlyPayment-SUM(H334,M334,R334,W334,AB334,AG334,AL334,AQ334,AV334,BA334)))</f>
        <v>0.0</v>
      </c>
      <c r="J334" s="19">
        <f>ROUND(F334+G334-H334-I334,2)</f>
        <v>0.0</v>
      </c>
      <c r="K334" s="19">
        <f>O333</f>
        <v>0.0</v>
      </c>
      <c r="L334" s="19">
        <f>ROUND(K334*$L$5/12,2)</f>
        <v>0.0</v>
      </c>
      <c r="M334" s="19">
        <f>MIN($M$5,K334+L334)</f>
        <v>0.0</v>
      </c>
      <c r="N334" s="19">
        <f>MAX(0,MIN(K334+L334-M334,MonthlyPayment-SUM(H334,M334,R334,W334,AB334,AG334,AL334,AQ334,AV334,BA334)-SUM(I334)))</f>
        <v>0.0</v>
      </c>
      <c r="O334" s="19">
        <f>ROUND(K334+L334-M334-N334,2)</f>
        <v>0.0</v>
      </c>
      <c r="P334" s="19">
        <f>T333</f>
        <v>0.0</v>
      </c>
      <c r="Q334" s="19">
        <f>ROUND(P334*$Q$5/12,2)</f>
        <v>0.0</v>
      </c>
      <c r="R334" s="19">
        <f>MIN($R$5,P334+Q334)</f>
        <v>0.0</v>
      </c>
      <c r="S334" s="19">
        <f>MAX(0,MIN(P334+Q334-R334,MonthlyPayment-SUM(H334,M334,R334,W334,AB334,AG334,AL334,AQ334,AV334,BA334)-SUM(I334,N334)))</f>
        <v>0.0</v>
      </c>
      <c r="T334" s="19">
        <f>ROUND(P334+Q334-R334-S334,2)</f>
        <v>0.0</v>
      </c>
      <c r="U334" s="19">
        <f>Y333</f>
        <v>0.0</v>
      </c>
      <c r="V334" s="19">
        <f>ROUND(U334*$V$5/12,2)</f>
        <v>0.0</v>
      </c>
      <c r="W334" s="19">
        <f>MIN($W$5,U334+V334)</f>
        <v>0.0</v>
      </c>
      <c r="X334" s="19">
        <f>MAX(0,MIN(U334+V334-W334,MonthlyPayment-SUM(H334,M334,R334,W334,AB334,AG334,AL334,AQ334,AV334,BA334)-SUM(I334,N334,S334)))</f>
        <v>0.0</v>
      </c>
      <c r="Y334" s="19">
        <f>ROUND(U334+V334-W334-X334,2)</f>
        <v>0.0</v>
      </c>
      <c r="Z334" s="19">
        <f>AD333</f>
        <v>0.0</v>
      </c>
      <c r="AA334" s="19">
        <f>ROUND(Z334*$AA$5/12,2)</f>
        <v>0.0</v>
      </c>
      <c r="AB334" s="19">
        <f>MIN($AB$5,Z334+AA334)</f>
        <v>0.0</v>
      </c>
      <c r="AC334" s="19">
        <f>MAX(0,MIN(Z334+AA334-AB334,MonthlyPayment-SUM(H334,M334,R334,W334,AB334,AG334,AL334,AQ334,AV334,BA334)-SUM(I334,N334,S334,X334)))</f>
        <v>0.0</v>
      </c>
      <c r="AD334" s="19">
        <f>ROUND(Z334+AA334-AB334-AC334,2)</f>
        <v>0.0</v>
      </c>
      <c r="AE334" s="19">
        <f>AI333</f>
        <v>0.0</v>
      </c>
      <c r="AF334" s="19">
        <f>ROUND(AE334*$AF$5/12,2)</f>
        <v>0.0</v>
      </c>
      <c r="AG334" s="19">
        <f>MIN($AG$5,AE334+AF334)</f>
        <v>0.0</v>
      </c>
      <c r="AH334" s="19">
        <f>MAX(0,MIN(AE334+AF334-AG334,MonthlyPayment-SUM(H334,M334,R334,W334,AB334,AG334,AL334,AQ334,AV334,BA334)-SUM(I334,N334,S334,X334,AC334)))</f>
        <v>0.0</v>
      </c>
      <c r="AI334" s="19">
        <f>ROUND(AE334+AF334-AG334-AH334,2)</f>
        <v>0.0</v>
      </c>
      <c r="AJ334" s="19">
        <f>AN333</f>
        <v>0.0</v>
      </c>
      <c r="AK334" s="19">
        <f>ROUND(AJ334*$AK$5/12,2)</f>
        <v>0.0</v>
      </c>
      <c r="AL334" s="19">
        <f>MIN($AL$5,AJ334+AK334)</f>
        <v>0.0</v>
      </c>
      <c r="AM334" s="19">
        <f>MAX(0,MIN(AJ334+AK334-AL334,MonthlyPayment-SUM(H334,M334,R334,W334,AB334,AG334,AL334,AQ334,AV334,BA334)-SUM(I334,N334,S334,X334,AC334,AH334)))</f>
        <v>0.0</v>
      </c>
      <c r="AN334" s="19">
        <f>ROUND(AJ334+AK334-AL334-AM334,2)</f>
        <v>0.0</v>
      </c>
      <c r="AO334" s="19">
        <f>AS333</f>
        <v>0.0</v>
      </c>
      <c r="AP334" s="19">
        <f>ROUND(AO334*$AP$5/12,2)</f>
        <v>0.0</v>
      </c>
      <c r="AQ334" s="19">
        <f>MIN($AQ$5,AO334+AP334)</f>
        <v>0.0</v>
      </c>
      <c r="AR334" s="19">
        <f>MAX(0,MIN(AO334+AP334-AQ334,MonthlyPayment-SUM(H334,M334,R334,W334,AB334,AG334,AL334,AQ334,AV334,BA334)-SUM(I334,N334,S334,X334,AC334,AH334,AM334)))</f>
        <v>0.0</v>
      </c>
      <c r="AS334" s="19">
        <f>ROUND(AO334+AP334-AQ334-AR334,2)</f>
        <v>0.0</v>
      </c>
      <c r="AT334" s="19">
        <f>AX333</f>
        <v>0.0</v>
      </c>
      <c r="AU334" s="19">
        <f>ROUND(AT334*$AU$5/12,2)</f>
        <v>0.0</v>
      </c>
      <c r="AV334" s="19">
        <f>MIN($AV$5,AT334+AU334)</f>
        <v>0.0</v>
      </c>
      <c r="AW334" s="19">
        <f>MAX(0,MIN(AT334+AU334-AV334,MonthlyPayment-SUM(H334,M334,R334,W334,AB334,AG334,AL334,AQ334,AV334,BA334)-SUM(I334,N334,S334,X334,AC334,AH334,AM334,AR334)))</f>
        <v>0.0</v>
      </c>
      <c r="AX334" s="19">
        <f>ROUND(AT334+AU334-AV334-AW334,2)</f>
        <v>0.0</v>
      </c>
      <c r="AY334" s="19">
        <f>BC333</f>
        <v>0.0</v>
      </c>
      <c r="AZ334" s="19">
        <f>ROUND(AY334*$AZ$5/12,2)</f>
        <v>0.0</v>
      </c>
      <c r="BA334" s="19">
        <f>MIN($BA$5,AY334+AZ334)</f>
        <v>0.0</v>
      </c>
      <c r="BB334" s="19">
        <f>MAX(0,MIN(AY334+AZ334-BA334,MonthlyPayment-SUM(H334,M334,R334,W334,AB334,AG334,AL334,AQ334,AV334,BA334)-SUM(I334,N334,S334,X334,AC334,AH334,AM334,AR334,AW334)))</f>
        <v>0.0</v>
      </c>
      <c r="BC334" s="19">
        <f>ROUND(AY334+AZ334-BA334-BB334,2)</f>
        <v>0.0</v>
      </c>
    </row>
    <row r="335" spans="1:55">
      <c r="A335" s="9">
        <v>329</v>
      </c>
      <c r="B335" s="15">
        <f>IF(FirstPayment="","",EDATE(FirstPayment,A335-1))</f>
        <v/>
      </c>
      <c r="C335" s="19">
        <f>SUM(H335,M335,R335,W335,AB335,AG335,AL335,AQ335,AV335,BA335,I335,N335,S335,X335,AC335,AH335,AM335,AR335,AW335,BB335)</f>
        <v>0.0</v>
      </c>
      <c r="D335" s="19">
        <f>SUM(J335,O335,T335,Y335,AD335,AI335,AN335,AS335,AX335,BC335)</f>
        <v>0.0</v>
      </c>
      <c r="E335" s="19">
        <f>SUM(G335,L335,Q335,V335,AA335,AF335,AK335,AP335,AU335,AZ335)</f>
        <v>0.0</v>
      </c>
      <c r="F335" s="19">
        <f>J334</f>
        <v>0.0</v>
      </c>
      <c r="G335" s="19">
        <f>ROUND(F335*$G$5/12,2)</f>
        <v>0.0</v>
      </c>
      <c r="H335" s="19">
        <f>MIN($H$5,F335+G335)</f>
        <v>0.0</v>
      </c>
      <c r="I335" s="19">
        <f>MAX(0,MIN(F335+G335-H335,MonthlyPayment-SUM(H335,M335,R335,W335,AB335,AG335,AL335,AQ335,AV335,BA335)))</f>
        <v>0.0</v>
      </c>
      <c r="J335" s="19">
        <f>ROUND(F335+G335-H335-I335,2)</f>
        <v>0.0</v>
      </c>
      <c r="K335" s="19">
        <f>O334</f>
        <v>0.0</v>
      </c>
      <c r="L335" s="19">
        <f>ROUND(K335*$L$5/12,2)</f>
        <v>0.0</v>
      </c>
      <c r="M335" s="19">
        <f>MIN($M$5,K335+L335)</f>
        <v>0.0</v>
      </c>
      <c r="N335" s="19">
        <f>MAX(0,MIN(K335+L335-M335,MonthlyPayment-SUM(H335,M335,R335,W335,AB335,AG335,AL335,AQ335,AV335,BA335)-SUM(I335)))</f>
        <v>0.0</v>
      </c>
      <c r="O335" s="19">
        <f>ROUND(K335+L335-M335-N335,2)</f>
        <v>0.0</v>
      </c>
      <c r="P335" s="19">
        <f>T334</f>
        <v>0.0</v>
      </c>
      <c r="Q335" s="19">
        <f>ROUND(P335*$Q$5/12,2)</f>
        <v>0.0</v>
      </c>
      <c r="R335" s="19">
        <f>MIN($R$5,P335+Q335)</f>
        <v>0.0</v>
      </c>
      <c r="S335" s="19">
        <f>MAX(0,MIN(P335+Q335-R335,MonthlyPayment-SUM(H335,M335,R335,W335,AB335,AG335,AL335,AQ335,AV335,BA335)-SUM(I335,N335)))</f>
        <v>0.0</v>
      </c>
      <c r="T335" s="19">
        <f>ROUND(P335+Q335-R335-S335,2)</f>
        <v>0.0</v>
      </c>
      <c r="U335" s="19">
        <f>Y334</f>
        <v>0.0</v>
      </c>
      <c r="V335" s="19">
        <f>ROUND(U335*$V$5/12,2)</f>
        <v>0.0</v>
      </c>
      <c r="W335" s="19">
        <f>MIN($W$5,U335+V335)</f>
        <v>0.0</v>
      </c>
      <c r="X335" s="19">
        <f>MAX(0,MIN(U335+V335-W335,MonthlyPayment-SUM(H335,M335,R335,W335,AB335,AG335,AL335,AQ335,AV335,BA335)-SUM(I335,N335,S335)))</f>
        <v>0.0</v>
      </c>
      <c r="Y335" s="19">
        <f>ROUND(U335+V335-W335-X335,2)</f>
        <v>0.0</v>
      </c>
      <c r="Z335" s="19">
        <f>AD334</f>
        <v>0.0</v>
      </c>
      <c r="AA335" s="19">
        <f>ROUND(Z335*$AA$5/12,2)</f>
        <v>0.0</v>
      </c>
      <c r="AB335" s="19">
        <f>MIN($AB$5,Z335+AA335)</f>
        <v>0.0</v>
      </c>
      <c r="AC335" s="19">
        <f>MAX(0,MIN(Z335+AA335-AB335,MonthlyPayment-SUM(H335,M335,R335,W335,AB335,AG335,AL335,AQ335,AV335,BA335)-SUM(I335,N335,S335,X335)))</f>
        <v>0.0</v>
      </c>
      <c r="AD335" s="19">
        <f>ROUND(Z335+AA335-AB335-AC335,2)</f>
        <v>0.0</v>
      </c>
      <c r="AE335" s="19">
        <f>AI334</f>
        <v>0.0</v>
      </c>
      <c r="AF335" s="19">
        <f>ROUND(AE335*$AF$5/12,2)</f>
        <v>0.0</v>
      </c>
      <c r="AG335" s="19">
        <f>MIN($AG$5,AE335+AF335)</f>
        <v>0.0</v>
      </c>
      <c r="AH335" s="19">
        <f>MAX(0,MIN(AE335+AF335-AG335,MonthlyPayment-SUM(H335,M335,R335,W335,AB335,AG335,AL335,AQ335,AV335,BA335)-SUM(I335,N335,S335,X335,AC335)))</f>
        <v>0.0</v>
      </c>
      <c r="AI335" s="19">
        <f>ROUND(AE335+AF335-AG335-AH335,2)</f>
        <v>0.0</v>
      </c>
      <c r="AJ335" s="19">
        <f>AN334</f>
        <v>0.0</v>
      </c>
      <c r="AK335" s="19">
        <f>ROUND(AJ335*$AK$5/12,2)</f>
        <v>0.0</v>
      </c>
      <c r="AL335" s="19">
        <f>MIN($AL$5,AJ335+AK335)</f>
        <v>0.0</v>
      </c>
      <c r="AM335" s="19">
        <f>MAX(0,MIN(AJ335+AK335-AL335,MonthlyPayment-SUM(H335,M335,R335,W335,AB335,AG335,AL335,AQ335,AV335,BA335)-SUM(I335,N335,S335,X335,AC335,AH335)))</f>
        <v>0.0</v>
      </c>
      <c r="AN335" s="19">
        <f>ROUND(AJ335+AK335-AL335-AM335,2)</f>
        <v>0.0</v>
      </c>
      <c r="AO335" s="19">
        <f>AS334</f>
        <v>0.0</v>
      </c>
      <c r="AP335" s="19">
        <f>ROUND(AO335*$AP$5/12,2)</f>
        <v>0.0</v>
      </c>
      <c r="AQ335" s="19">
        <f>MIN($AQ$5,AO335+AP335)</f>
        <v>0.0</v>
      </c>
      <c r="AR335" s="19">
        <f>MAX(0,MIN(AO335+AP335-AQ335,MonthlyPayment-SUM(H335,M335,R335,W335,AB335,AG335,AL335,AQ335,AV335,BA335)-SUM(I335,N335,S335,X335,AC335,AH335,AM335)))</f>
        <v>0.0</v>
      </c>
      <c r="AS335" s="19">
        <f>ROUND(AO335+AP335-AQ335-AR335,2)</f>
        <v>0.0</v>
      </c>
      <c r="AT335" s="19">
        <f>AX334</f>
        <v>0.0</v>
      </c>
      <c r="AU335" s="19">
        <f>ROUND(AT335*$AU$5/12,2)</f>
        <v>0.0</v>
      </c>
      <c r="AV335" s="19">
        <f>MIN($AV$5,AT335+AU335)</f>
        <v>0.0</v>
      </c>
      <c r="AW335" s="19">
        <f>MAX(0,MIN(AT335+AU335-AV335,MonthlyPayment-SUM(H335,M335,R335,W335,AB335,AG335,AL335,AQ335,AV335,BA335)-SUM(I335,N335,S335,X335,AC335,AH335,AM335,AR335)))</f>
        <v>0.0</v>
      </c>
      <c r="AX335" s="19">
        <f>ROUND(AT335+AU335-AV335-AW335,2)</f>
        <v>0.0</v>
      </c>
      <c r="AY335" s="19">
        <f>BC334</f>
        <v>0.0</v>
      </c>
      <c r="AZ335" s="19">
        <f>ROUND(AY335*$AZ$5/12,2)</f>
        <v>0.0</v>
      </c>
      <c r="BA335" s="19">
        <f>MIN($BA$5,AY335+AZ335)</f>
        <v>0.0</v>
      </c>
      <c r="BB335" s="19">
        <f>MAX(0,MIN(AY335+AZ335-BA335,MonthlyPayment-SUM(H335,M335,R335,W335,AB335,AG335,AL335,AQ335,AV335,BA335)-SUM(I335,N335,S335,X335,AC335,AH335,AM335,AR335,AW335)))</f>
        <v>0.0</v>
      </c>
      <c r="BC335" s="19">
        <f>ROUND(AY335+AZ335-BA335-BB335,2)</f>
        <v>0.0</v>
      </c>
    </row>
    <row r="336" spans="1:55">
      <c r="A336" s="9">
        <v>330</v>
      </c>
      <c r="B336" s="15">
        <f>IF(FirstPayment="","",EDATE(FirstPayment,A336-1))</f>
        <v/>
      </c>
      <c r="C336" s="19">
        <f>SUM(H336,M336,R336,W336,AB336,AG336,AL336,AQ336,AV336,BA336,I336,N336,S336,X336,AC336,AH336,AM336,AR336,AW336,BB336)</f>
        <v>0.0</v>
      </c>
      <c r="D336" s="19">
        <f>SUM(J336,O336,T336,Y336,AD336,AI336,AN336,AS336,AX336,BC336)</f>
        <v>0.0</v>
      </c>
      <c r="E336" s="19">
        <f>SUM(G336,L336,Q336,V336,AA336,AF336,AK336,AP336,AU336,AZ336)</f>
        <v>0.0</v>
      </c>
      <c r="F336" s="19">
        <f>J335</f>
        <v>0.0</v>
      </c>
      <c r="G336" s="19">
        <f>ROUND(F336*$G$5/12,2)</f>
        <v>0.0</v>
      </c>
      <c r="H336" s="19">
        <f>MIN($H$5,F336+G336)</f>
        <v>0.0</v>
      </c>
      <c r="I336" s="19">
        <f>MAX(0,MIN(F336+G336-H336,MonthlyPayment-SUM(H336,M336,R336,W336,AB336,AG336,AL336,AQ336,AV336,BA336)))</f>
        <v>0.0</v>
      </c>
      <c r="J336" s="19">
        <f>ROUND(F336+G336-H336-I336,2)</f>
        <v>0.0</v>
      </c>
      <c r="K336" s="19">
        <f>O335</f>
        <v>0.0</v>
      </c>
      <c r="L336" s="19">
        <f>ROUND(K336*$L$5/12,2)</f>
        <v>0.0</v>
      </c>
      <c r="M336" s="19">
        <f>MIN($M$5,K336+L336)</f>
        <v>0.0</v>
      </c>
      <c r="N336" s="19">
        <f>MAX(0,MIN(K336+L336-M336,MonthlyPayment-SUM(H336,M336,R336,W336,AB336,AG336,AL336,AQ336,AV336,BA336)-SUM(I336)))</f>
        <v>0.0</v>
      </c>
      <c r="O336" s="19">
        <f>ROUND(K336+L336-M336-N336,2)</f>
        <v>0.0</v>
      </c>
      <c r="P336" s="19">
        <f>T335</f>
        <v>0.0</v>
      </c>
      <c r="Q336" s="19">
        <f>ROUND(P336*$Q$5/12,2)</f>
        <v>0.0</v>
      </c>
      <c r="R336" s="19">
        <f>MIN($R$5,P336+Q336)</f>
        <v>0.0</v>
      </c>
      <c r="S336" s="19">
        <f>MAX(0,MIN(P336+Q336-R336,MonthlyPayment-SUM(H336,M336,R336,W336,AB336,AG336,AL336,AQ336,AV336,BA336)-SUM(I336,N336)))</f>
        <v>0.0</v>
      </c>
      <c r="T336" s="19">
        <f>ROUND(P336+Q336-R336-S336,2)</f>
        <v>0.0</v>
      </c>
      <c r="U336" s="19">
        <f>Y335</f>
        <v>0.0</v>
      </c>
      <c r="V336" s="19">
        <f>ROUND(U336*$V$5/12,2)</f>
        <v>0.0</v>
      </c>
      <c r="W336" s="19">
        <f>MIN($W$5,U336+V336)</f>
        <v>0.0</v>
      </c>
      <c r="X336" s="19">
        <f>MAX(0,MIN(U336+V336-W336,MonthlyPayment-SUM(H336,M336,R336,W336,AB336,AG336,AL336,AQ336,AV336,BA336)-SUM(I336,N336,S336)))</f>
        <v>0.0</v>
      </c>
      <c r="Y336" s="19">
        <f>ROUND(U336+V336-W336-X336,2)</f>
        <v>0.0</v>
      </c>
      <c r="Z336" s="19">
        <f>AD335</f>
        <v>0.0</v>
      </c>
      <c r="AA336" s="19">
        <f>ROUND(Z336*$AA$5/12,2)</f>
        <v>0.0</v>
      </c>
      <c r="AB336" s="19">
        <f>MIN($AB$5,Z336+AA336)</f>
        <v>0.0</v>
      </c>
      <c r="AC336" s="19">
        <f>MAX(0,MIN(Z336+AA336-AB336,MonthlyPayment-SUM(H336,M336,R336,W336,AB336,AG336,AL336,AQ336,AV336,BA336)-SUM(I336,N336,S336,X336)))</f>
        <v>0.0</v>
      </c>
      <c r="AD336" s="19">
        <f>ROUND(Z336+AA336-AB336-AC336,2)</f>
        <v>0.0</v>
      </c>
      <c r="AE336" s="19">
        <f>AI335</f>
        <v>0.0</v>
      </c>
      <c r="AF336" s="19">
        <f>ROUND(AE336*$AF$5/12,2)</f>
        <v>0.0</v>
      </c>
      <c r="AG336" s="19">
        <f>MIN($AG$5,AE336+AF336)</f>
        <v>0.0</v>
      </c>
      <c r="AH336" s="19">
        <f>MAX(0,MIN(AE336+AF336-AG336,MonthlyPayment-SUM(H336,M336,R336,W336,AB336,AG336,AL336,AQ336,AV336,BA336)-SUM(I336,N336,S336,X336,AC336)))</f>
        <v>0.0</v>
      </c>
      <c r="AI336" s="19">
        <f>ROUND(AE336+AF336-AG336-AH336,2)</f>
        <v>0.0</v>
      </c>
      <c r="AJ336" s="19">
        <f>AN335</f>
        <v>0.0</v>
      </c>
      <c r="AK336" s="19">
        <f>ROUND(AJ336*$AK$5/12,2)</f>
        <v>0.0</v>
      </c>
      <c r="AL336" s="19">
        <f>MIN($AL$5,AJ336+AK336)</f>
        <v>0.0</v>
      </c>
      <c r="AM336" s="19">
        <f>MAX(0,MIN(AJ336+AK336-AL336,MonthlyPayment-SUM(H336,M336,R336,W336,AB336,AG336,AL336,AQ336,AV336,BA336)-SUM(I336,N336,S336,X336,AC336,AH336)))</f>
        <v>0.0</v>
      </c>
      <c r="AN336" s="19">
        <f>ROUND(AJ336+AK336-AL336-AM336,2)</f>
        <v>0.0</v>
      </c>
      <c r="AO336" s="19">
        <f>AS335</f>
        <v>0.0</v>
      </c>
      <c r="AP336" s="19">
        <f>ROUND(AO336*$AP$5/12,2)</f>
        <v>0.0</v>
      </c>
      <c r="AQ336" s="19">
        <f>MIN($AQ$5,AO336+AP336)</f>
        <v>0.0</v>
      </c>
      <c r="AR336" s="19">
        <f>MAX(0,MIN(AO336+AP336-AQ336,MonthlyPayment-SUM(H336,M336,R336,W336,AB336,AG336,AL336,AQ336,AV336,BA336)-SUM(I336,N336,S336,X336,AC336,AH336,AM336)))</f>
        <v>0.0</v>
      </c>
      <c r="AS336" s="19">
        <f>ROUND(AO336+AP336-AQ336-AR336,2)</f>
        <v>0.0</v>
      </c>
      <c r="AT336" s="19">
        <f>AX335</f>
        <v>0.0</v>
      </c>
      <c r="AU336" s="19">
        <f>ROUND(AT336*$AU$5/12,2)</f>
        <v>0.0</v>
      </c>
      <c r="AV336" s="19">
        <f>MIN($AV$5,AT336+AU336)</f>
        <v>0.0</v>
      </c>
      <c r="AW336" s="19">
        <f>MAX(0,MIN(AT336+AU336-AV336,MonthlyPayment-SUM(H336,M336,R336,W336,AB336,AG336,AL336,AQ336,AV336,BA336)-SUM(I336,N336,S336,X336,AC336,AH336,AM336,AR336)))</f>
        <v>0.0</v>
      </c>
      <c r="AX336" s="19">
        <f>ROUND(AT336+AU336-AV336-AW336,2)</f>
        <v>0.0</v>
      </c>
      <c r="AY336" s="19">
        <f>BC335</f>
        <v>0.0</v>
      </c>
      <c r="AZ336" s="19">
        <f>ROUND(AY336*$AZ$5/12,2)</f>
        <v>0.0</v>
      </c>
      <c r="BA336" s="19">
        <f>MIN($BA$5,AY336+AZ336)</f>
        <v>0.0</v>
      </c>
      <c r="BB336" s="19">
        <f>MAX(0,MIN(AY336+AZ336-BA336,MonthlyPayment-SUM(H336,M336,R336,W336,AB336,AG336,AL336,AQ336,AV336,BA336)-SUM(I336,N336,S336,X336,AC336,AH336,AM336,AR336,AW336)))</f>
        <v>0.0</v>
      </c>
      <c r="BC336" s="19">
        <f>ROUND(AY336+AZ336-BA336-BB336,2)</f>
        <v>0.0</v>
      </c>
    </row>
    <row r="337" spans="1:55">
      <c r="A337" s="9">
        <v>331</v>
      </c>
      <c r="B337" s="15">
        <f>IF(FirstPayment="","",EDATE(FirstPayment,A337-1))</f>
        <v/>
      </c>
      <c r="C337" s="19">
        <f>SUM(H337,M337,R337,W337,AB337,AG337,AL337,AQ337,AV337,BA337,I337,N337,S337,X337,AC337,AH337,AM337,AR337,AW337,BB337)</f>
        <v>0.0</v>
      </c>
      <c r="D337" s="19">
        <f>SUM(J337,O337,T337,Y337,AD337,AI337,AN337,AS337,AX337,BC337)</f>
        <v>0.0</v>
      </c>
      <c r="E337" s="19">
        <f>SUM(G337,L337,Q337,V337,AA337,AF337,AK337,AP337,AU337,AZ337)</f>
        <v>0.0</v>
      </c>
      <c r="F337" s="19">
        <f>J336</f>
        <v>0.0</v>
      </c>
      <c r="G337" s="19">
        <f>ROUND(F337*$G$5/12,2)</f>
        <v>0.0</v>
      </c>
      <c r="H337" s="19">
        <f>MIN($H$5,F337+G337)</f>
        <v>0.0</v>
      </c>
      <c r="I337" s="19">
        <f>MAX(0,MIN(F337+G337-H337,MonthlyPayment-SUM(H337,M337,R337,W337,AB337,AG337,AL337,AQ337,AV337,BA337)))</f>
        <v>0.0</v>
      </c>
      <c r="J337" s="19">
        <f>ROUND(F337+G337-H337-I337,2)</f>
        <v>0.0</v>
      </c>
      <c r="K337" s="19">
        <f>O336</f>
        <v>0.0</v>
      </c>
      <c r="L337" s="19">
        <f>ROUND(K337*$L$5/12,2)</f>
        <v>0.0</v>
      </c>
      <c r="M337" s="19">
        <f>MIN($M$5,K337+L337)</f>
        <v>0.0</v>
      </c>
      <c r="N337" s="19">
        <f>MAX(0,MIN(K337+L337-M337,MonthlyPayment-SUM(H337,M337,R337,W337,AB337,AG337,AL337,AQ337,AV337,BA337)-SUM(I337)))</f>
        <v>0.0</v>
      </c>
      <c r="O337" s="19">
        <f>ROUND(K337+L337-M337-N337,2)</f>
        <v>0.0</v>
      </c>
      <c r="P337" s="19">
        <f>T336</f>
        <v>0.0</v>
      </c>
      <c r="Q337" s="19">
        <f>ROUND(P337*$Q$5/12,2)</f>
        <v>0.0</v>
      </c>
      <c r="R337" s="19">
        <f>MIN($R$5,P337+Q337)</f>
        <v>0.0</v>
      </c>
      <c r="S337" s="19">
        <f>MAX(0,MIN(P337+Q337-R337,MonthlyPayment-SUM(H337,M337,R337,W337,AB337,AG337,AL337,AQ337,AV337,BA337)-SUM(I337,N337)))</f>
        <v>0.0</v>
      </c>
      <c r="T337" s="19">
        <f>ROUND(P337+Q337-R337-S337,2)</f>
        <v>0.0</v>
      </c>
      <c r="U337" s="19">
        <f>Y336</f>
        <v>0.0</v>
      </c>
      <c r="V337" s="19">
        <f>ROUND(U337*$V$5/12,2)</f>
        <v>0.0</v>
      </c>
      <c r="W337" s="19">
        <f>MIN($W$5,U337+V337)</f>
        <v>0.0</v>
      </c>
      <c r="X337" s="19">
        <f>MAX(0,MIN(U337+V337-W337,MonthlyPayment-SUM(H337,M337,R337,W337,AB337,AG337,AL337,AQ337,AV337,BA337)-SUM(I337,N337,S337)))</f>
        <v>0.0</v>
      </c>
      <c r="Y337" s="19">
        <f>ROUND(U337+V337-W337-X337,2)</f>
        <v>0.0</v>
      </c>
      <c r="Z337" s="19">
        <f>AD336</f>
        <v>0.0</v>
      </c>
      <c r="AA337" s="19">
        <f>ROUND(Z337*$AA$5/12,2)</f>
        <v>0.0</v>
      </c>
      <c r="AB337" s="19">
        <f>MIN($AB$5,Z337+AA337)</f>
        <v>0.0</v>
      </c>
      <c r="AC337" s="19">
        <f>MAX(0,MIN(Z337+AA337-AB337,MonthlyPayment-SUM(H337,M337,R337,W337,AB337,AG337,AL337,AQ337,AV337,BA337)-SUM(I337,N337,S337,X337)))</f>
        <v>0.0</v>
      </c>
      <c r="AD337" s="19">
        <f>ROUND(Z337+AA337-AB337-AC337,2)</f>
        <v>0.0</v>
      </c>
      <c r="AE337" s="19">
        <f>AI336</f>
        <v>0.0</v>
      </c>
      <c r="AF337" s="19">
        <f>ROUND(AE337*$AF$5/12,2)</f>
        <v>0.0</v>
      </c>
      <c r="AG337" s="19">
        <f>MIN($AG$5,AE337+AF337)</f>
        <v>0.0</v>
      </c>
      <c r="AH337" s="19">
        <f>MAX(0,MIN(AE337+AF337-AG337,MonthlyPayment-SUM(H337,M337,R337,W337,AB337,AG337,AL337,AQ337,AV337,BA337)-SUM(I337,N337,S337,X337,AC337)))</f>
        <v>0.0</v>
      </c>
      <c r="AI337" s="19">
        <f>ROUND(AE337+AF337-AG337-AH337,2)</f>
        <v>0.0</v>
      </c>
      <c r="AJ337" s="19">
        <f>AN336</f>
        <v>0.0</v>
      </c>
      <c r="AK337" s="19">
        <f>ROUND(AJ337*$AK$5/12,2)</f>
        <v>0.0</v>
      </c>
      <c r="AL337" s="19">
        <f>MIN($AL$5,AJ337+AK337)</f>
        <v>0.0</v>
      </c>
      <c r="AM337" s="19">
        <f>MAX(0,MIN(AJ337+AK337-AL337,MonthlyPayment-SUM(H337,M337,R337,W337,AB337,AG337,AL337,AQ337,AV337,BA337)-SUM(I337,N337,S337,X337,AC337,AH337)))</f>
        <v>0.0</v>
      </c>
      <c r="AN337" s="19">
        <f>ROUND(AJ337+AK337-AL337-AM337,2)</f>
        <v>0.0</v>
      </c>
      <c r="AO337" s="19">
        <f>AS336</f>
        <v>0.0</v>
      </c>
      <c r="AP337" s="19">
        <f>ROUND(AO337*$AP$5/12,2)</f>
        <v>0.0</v>
      </c>
      <c r="AQ337" s="19">
        <f>MIN($AQ$5,AO337+AP337)</f>
        <v>0.0</v>
      </c>
      <c r="AR337" s="19">
        <f>MAX(0,MIN(AO337+AP337-AQ337,MonthlyPayment-SUM(H337,M337,R337,W337,AB337,AG337,AL337,AQ337,AV337,BA337)-SUM(I337,N337,S337,X337,AC337,AH337,AM337)))</f>
        <v>0.0</v>
      </c>
      <c r="AS337" s="19">
        <f>ROUND(AO337+AP337-AQ337-AR337,2)</f>
        <v>0.0</v>
      </c>
      <c r="AT337" s="19">
        <f>AX336</f>
        <v>0.0</v>
      </c>
      <c r="AU337" s="19">
        <f>ROUND(AT337*$AU$5/12,2)</f>
        <v>0.0</v>
      </c>
      <c r="AV337" s="19">
        <f>MIN($AV$5,AT337+AU337)</f>
        <v>0.0</v>
      </c>
      <c r="AW337" s="19">
        <f>MAX(0,MIN(AT337+AU337-AV337,MonthlyPayment-SUM(H337,M337,R337,W337,AB337,AG337,AL337,AQ337,AV337,BA337)-SUM(I337,N337,S337,X337,AC337,AH337,AM337,AR337)))</f>
        <v>0.0</v>
      </c>
      <c r="AX337" s="19">
        <f>ROUND(AT337+AU337-AV337-AW337,2)</f>
        <v>0.0</v>
      </c>
      <c r="AY337" s="19">
        <f>BC336</f>
        <v>0.0</v>
      </c>
      <c r="AZ337" s="19">
        <f>ROUND(AY337*$AZ$5/12,2)</f>
        <v>0.0</v>
      </c>
      <c r="BA337" s="19">
        <f>MIN($BA$5,AY337+AZ337)</f>
        <v>0.0</v>
      </c>
      <c r="BB337" s="19">
        <f>MAX(0,MIN(AY337+AZ337-BA337,MonthlyPayment-SUM(H337,M337,R337,W337,AB337,AG337,AL337,AQ337,AV337,BA337)-SUM(I337,N337,S337,X337,AC337,AH337,AM337,AR337,AW337)))</f>
        <v>0.0</v>
      </c>
      <c r="BC337" s="19">
        <f>ROUND(AY337+AZ337-BA337-BB337,2)</f>
        <v>0.0</v>
      </c>
    </row>
    <row r="338" spans="1:55">
      <c r="A338" s="9">
        <v>332</v>
      </c>
      <c r="B338" s="15">
        <f>IF(FirstPayment="","",EDATE(FirstPayment,A338-1))</f>
        <v/>
      </c>
      <c r="C338" s="19">
        <f>SUM(H338,M338,R338,W338,AB338,AG338,AL338,AQ338,AV338,BA338,I338,N338,S338,X338,AC338,AH338,AM338,AR338,AW338,BB338)</f>
        <v>0.0</v>
      </c>
      <c r="D338" s="19">
        <f>SUM(J338,O338,T338,Y338,AD338,AI338,AN338,AS338,AX338,BC338)</f>
        <v>0.0</v>
      </c>
      <c r="E338" s="19">
        <f>SUM(G338,L338,Q338,V338,AA338,AF338,AK338,AP338,AU338,AZ338)</f>
        <v>0.0</v>
      </c>
      <c r="F338" s="19">
        <f>J337</f>
        <v>0.0</v>
      </c>
      <c r="G338" s="19">
        <f>ROUND(F338*$G$5/12,2)</f>
        <v>0.0</v>
      </c>
      <c r="H338" s="19">
        <f>MIN($H$5,F338+G338)</f>
        <v>0.0</v>
      </c>
      <c r="I338" s="19">
        <f>MAX(0,MIN(F338+G338-H338,MonthlyPayment-SUM(H338,M338,R338,W338,AB338,AG338,AL338,AQ338,AV338,BA338)))</f>
        <v>0.0</v>
      </c>
      <c r="J338" s="19">
        <f>ROUND(F338+G338-H338-I338,2)</f>
        <v>0.0</v>
      </c>
      <c r="K338" s="19">
        <f>O337</f>
        <v>0.0</v>
      </c>
      <c r="L338" s="19">
        <f>ROUND(K338*$L$5/12,2)</f>
        <v>0.0</v>
      </c>
      <c r="M338" s="19">
        <f>MIN($M$5,K338+L338)</f>
        <v>0.0</v>
      </c>
      <c r="N338" s="19">
        <f>MAX(0,MIN(K338+L338-M338,MonthlyPayment-SUM(H338,M338,R338,W338,AB338,AG338,AL338,AQ338,AV338,BA338)-SUM(I338)))</f>
        <v>0.0</v>
      </c>
      <c r="O338" s="19">
        <f>ROUND(K338+L338-M338-N338,2)</f>
        <v>0.0</v>
      </c>
      <c r="P338" s="19">
        <f>T337</f>
        <v>0.0</v>
      </c>
      <c r="Q338" s="19">
        <f>ROUND(P338*$Q$5/12,2)</f>
        <v>0.0</v>
      </c>
      <c r="R338" s="19">
        <f>MIN($R$5,P338+Q338)</f>
        <v>0.0</v>
      </c>
      <c r="S338" s="19">
        <f>MAX(0,MIN(P338+Q338-R338,MonthlyPayment-SUM(H338,M338,R338,W338,AB338,AG338,AL338,AQ338,AV338,BA338)-SUM(I338,N338)))</f>
        <v>0.0</v>
      </c>
      <c r="T338" s="19">
        <f>ROUND(P338+Q338-R338-S338,2)</f>
        <v>0.0</v>
      </c>
      <c r="U338" s="19">
        <f>Y337</f>
        <v>0.0</v>
      </c>
      <c r="V338" s="19">
        <f>ROUND(U338*$V$5/12,2)</f>
        <v>0.0</v>
      </c>
      <c r="W338" s="19">
        <f>MIN($W$5,U338+V338)</f>
        <v>0.0</v>
      </c>
      <c r="X338" s="19">
        <f>MAX(0,MIN(U338+V338-W338,MonthlyPayment-SUM(H338,M338,R338,W338,AB338,AG338,AL338,AQ338,AV338,BA338)-SUM(I338,N338,S338)))</f>
        <v>0.0</v>
      </c>
      <c r="Y338" s="19">
        <f>ROUND(U338+V338-W338-X338,2)</f>
        <v>0.0</v>
      </c>
      <c r="Z338" s="19">
        <f>AD337</f>
        <v>0.0</v>
      </c>
      <c r="AA338" s="19">
        <f>ROUND(Z338*$AA$5/12,2)</f>
        <v>0.0</v>
      </c>
      <c r="AB338" s="19">
        <f>MIN($AB$5,Z338+AA338)</f>
        <v>0.0</v>
      </c>
      <c r="AC338" s="19">
        <f>MAX(0,MIN(Z338+AA338-AB338,MonthlyPayment-SUM(H338,M338,R338,W338,AB338,AG338,AL338,AQ338,AV338,BA338)-SUM(I338,N338,S338,X338)))</f>
        <v>0.0</v>
      </c>
      <c r="AD338" s="19">
        <f>ROUND(Z338+AA338-AB338-AC338,2)</f>
        <v>0.0</v>
      </c>
      <c r="AE338" s="19">
        <f>AI337</f>
        <v>0.0</v>
      </c>
      <c r="AF338" s="19">
        <f>ROUND(AE338*$AF$5/12,2)</f>
        <v>0.0</v>
      </c>
      <c r="AG338" s="19">
        <f>MIN($AG$5,AE338+AF338)</f>
        <v>0.0</v>
      </c>
      <c r="AH338" s="19">
        <f>MAX(0,MIN(AE338+AF338-AG338,MonthlyPayment-SUM(H338,M338,R338,W338,AB338,AG338,AL338,AQ338,AV338,BA338)-SUM(I338,N338,S338,X338,AC338)))</f>
        <v>0.0</v>
      </c>
      <c r="AI338" s="19">
        <f>ROUND(AE338+AF338-AG338-AH338,2)</f>
        <v>0.0</v>
      </c>
      <c r="AJ338" s="19">
        <f>AN337</f>
        <v>0.0</v>
      </c>
      <c r="AK338" s="19">
        <f>ROUND(AJ338*$AK$5/12,2)</f>
        <v>0.0</v>
      </c>
      <c r="AL338" s="19">
        <f>MIN($AL$5,AJ338+AK338)</f>
        <v>0.0</v>
      </c>
      <c r="AM338" s="19">
        <f>MAX(0,MIN(AJ338+AK338-AL338,MonthlyPayment-SUM(H338,M338,R338,W338,AB338,AG338,AL338,AQ338,AV338,BA338)-SUM(I338,N338,S338,X338,AC338,AH338)))</f>
        <v>0.0</v>
      </c>
      <c r="AN338" s="19">
        <f>ROUND(AJ338+AK338-AL338-AM338,2)</f>
        <v>0.0</v>
      </c>
      <c r="AO338" s="19">
        <f>AS337</f>
        <v>0.0</v>
      </c>
      <c r="AP338" s="19">
        <f>ROUND(AO338*$AP$5/12,2)</f>
        <v>0.0</v>
      </c>
      <c r="AQ338" s="19">
        <f>MIN($AQ$5,AO338+AP338)</f>
        <v>0.0</v>
      </c>
      <c r="AR338" s="19">
        <f>MAX(0,MIN(AO338+AP338-AQ338,MonthlyPayment-SUM(H338,M338,R338,W338,AB338,AG338,AL338,AQ338,AV338,BA338)-SUM(I338,N338,S338,X338,AC338,AH338,AM338)))</f>
        <v>0.0</v>
      </c>
      <c r="AS338" s="19">
        <f>ROUND(AO338+AP338-AQ338-AR338,2)</f>
        <v>0.0</v>
      </c>
      <c r="AT338" s="19">
        <f>AX337</f>
        <v>0.0</v>
      </c>
      <c r="AU338" s="19">
        <f>ROUND(AT338*$AU$5/12,2)</f>
        <v>0.0</v>
      </c>
      <c r="AV338" s="19">
        <f>MIN($AV$5,AT338+AU338)</f>
        <v>0.0</v>
      </c>
      <c r="AW338" s="19">
        <f>MAX(0,MIN(AT338+AU338-AV338,MonthlyPayment-SUM(H338,M338,R338,W338,AB338,AG338,AL338,AQ338,AV338,BA338)-SUM(I338,N338,S338,X338,AC338,AH338,AM338,AR338)))</f>
        <v>0.0</v>
      </c>
      <c r="AX338" s="19">
        <f>ROUND(AT338+AU338-AV338-AW338,2)</f>
        <v>0.0</v>
      </c>
      <c r="AY338" s="19">
        <f>BC337</f>
        <v>0.0</v>
      </c>
      <c r="AZ338" s="19">
        <f>ROUND(AY338*$AZ$5/12,2)</f>
        <v>0.0</v>
      </c>
      <c r="BA338" s="19">
        <f>MIN($BA$5,AY338+AZ338)</f>
        <v>0.0</v>
      </c>
      <c r="BB338" s="19">
        <f>MAX(0,MIN(AY338+AZ338-BA338,MonthlyPayment-SUM(H338,M338,R338,W338,AB338,AG338,AL338,AQ338,AV338,BA338)-SUM(I338,N338,S338,X338,AC338,AH338,AM338,AR338,AW338)))</f>
        <v>0.0</v>
      </c>
      <c r="BC338" s="19">
        <f>ROUND(AY338+AZ338-BA338-BB338,2)</f>
        <v>0.0</v>
      </c>
    </row>
    <row r="339" spans="1:55">
      <c r="A339" s="9">
        <v>333</v>
      </c>
      <c r="B339" s="15">
        <f>IF(FirstPayment="","",EDATE(FirstPayment,A339-1))</f>
        <v/>
      </c>
      <c r="C339" s="19">
        <f>SUM(H339,M339,R339,W339,AB339,AG339,AL339,AQ339,AV339,BA339,I339,N339,S339,X339,AC339,AH339,AM339,AR339,AW339,BB339)</f>
        <v>0.0</v>
      </c>
      <c r="D339" s="19">
        <f>SUM(J339,O339,T339,Y339,AD339,AI339,AN339,AS339,AX339,BC339)</f>
        <v>0.0</v>
      </c>
      <c r="E339" s="19">
        <f>SUM(G339,L339,Q339,V339,AA339,AF339,AK339,AP339,AU339,AZ339)</f>
        <v>0.0</v>
      </c>
      <c r="F339" s="19">
        <f>J338</f>
        <v>0.0</v>
      </c>
      <c r="G339" s="19">
        <f>ROUND(F339*$G$5/12,2)</f>
        <v>0.0</v>
      </c>
      <c r="H339" s="19">
        <f>MIN($H$5,F339+G339)</f>
        <v>0.0</v>
      </c>
      <c r="I339" s="19">
        <f>MAX(0,MIN(F339+G339-H339,MonthlyPayment-SUM(H339,M339,R339,W339,AB339,AG339,AL339,AQ339,AV339,BA339)))</f>
        <v>0.0</v>
      </c>
      <c r="J339" s="19">
        <f>ROUND(F339+G339-H339-I339,2)</f>
        <v>0.0</v>
      </c>
      <c r="K339" s="19">
        <f>O338</f>
        <v>0.0</v>
      </c>
      <c r="L339" s="19">
        <f>ROUND(K339*$L$5/12,2)</f>
        <v>0.0</v>
      </c>
      <c r="M339" s="19">
        <f>MIN($M$5,K339+L339)</f>
        <v>0.0</v>
      </c>
      <c r="N339" s="19">
        <f>MAX(0,MIN(K339+L339-M339,MonthlyPayment-SUM(H339,M339,R339,W339,AB339,AG339,AL339,AQ339,AV339,BA339)-SUM(I339)))</f>
        <v>0.0</v>
      </c>
      <c r="O339" s="19">
        <f>ROUND(K339+L339-M339-N339,2)</f>
        <v>0.0</v>
      </c>
      <c r="P339" s="19">
        <f>T338</f>
        <v>0.0</v>
      </c>
      <c r="Q339" s="19">
        <f>ROUND(P339*$Q$5/12,2)</f>
        <v>0.0</v>
      </c>
      <c r="R339" s="19">
        <f>MIN($R$5,P339+Q339)</f>
        <v>0.0</v>
      </c>
      <c r="S339" s="19">
        <f>MAX(0,MIN(P339+Q339-R339,MonthlyPayment-SUM(H339,M339,R339,W339,AB339,AG339,AL339,AQ339,AV339,BA339)-SUM(I339,N339)))</f>
        <v>0.0</v>
      </c>
      <c r="T339" s="19">
        <f>ROUND(P339+Q339-R339-S339,2)</f>
        <v>0.0</v>
      </c>
      <c r="U339" s="19">
        <f>Y338</f>
        <v>0.0</v>
      </c>
      <c r="V339" s="19">
        <f>ROUND(U339*$V$5/12,2)</f>
        <v>0.0</v>
      </c>
      <c r="W339" s="19">
        <f>MIN($W$5,U339+V339)</f>
        <v>0.0</v>
      </c>
      <c r="X339" s="19">
        <f>MAX(0,MIN(U339+V339-W339,MonthlyPayment-SUM(H339,M339,R339,W339,AB339,AG339,AL339,AQ339,AV339,BA339)-SUM(I339,N339,S339)))</f>
        <v>0.0</v>
      </c>
      <c r="Y339" s="19">
        <f>ROUND(U339+V339-W339-X339,2)</f>
        <v>0.0</v>
      </c>
      <c r="Z339" s="19">
        <f>AD338</f>
        <v>0.0</v>
      </c>
      <c r="AA339" s="19">
        <f>ROUND(Z339*$AA$5/12,2)</f>
        <v>0.0</v>
      </c>
      <c r="AB339" s="19">
        <f>MIN($AB$5,Z339+AA339)</f>
        <v>0.0</v>
      </c>
      <c r="AC339" s="19">
        <f>MAX(0,MIN(Z339+AA339-AB339,MonthlyPayment-SUM(H339,M339,R339,W339,AB339,AG339,AL339,AQ339,AV339,BA339)-SUM(I339,N339,S339,X339)))</f>
        <v>0.0</v>
      </c>
      <c r="AD339" s="19">
        <f>ROUND(Z339+AA339-AB339-AC339,2)</f>
        <v>0.0</v>
      </c>
      <c r="AE339" s="19">
        <f>AI338</f>
        <v>0.0</v>
      </c>
      <c r="AF339" s="19">
        <f>ROUND(AE339*$AF$5/12,2)</f>
        <v>0.0</v>
      </c>
      <c r="AG339" s="19">
        <f>MIN($AG$5,AE339+AF339)</f>
        <v>0.0</v>
      </c>
      <c r="AH339" s="19">
        <f>MAX(0,MIN(AE339+AF339-AG339,MonthlyPayment-SUM(H339,M339,R339,W339,AB339,AG339,AL339,AQ339,AV339,BA339)-SUM(I339,N339,S339,X339,AC339)))</f>
        <v>0.0</v>
      </c>
      <c r="AI339" s="19">
        <f>ROUND(AE339+AF339-AG339-AH339,2)</f>
        <v>0.0</v>
      </c>
      <c r="AJ339" s="19">
        <f>AN338</f>
        <v>0.0</v>
      </c>
      <c r="AK339" s="19">
        <f>ROUND(AJ339*$AK$5/12,2)</f>
        <v>0.0</v>
      </c>
      <c r="AL339" s="19">
        <f>MIN($AL$5,AJ339+AK339)</f>
        <v>0.0</v>
      </c>
      <c r="AM339" s="19">
        <f>MAX(0,MIN(AJ339+AK339-AL339,MonthlyPayment-SUM(H339,M339,R339,W339,AB339,AG339,AL339,AQ339,AV339,BA339)-SUM(I339,N339,S339,X339,AC339,AH339)))</f>
        <v>0.0</v>
      </c>
      <c r="AN339" s="19">
        <f>ROUND(AJ339+AK339-AL339-AM339,2)</f>
        <v>0.0</v>
      </c>
      <c r="AO339" s="19">
        <f>AS338</f>
        <v>0.0</v>
      </c>
      <c r="AP339" s="19">
        <f>ROUND(AO339*$AP$5/12,2)</f>
        <v>0.0</v>
      </c>
      <c r="AQ339" s="19">
        <f>MIN($AQ$5,AO339+AP339)</f>
        <v>0.0</v>
      </c>
      <c r="AR339" s="19">
        <f>MAX(0,MIN(AO339+AP339-AQ339,MonthlyPayment-SUM(H339,M339,R339,W339,AB339,AG339,AL339,AQ339,AV339,BA339)-SUM(I339,N339,S339,X339,AC339,AH339,AM339)))</f>
        <v>0.0</v>
      </c>
      <c r="AS339" s="19">
        <f>ROUND(AO339+AP339-AQ339-AR339,2)</f>
        <v>0.0</v>
      </c>
      <c r="AT339" s="19">
        <f>AX338</f>
        <v>0.0</v>
      </c>
      <c r="AU339" s="19">
        <f>ROUND(AT339*$AU$5/12,2)</f>
        <v>0.0</v>
      </c>
      <c r="AV339" s="19">
        <f>MIN($AV$5,AT339+AU339)</f>
        <v>0.0</v>
      </c>
      <c r="AW339" s="19">
        <f>MAX(0,MIN(AT339+AU339-AV339,MonthlyPayment-SUM(H339,M339,R339,W339,AB339,AG339,AL339,AQ339,AV339,BA339)-SUM(I339,N339,S339,X339,AC339,AH339,AM339,AR339)))</f>
        <v>0.0</v>
      </c>
      <c r="AX339" s="19">
        <f>ROUND(AT339+AU339-AV339-AW339,2)</f>
        <v>0.0</v>
      </c>
      <c r="AY339" s="19">
        <f>BC338</f>
        <v>0.0</v>
      </c>
      <c r="AZ339" s="19">
        <f>ROUND(AY339*$AZ$5/12,2)</f>
        <v>0.0</v>
      </c>
      <c r="BA339" s="19">
        <f>MIN($BA$5,AY339+AZ339)</f>
        <v>0.0</v>
      </c>
      <c r="BB339" s="19">
        <f>MAX(0,MIN(AY339+AZ339-BA339,MonthlyPayment-SUM(H339,M339,R339,W339,AB339,AG339,AL339,AQ339,AV339,BA339)-SUM(I339,N339,S339,X339,AC339,AH339,AM339,AR339,AW339)))</f>
        <v>0.0</v>
      </c>
      <c r="BC339" s="19">
        <f>ROUND(AY339+AZ339-BA339-BB339,2)</f>
        <v>0.0</v>
      </c>
    </row>
    <row r="340" spans="1:55">
      <c r="A340" s="9">
        <v>334</v>
      </c>
      <c r="B340" s="15">
        <f>IF(FirstPayment="","",EDATE(FirstPayment,A340-1))</f>
        <v/>
      </c>
      <c r="C340" s="19">
        <f>SUM(H340,M340,R340,W340,AB340,AG340,AL340,AQ340,AV340,BA340,I340,N340,S340,X340,AC340,AH340,AM340,AR340,AW340,BB340)</f>
        <v>0.0</v>
      </c>
      <c r="D340" s="19">
        <f>SUM(J340,O340,T340,Y340,AD340,AI340,AN340,AS340,AX340,BC340)</f>
        <v>0.0</v>
      </c>
      <c r="E340" s="19">
        <f>SUM(G340,L340,Q340,V340,AA340,AF340,AK340,AP340,AU340,AZ340)</f>
        <v>0.0</v>
      </c>
      <c r="F340" s="19">
        <f>J339</f>
        <v>0.0</v>
      </c>
      <c r="G340" s="19">
        <f>ROUND(F340*$G$5/12,2)</f>
        <v>0.0</v>
      </c>
      <c r="H340" s="19">
        <f>MIN($H$5,F340+G340)</f>
        <v>0.0</v>
      </c>
      <c r="I340" s="19">
        <f>MAX(0,MIN(F340+G340-H340,MonthlyPayment-SUM(H340,M340,R340,W340,AB340,AG340,AL340,AQ340,AV340,BA340)))</f>
        <v>0.0</v>
      </c>
      <c r="J340" s="19">
        <f>ROUND(F340+G340-H340-I340,2)</f>
        <v>0.0</v>
      </c>
      <c r="K340" s="19">
        <f>O339</f>
        <v>0.0</v>
      </c>
      <c r="L340" s="19">
        <f>ROUND(K340*$L$5/12,2)</f>
        <v>0.0</v>
      </c>
      <c r="M340" s="19">
        <f>MIN($M$5,K340+L340)</f>
        <v>0.0</v>
      </c>
      <c r="N340" s="19">
        <f>MAX(0,MIN(K340+L340-M340,MonthlyPayment-SUM(H340,M340,R340,W340,AB340,AG340,AL340,AQ340,AV340,BA340)-SUM(I340)))</f>
        <v>0.0</v>
      </c>
      <c r="O340" s="19">
        <f>ROUND(K340+L340-M340-N340,2)</f>
        <v>0.0</v>
      </c>
      <c r="P340" s="19">
        <f>T339</f>
        <v>0.0</v>
      </c>
      <c r="Q340" s="19">
        <f>ROUND(P340*$Q$5/12,2)</f>
        <v>0.0</v>
      </c>
      <c r="R340" s="19">
        <f>MIN($R$5,P340+Q340)</f>
        <v>0.0</v>
      </c>
      <c r="S340" s="19">
        <f>MAX(0,MIN(P340+Q340-R340,MonthlyPayment-SUM(H340,M340,R340,W340,AB340,AG340,AL340,AQ340,AV340,BA340)-SUM(I340,N340)))</f>
        <v>0.0</v>
      </c>
      <c r="T340" s="19">
        <f>ROUND(P340+Q340-R340-S340,2)</f>
        <v>0.0</v>
      </c>
      <c r="U340" s="19">
        <f>Y339</f>
        <v>0.0</v>
      </c>
      <c r="V340" s="19">
        <f>ROUND(U340*$V$5/12,2)</f>
        <v>0.0</v>
      </c>
      <c r="W340" s="19">
        <f>MIN($W$5,U340+V340)</f>
        <v>0.0</v>
      </c>
      <c r="X340" s="19">
        <f>MAX(0,MIN(U340+V340-W340,MonthlyPayment-SUM(H340,M340,R340,W340,AB340,AG340,AL340,AQ340,AV340,BA340)-SUM(I340,N340,S340)))</f>
        <v>0.0</v>
      </c>
      <c r="Y340" s="19">
        <f>ROUND(U340+V340-W340-X340,2)</f>
        <v>0.0</v>
      </c>
      <c r="Z340" s="19">
        <f>AD339</f>
        <v>0.0</v>
      </c>
      <c r="AA340" s="19">
        <f>ROUND(Z340*$AA$5/12,2)</f>
        <v>0.0</v>
      </c>
      <c r="AB340" s="19">
        <f>MIN($AB$5,Z340+AA340)</f>
        <v>0.0</v>
      </c>
      <c r="AC340" s="19">
        <f>MAX(0,MIN(Z340+AA340-AB340,MonthlyPayment-SUM(H340,M340,R340,W340,AB340,AG340,AL340,AQ340,AV340,BA340)-SUM(I340,N340,S340,X340)))</f>
        <v>0.0</v>
      </c>
      <c r="AD340" s="19">
        <f>ROUND(Z340+AA340-AB340-AC340,2)</f>
        <v>0.0</v>
      </c>
      <c r="AE340" s="19">
        <f>AI339</f>
        <v>0.0</v>
      </c>
      <c r="AF340" s="19">
        <f>ROUND(AE340*$AF$5/12,2)</f>
        <v>0.0</v>
      </c>
      <c r="AG340" s="19">
        <f>MIN($AG$5,AE340+AF340)</f>
        <v>0.0</v>
      </c>
      <c r="AH340" s="19">
        <f>MAX(0,MIN(AE340+AF340-AG340,MonthlyPayment-SUM(H340,M340,R340,W340,AB340,AG340,AL340,AQ340,AV340,BA340)-SUM(I340,N340,S340,X340,AC340)))</f>
        <v>0.0</v>
      </c>
      <c r="AI340" s="19">
        <f>ROUND(AE340+AF340-AG340-AH340,2)</f>
        <v>0.0</v>
      </c>
      <c r="AJ340" s="19">
        <f>AN339</f>
        <v>0.0</v>
      </c>
      <c r="AK340" s="19">
        <f>ROUND(AJ340*$AK$5/12,2)</f>
        <v>0.0</v>
      </c>
      <c r="AL340" s="19">
        <f>MIN($AL$5,AJ340+AK340)</f>
        <v>0.0</v>
      </c>
      <c r="AM340" s="19">
        <f>MAX(0,MIN(AJ340+AK340-AL340,MonthlyPayment-SUM(H340,M340,R340,W340,AB340,AG340,AL340,AQ340,AV340,BA340)-SUM(I340,N340,S340,X340,AC340,AH340)))</f>
        <v>0.0</v>
      </c>
      <c r="AN340" s="19">
        <f>ROUND(AJ340+AK340-AL340-AM340,2)</f>
        <v>0.0</v>
      </c>
      <c r="AO340" s="19">
        <f>AS339</f>
        <v>0.0</v>
      </c>
      <c r="AP340" s="19">
        <f>ROUND(AO340*$AP$5/12,2)</f>
        <v>0.0</v>
      </c>
      <c r="AQ340" s="19">
        <f>MIN($AQ$5,AO340+AP340)</f>
        <v>0.0</v>
      </c>
      <c r="AR340" s="19">
        <f>MAX(0,MIN(AO340+AP340-AQ340,MonthlyPayment-SUM(H340,M340,R340,W340,AB340,AG340,AL340,AQ340,AV340,BA340)-SUM(I340,N340,S340,X340,AC340,AH340,AM340)))</f>
        <v>0.0</v>
      </c>
      <c r="AS340" s="19">
        <f>ROUND(AO340+AP340-AQ340-AR340,2)</f>
        <v>0.0</v>
      </c>
      <c r="AT340" s="19">
        <f>AX339</f>
        <v>0.0</v>
      </c>
      <c r="AU340" s="19">
        <f>ROUND(AT340*$AU$5/12,2)</f>
        <v>0.0</v>
      </c>
      <c r="AV340" s="19">
        <f>MIN($AV$5,AT340+AU340)</f>
        <v>0.0</v>
      </c>
      <c r="AW340" s="19">
        <f>MAX(0,MIN(AT340+AU340-AV340,MonthlyPayment-SUM(H340,M340,R340,W340,AB340,AG340,AL340,AQ340,AV340,BA340)-SUM(I340,N340,S340,X340,AC340,AH340,AM340,AR340)))</f>
        <v>0.0</v>
      </c>
      <c r="AX340" s="19">
        <f>ROUND(AT340+AU340-AV340-AW340,2)</f>
        <v>0.0</v>
      </c>
      <c r="AY340" s="19">
        <f>BC339</f>
        <v>0.0</v>
      </c>
      <c r="AZ340" s="19">
        <f>ROUND(AY340*$AZ$5/12,2)</f>
        <v>0.0</v>
      </c>
      <c r="BA340" s="19">
        <f>MIN($BA$5,AY340+AZ340)</f>
        <v>0.0</v>
      </c>
      <c r="BB340" s="19">
        <f>MAX(0,MIN(AY340+AZ340-BA340,MonthlyPayment-SUM(H340,M340,R340,W340,AB340,AG340,AL340,AQ340,AV340,BA340)-SUM(I340,N340,S340,X340,AC340,AH340,AM340,AR340,AW340)))</f>
        <v>0.0</v>
      </c>
      <c r="BC340" s="19">
        <f>ROUND(AY340+AZ340-BA340-BB340,2)</f>
        <v>0.0</v>
      </c>
    </row>
    <row r="341" spans="1:55">
      <c r="A341" s="9">
        <v>335</v>
      </c>
      <c r="B341" s="15">
        <f>IF(FirstPayment="","",EDATE(FirstPayment,A341-1))</f>
        <v/>
      </c>
      <c r="C341" s="19">
        <f>SUM(H341,M341,R341,W341,AB341,AG341,AL341,AQ341,AV341,BA341,I341,N341,S341,X341,AC341,AH341,AM341,AR341,AW341,BB341)</f>
        <v>0.0</v>
      </c>
      <c r="D341" s="19">
        <f>SUM(J341,O341,T341,Y341,AD341,AI341,AN341,AS341,AX341,BC341)</f>
        <v>0.0</v>
      </c>
      <c r="E341" s="19">
        <f>SUM(G341,L341,Q341,V341,AA341,AF341,AK341,AP341,AU341,AZ341)</f>
        <v>0.0</v>
      </c>
      <c r="F341" s="19">
        <f>J340</f>
        <v>0.0</v>
      </c>
      <c r="G341" s="19">
        <f>ROUND(F341*$G$5/12,2)</f>
        <v>0.0</v>
      </c>
      <c r="H341" s="19">
        <f>MIN($H$5,F341+G341)</f>
        <v>0.0</v>
      </c>
      <c r="I341" s="19">
        <f>MAX(0,MIN(F341+G341-H341,MonthlyPayment-SUM(H341,M341,R341,W341,AB341,AG341,AL341,AQ341,AV341,BA341)))</f>
        <v>0.0</v>
      </c>
      <c r="J341" s="19">
        <f>ROUND(F341+G341-H341-I341,2)</f>
        <v>0.0</v>
      </c>
      <c r="K341" s="19">
        <f>O340</f>
        <v>0.0</v>
      </c>
      <c r="L341" s="19">
        <f>ROUND(K341*$L$5/12,2)</f>
        <v>0.0</v>
      </c>
      <c r="M341" s="19">
        <f>MIN($M$5,K341+L341)</f>
        <v>0.0</v>
      </c>
      <c r="N341" s="19">
        <f>MAX(0,MIN(K341+L341-M341,MonthlyPayment-SUM(H341,M341,R341,W341,AB341,AG341,AL341,AQ341,AV341,BA341)-SUM(I341)))</f>
        <v>0.0</v>
      </c>
      <c r="O341" s="19">
        <f>ROUND(K341+L341-M341-N341,2)</f>
        <v>0.0</v>
      </c>
      <c r="P341" s="19">
        <f>T340</f>
        <v>0.0</v>
      </c>
      <c r="Q341" s="19">
        <f>ROUND(P341*$Q$5/12,2)</f>
        <v>0.0</v>
      </c>
      <c r="R341" s="19">
        <f>MIN($R$5,P341+Q341)</f>
        <v>0.0</v>
      </c>
      <c r="S341" s="19">
        <f>MAX(0,MIN(P341+Q341-R341,MonthlyPayment-SUM(H341,M341,R341,W341,AB341,AG341,AL341,AQ341,AV341,BA341)-SUM(I341,N341)))</f>
        <v>0.0</v>
      </c>
      <c r="T341" s="19">
        <f>ROUND(P341+Q341-R341-S341,2)</f>
        <v>0.0</v>
      </c>
      <c r="U341" s="19">
        <f>Y340</f>
        <v>0.0</v>
      </c>
      <c r="V341" s="19">
        <f>ROUND(U341*$V$5/12,2)</f>
        <v>0.0</v>
      </c>
      <c r="W341" s="19">
        <f>MIN($W$5,U341+V341)</f>
        <v>0.0</v>
      </c>
      <c r="X341" s="19">
        <f>MAX(0,MIN(U341+V341-W341,MonthlyPayment-SUM(H341,M341,R341,W341,AB341,AG341,AL341,AQ341,AV341,BA341)-SUM(I341,N341,S341)))</f>
        <v>0.0</v>
      </c>
      <c r="Y341" s="19">
        <f>ROUND(U341+V341-W341-X341,2)</f>
        <v>0.0</v>
      </c>
      <c r="Z341" s="19">
        <f>AD340</f>
        <v>0.0</v>
      </c>
      <c r="AA341" s="19">
        <f>ROUND(Z341*$AA$5/12,2)</f>
        <v>0.0</v>
      </c>
      <c r="AB341" s="19">
        <f>MIN($AB$5,Z341+AA341)</f>
        <v>0.0</v>
      </c>
      <c r="AC341" s="19">
        <f>MAX(0,MIN(Z341+AA341-AB341,MonthlyPayment-SUM(H341,M341,R341,W341,AB341,AG341,AL341,AQ341,AV341,BA341)-SUM(I341,N341,S341,X341)))</f>
        <v>0.0</v>
      </c>
      <c r="AD341" s="19">
        <f>ROUND(Z341+AA341-AB341-AC341,2)</f>
        <v>0.0</v>
      </c>
      <c r="AE341" s="19">
        <f>AI340</f>
        <v>0.0</v>
      </c>
      <c r="AF341" s="19">
        <f>ROUND(AE341*$AF$5/12,2)</f>
        <v>0.0</v>
      </c>
      <c r="AG341" s="19">
        <f>MIN($AG$5,AE341+AF341)</f>
        <v>0.0</v>
      </c>
      <c r="AH341" s="19">
        <f>MAX(0,MIN(AE341+AF341-AG341,MonthlyPayment-SUM(H341,M341,R341,W341,AB341,AG341,AL341,AQ341,AV341,BA341)-SUM(I341,N341,S341,X341,AC341)))</f>
        <v>0.0</v>
      </c>
      <c r="AI341" s="19">
        <f>ROUND(AE341+AF341-AG341-AH341,2)</f>
        <v>0.0</v>
      </c>
      <c r="AJ341" s="19">
        <f>AN340</f>
        <v>0.0</v>
      </c>
      <c r="AK341" s="19">
        <f>ROUND(AJ341*$AK$5/12,2)</f>
        <v>0.0</v>
      </c>
      <c r="AL341" s="19">
        <f>MIN($AL$5,AJ341+AK341)</f>
        <v>0.0</v>
      </c>
      <c r="AM341" s="19">
        <f>MAX(0,MIN(AJ341+AK341-AL341,MonthlyPayment-SUM(H341,M341,R341,W341,AB341,AG341,AL341,AQ341,AV341,BA341)-SUM(I341,N341,S341,X341,AC341,AH341)))</f>
        <v>0.0</v>
      </c>
      <c r="AN341" s="19">
        <f>ROUND(AJ341+AK341-AL341-AM341,2)</f>
        <v>0.0</v>
      </c>
      <c r="AO341" s="19">
        <f>AS340</f>
        <v>0.0</v>
      </c>
      <c r="AP341" s="19">
        <f>ROUND(AO341*$AP$5/12,2)</f>
        <v>0.0</v>
      </c>
      <c r="AQ341" s="19">
        <f>MIN($AQ$5,AO341+AP341)</f>
        <v>0.0</v>
      </c>
      <c r="AR341" s="19">
        <f>MAX(0,MIN(AO341+AP341-AQ341,MonthlyPayment-SUM(H341,M341,R341,W341,AB341,AG341,AL341,AQ341,AV341,BA341)-SUM(I341,N341,S341,X341,AC341,AH341,AM341)))</f>
        <v>0.0</v>
      </c>
      <c r="AS341" s="19">
        <f>ROUND(AO341+AP341-AQ341-AR341,2)</f>
        <v>0.0</v>
      </c>
      <c r="AT341" s="19">
        <f>AX340</f>
        <v>0.0</v>
      </c>
      <c r="AU341" s="19">
        <f>ROUND(AT341*$AU$5/12,2)</f>
        <v>0.0</v>
      </c>
      <c r="AV341" s="19">
        <f>MIN($AV$5,AT341+AU341)</f>
        <v>0.0</v>
      </c>
      <c r="AW341" s="19">
        <f>MAX(0,MIN(AT341+AU341-AV341,MonthlyPayment-SUM(H341,M341,R341,W341,AB341,AG341,AL341,AQ341,AV341,BA341)-SUM(I341,N341,S341,X341,AC341,AH341,AM341,AR341)))</f>
        <v>0.0</v>
      </c>
      <c r="AX341" s="19">
        <f>ROUND(AT341+AU341-AV341-AW341,2)</f>
        <v>0.0</v>
      </c>
      <c r="AY341" s="19">
        <f>BC340</f>
        <v>0.0</v>
      </c>
      <c r="AZ341" s="19">
        <f>ROUND(AY341*$AZ$5/12,2)</f>
        <v>0.0</v>
      </c>
      <c r="BA341" s="19">
        <f>MIN($BA$5,AY341+AZ341)</f>
        <v>0.0</v>
      </c>
      <c r="BB341" s="19">
        <f>MAX(0,MIN(AY341+AZ341-BA341,MonthlyPayment-SUM(H341,M341,R341,W341,AB341,AG341,AL341,AQ341,AV341,BA341)-SUM(I341,N341,S341,X341,AC341,AH341,AM341,AR341,AW341)))</f>
        <v>0.0</v>
      </c>
      <c r="BC341" s="19">
        <f>ROUND(AY341+AZ341-BA341-BB341,2)</f>
        <v>0.0</v>
      </c>
    </row>
    <row r="342" spans="1:55">
      <c r="A342" s="9">
        <v>336</v>
      </c>
      <c r="B342" s="15">
        <f>IF(FirstPayment="","",EDATE(FirstPayment,A342-1))</f>
        <v/>
      </c>
      <c r="C342" s="19">
        <f>SUM(H342,M342,R342,W342,AB342,AG342,AL342,AQ342,AV342,BA342,I342,N342,S342,X342,AC342,AH342,AM342,AR342,AW342,BB342)</f>
        <v>0.0</v>
      </c>
      <c r="D342" s="19">
        <f>SUM(J342,O342,T342,Y342,AD342,AI342,AN342,AS342,AX342,BC342)</f>
        <v>0.0</v>
      </c>
      <c r="E342" s="19">
        <f>SUM(G342,L342,Q342,V342,AA342,AF342,AK342,AP342,AU342,AZ342)</f>
        <v>0.0</v>
      </c>
      <c r="F342" s="19">
        <f>J341</f>
        <v>0.0</v>
      </c>
      <c r="G342" s="19">
        <f>ROUND(F342*$G$5/12,2)</f>
        <v>0.0</v>
      </c>
      <c r="H342" s="19">
        <f>MIN($H$5,F342+G342)</f>
        <v>0.0</v>
      </c>
      <c r="I342" s="19">
        <f>MAX(0,MIN(F342+G342-H342,MonthlyPayment-SUM(H342,M342,R342,W342,AB342,AG342,AL342,AQ342,AV342,BA342)))</f>
        <v>0.0</v>
      </c>
      <c r="J342" s="19">
        <f>ROUND(F342+G342-H342-I342,2)</f>
        <v>0.0</v>
      </c>
      <c r="K342" s="19">
        <f>O341</f>
        <v>0.0</v>
      </c>
      <c r="L342" s="19">
        <f>ROUND(K342*$L$5/12,2)</f>
        <v>0.0</v>
      </c>
      <c r="M342" s="19">
        <f>MIN($M$5,K342+L342)</f>
        <v>0.0</v>
      </c>
      <c r="N342" s="19">
        <f>MAX(0,MIN(K342+L342-M342,MonthlyPayment-SUM(H342,M342,R342,W342,AB342,AG342,AL342,AQ342,AV342,BA342)-SUM(I342)))</f>
        <v>0.0</v>
      </c>
      <c r="O342" s="19">
        <f>ROUND(K342+L342-M342-N342,2)</f>
        <v>0.0</v>
      </c>
      <c r="P342" s="19">
        <f>T341</f>
        <v>0.0</v>
      </c>
      <c r="Q342" s="19">
        <f>ROUND(P342*$Q$5/12,2)</f>
        <v>0.0</v>
      </c>
      <c r="R342" s="19">
        <f>MIN($R$5,P342+Q342)</f>
        <v>0.0</v>
      </c>
      <c r="S342" s="19">
        <f>MAX(0,MIN(P342+Q342-R342,MonthlyPayment-SUM(H342,M342,R342,W342,AB342,AG342,AL342,AQ342,AV342,BA342)-SUM(I342,N342)))</f>
        <v>0.0</v>
      </c>
      <c r="T342" s="19">
        <f>ROUND(P342+Q342-R342-S342,2)</f>
        <v>0.0</v>
      </c>
      <c r="U342" s="19">
        <f>Y341</f>
        <v>0.0</v>
      </c>
      <c r="V342" s="19">
        <f>ROUND(U342*$V$5/12,2)</f>
        <v>0.0</v>
      </c>
      <c r="W342" s="19">
        <f>MIN($W$5,U342+V342)</f>
        <v>0.0</v>
      </c>
      <c r="X342" s="19">
        <f>MAX(0,MIN(U342+V342-W342,MonthlyPayment-SUM(H342,M342,R342,W342,AB342,AG342,AL342,AQ342,AV342,BA342)-SUM(I342,N342,S342)))</f>
        <v>0.0</v>
      </c>
      <c r="Y342" s="19">
        <f>ROUND(U342+V342-W342-X342,2)</f>
        <v>0.0</v>
      </c>
      <c r="Z342" s="19">
        <f>AD341</f>
        <v>0.0</v>
      </c>
      <c r="AA342" s="19">
        <f>ROUND(Z342*$AA$5/12,2)</f>
        <v>0.0</v>
      </c>
      <c r="AB342" s="19">
        <f>MIN($AB$5,Z342+AA342)</f>
        <v>0.0</v>
      </c>
      <c r="AC342" s="19">
        <f>MAX(0,MIN(Z342+AA342-AB342,MonthlyPayment-SUM(H342,M342,R342,W342,AB342,AG342,AL342,AQ342,AV342,BA342)-SUM(I342,N342,S342,X342)))</f>
        <v>0.0</v>
      </c>
      <c r="AD342" s="19">
        <f>ROUND(Z342+AA342-AB342-AC342,2)</f>
        <v>0.0</v>
      </c>
      <c r="AE342" s="19">
        <f>AI341</f>
        <v>0.0</v>
      </c>
      <c r="AF342" s="19">
        <f>ROUND(AE342*$AF$5/12,2)</f>
        <v>0.0</v>
      </c>
      <c r="AG342" s="19">
        <f>MIN($AG$5,AE342+AF342)</f>
        <v>0.0</v>
      </c>
      <c r="AH342" s="19">
        <f>MAX(0,MIN(AE342+AF342-AG342,MonthlyPayment-SUM(H342,M342,R342,W342,AB342,AG342,AL342,AQ342,AV342,BA342)-SUM(I342,N342,S342,X342,AC342)))</f>
        <v>0.0</v>
      </c>
      <c r="AI342" s="19">
        <f>ROUND(AE342+AF342-AG342-AH342,2)</f>
        <v>0.0</v>
      </c>
      <c r="AJ342" s="19">
        <f>AN341</f>
        <v>0.0</v>
      </c>
      <c r="AK342" s="19">
        <f>ROUND(AJ342*$AK$5/12,2)</f>
        <v>0.0</v>
      </c>
      <c r="AL342" s="19">
        <f>MIN($AL$5,AJ342+AK342)</f>
        <v>0.0</v>
      </c>
      <c r="AM342" s="19">
        <f>MAX(0,MIN(AJ342+AK342-AL342,MonthlyPayment-SUM(H342,M342,R342,W342,AB342,AG342,AL342,AQ342,AV342,BA342)-SUM(I342,N342,S342,X342,AC342,AH342)))</f>
        <v>0.0</v>
      </c>
      <c r="AN342" s="19">
        <f>ROUND(AJ342+AK342-AL342-AM342,2)</f>
        <v>0.0</v>
      </c>
      <c r="AO342" s="19">
        <f>AS341</f>
        <v>0.0</v>
      </c>
      <c r="AP342" s="19">
        <f>ROUND(AO342*$AP$5/12,2)</f>
        <v>0.0</v>
      </c>
      <c r="AQ342" s="19">
        <f>MIN($AQ$5,AO342+AP342)</f>
        <v>0.0</v>
      </c>
      <c r="AR342" s="19">
        <f>MAX(0,MIN(AO342+AP342-AQ342,MonthlyPayment-SUM(H342,M342,R342,W342,AB342,AG342,AL342,AQ342,AV342,BA342)-SUM(I342,N342,S342,X342,AC342,AH342,AM342)))</f>
        <v>0.0</v>
      </c>
      <c r="AS342" s="19">
        <f>ROUND(AO342+AP342-AQ342-AR342,2)</f>
        <v>0.0</v>
      </c>
      <c r="AT342" s="19">
        <f>AX341</f>
        <v>0.0</v>
      </c>
      <c r="AU342" s="19">
        <f>ROUND(AT342*$AU$5/12,2)</f>
        <v>0.0</v>
      </c>
      <c r="AV342" s="19">
        <f>MIN($AV$5,AT342+AU342)</f>
        <v>0.0</v>
      </c>
      <c r="AW342" s="19">
        <f>MAX(0,MIN(AT342+AU342-AV342,MonthlyPayment-SUM(H342,M342,R342,W342,AB342,AG342,AL342,AQ342,AV342,BA342)-SUM(I342,N342,S342,X342,AC342,AH342,AM342,AR342)))</f>
        <v>0.0</v>
      </c>
      <c r="AX342" s="19">
        <f>ROUND(AT342+AU342-AV342-AW342,2)</f>
        <v>0.0</v>
      </c>
      <c r="AY342" s="19">
        <f>BC341</f>
        <v>0.0</v>
      </c>
      <c r="AZ342" s="19">
        <f>ROUND(AY342*$AZ$5/12,2)</f>
        <v>0.0</v>
      </c>
      <c r="BA342" s="19">
        <f>MIN($BA$5,AY342+AZ342)</f>
        <v>0.0</v>
      </c>
      <c r="BB342" s="19">
        <f>MAX(0,MIN(AY342+AZ342-BA342,MonthlyPayment-SUM(H342,M342,R342,W342,AB342,AG342,AL342,AQ342,AV342,BA342)-SUM(I342,N342,S342,X342,AC342,AH342,AM342,AR342,AW342)))</f>
        <v>0.0</v>
      </c>
      <c r="BC342" s="19">
        <f>ROUND(AY342+AZ342-BA342-BB342,2)</f>
        <v>0.0</v>
      </c>
    </row>
    <row r="343" spans="1:55">
      <c r="A343" s="9">
        <v>337</v>
      </c>
      <c r="B343" s="15">
        <f>IF(FirstPayment="","",EDATE(FirstPayment,A343-1))</f>
        <v/>
      </c>
      <c r="C343" s="19">
        <f>SUM(H343,M343,R343,W343,AB343,AG343,AL343,AQ343,AV343,BA343,I343,N343,S343,X343,AC343,AH343,AM343,AR343,AW343,BB343)</f>
        <v>0.0</v>
      </c>
      <c r="D343" s="19">
        <f>SUM(J343,O343,T343,Y343,AD343,AI343,AN343,AS343,AX343,BC343)</f>
        <v>0.0</v>
      </c>
      <c r="E343" s="19">
        <f>SUM(G343,L343,Q343,V343,AA343,AF343,AK343,AP343,AU343,AZ343)</f>
        <v>0.0</v>
      </c>
      <c r="F343" s="19">
        <f>J342</f>
        <v>0.0</v>
      </c>
      <c r="G343" s="19">
        <f>ROUND(F343*$G$5/12,2)</f>
        <v>0.0</v>
      </c>
      <c r="H343" s="19">
        <f>MIN($H$5,F343+G343)</f>
        <v>0.0</v>
      </c>
      <c r="I343" s="19">
        <f>MAX(0,MIN(F343+G343-H343,MonthlyPayment-SUM(H343,M343,R343,W343,AB343,AG343,AL343,AQ343,AV343,BA343)))</f>
        <v>0.0</v>
      </c>
      <c r="J343" s="19">
        <f>ROUND(F343+G343-H343-I343,2)</f>
        <v>0.0</v>
      </c>
      <c r="K343" s="19">
        <f>O342</f>
        <v>0.0</v>
      </c>
      <c r="L343" s="19">
        <f>ROUND(K343*$L$5/12,2)</f>
        <v>0.0</v>
      </c>
      <c r="M343" s="19">
        <f>MIN($M$5,K343+L343)</f>
        <v>0.0</v>
      </c>
      <c r="N343" s="19">
        <f>MAX(0,MIN(K343+L343-M343,MonthlyPayment-SUM(H343,M343,R343,W343,AB343,AG343,AL343,AQ343,AV343,BA343)-SUM(I343)))</f>
        <v>0.0</v>
      </c>
      <c r="O343" s="19">
        <f>ROUND(K343+L343-M343-N343,2)</f>
        <v>0.0</v>
      </c>
      <c r="P343" s="19">
        <f>T342</f>
        <v>0.0</v>
      </c>
      <c r="Q343" s="19">
        <f>ROUND(P343*$Q$5/12,2)</f>
        <v>0.0</v>
      </c>
      <c r="R343" s="19">
        <f>MIN($R$5,P343+Q343)</f>
        <v>0.0</v>
      </c>
      <c r="S343" s="19">
        <f>MAX(0,MIN(P343+Q343-R343,MonthlyPayment-SUM(H343,M343,R343,W343,AB343,AG343,AL343,AQ343,AV343,BA343)-SUM(I343,N343)))</f>
        <v>0.0</v>
      </c>
      <c r="T343" s="19">
        <f>ROUND(P343+Q343-R343-S343,2)</f>
        <v>0.0</v>
      </c>
      <c r="U343" s="19">
        <f>Y342</f>
        <v>0.0</v>
      </c>
      <c r="V343" s="19">
        <f>ROUND(U343*$V$5/12,2)</f>
        <v>0.0</v>
      </c>
      <c r="W343" s="19">
        <f>MIN($W$5,U343+V343)</f>
        <v>0.0</v>
      </c>
      <c r="X343" s="19">
        <f>MAX(0,MIN(U343+V343-W343,MonthlyPayment-SUM(H343,M343,R343,W343,AB343,AG343,AL343,AQ343,AV343,BA343)-SUM(I343,N343,S343)))</f>
        <v>0.0</v>
      </c>
      <c r="Y343" s="19">
        <f>ROUND(U343+V343-W343-X343,2)</f>
        <v>0.0</v>
      </c>
      <c r="Z343" s="19">
        <f>AD342</f>
        <v>0.0</v>
      </c>
      <c r="AA343" s="19">
        <f>ROUND(Z343*$AA$5/12,2)</f>
        <v>0.0</v>
      </c>
      <c r="AB343" s="19">
        <f>MIN($AB$5,Z343+AA343)</f>
        <v>0.0</v>
      </c>
      <c r="AC343" s="19">
        <f>MAX(0,MIN(Z343+AA343-AB343,MonthlyPayment-SUM(H343,M343,R343,W343,AB343,AG343,AL343,AQ343,AV343,BA343)-SUM(I343,N343,S343,X343)))</f>
        <v>0.0</v>
      </c>
      <c r="AD343" s="19">
        <f>ROUND(Z343+AA343-AB343-AC343,2)</f>
        <v>0.0</v>
      </c>
      <c r="AE343" s="19">
        <f>AI342</f>
        <v>0.0</v>
      </c>
      <c r="AF343" s="19">
        <f>ROUND(AE343*$AF$5/12,2)</f>
        <v>0.0</v>
      </c>
      <c r="AG343" s="19">
        <f>MIN($AG$5,AE343+AF343)</f>
        <v>0.0</v>
      </c>
      <c r="AH343" s="19">
        <f>MAX(0,MIN(AE343+AF343-AG343,MonthlyPayment-SUM(H343,M343,R343,W343,AB343,AG343,AL343,AQ343,AV343,BA343)-SUM(I343,N343,S343,X343,AC343)))</f>
        <v>0.0</v>
      </c>
      <c r="AI343" s="19">
        <f>ROUND(AE343+AF343-AG343-AH343,2)</f>
        <v>0.0</v>
      </c>
      <c r="AJ343" s="19">
        <f>AN342</f>
        <v>0.0</v>
      </c>
      <c r="AK343" s="19">
        <f>ROUND(AJ343*$AK$5/12,2)</f>
        <v>0.0</v>
      </c>
      <c r="AL343" s="19">
        <f>MIN($AL$5,AJ343+AK343)</f>
        <v>0.0</v>
      </c>
      <c r="AM343" s="19">
        <f>MAX(0,MIN(AJ343+AK343-AL343,MonthlyPayment-SUM(H343,M343,R343,W343,AB343,AG343,AL343,AQ343,AV343,BA343)-SUM(I343,N343,S343,X343,AC343,AH343)))</f>
        <v>0.0</v>
      </c>
      <c r="AN343" s="19">
        <f>ROUND(AJ343+AK343-AL343-AM343,2)</f>
        <v>0.0</v>
      </c>
      <c r="AO343" s="19">
        <f>AS342</f>
        <v>0.0</v>
      </c>
      <c r="AP343" s="19">
        <f>ROUND(AO343*$AP$5/12,2)</f>
        <v>0.0</v>
      </c>
      <c r="AQ343" s="19">
        <f>MIN($AQ$5,AO343+AP343)</f>
        <v>0.0</v>
      </c>
      <c r="AR343" s="19">
        <f>MAX(0,MIN(AO343+AP343-AQ343,MonthlyPayment-SUM(H343,M343,R343,W343,AB343,AG343,AL343,AQ343,AV343,BA343)-SUM(I343,N343,S343,X343,AC343,AH343,AM343)))</f>
        <v>0.0</v>
      </c>
      <c r="AS343" s="19">
        <f>ROUND(AO343+AP343-AQ343-AR343,2)</f>
        <v>0.0</v>
      </c>
      <c r="AT343" s="19">
        <f>AX342</f>
        <v>0.0</v>
      </c>
      <c r="AU343" s="19">
        <f>ROUND(AT343*$AU$5/12,2)</f>
        <v>0.0</v>
      </c>
      <c r="AV343" s="19">
        <f>MIN($AV$5,AT343+AU343)</f>
        <v>0.0</v>
      </c>
      <c r="AW343" s="19">
        <f>MAX(0,MIN(AT343+AU343-AV343,MonthlyPayment-SUM(H343,M343,R343,W343,AB343,AG343,AL343,AQ343,AV343,BA343)-SUM(I343,N343,S343,X343,AC343,AH343,AM343,AR343)))</f>
        <v>0.0</v>
      </c>
      <c r="AX343" s="19">
        <f>ROUND(AT343+AU343-AV343-AW343,2)</f>
        <v>0.0</v>
      </c>
      <c r="AY343" s="19">
        <f>BC342</f>
        <v>0.0</v>
      </c>
      <c r="AZ343" s="19">
        <f>ROUND(AY343*$AZ$5/12,2)</f>
        <v>0.0</v>
      </c>
      <c r="BA343" s="19">
        <f>MIN($BA$5,AY343+AZ343)</f>
        <v>0.0</v>
      </c>
      <c r="BB343" s="19">
        <f>MAX(0,MIN(AY343+AZ343-BA343,MonthlyPayment-SUM(H343,M343,R343,W343,AB343,AG343,AL343,AQ343,AV343,BA343)-SUM(I343,N343,S343,X343,AC343,AH343,AM343,AR343,AW343)))</f>
        <v>0.0</v>
      </c>
      <c r="BC343" s="19">
        <f>ROUND(AY343+AZ343-BA343-BB343,2)</f>
        <v>0.0</v>
      </c>
    </row>
    <row r="344" spans="1:55">
      <c r="A344" s="9">
        <v>338</v>
      </c>
      <c r="B344" s="15">
        <f>IF(FirstPayment="","",EDATE(FirstPayment,A344-1))</f>
        <v/>
      </c>
      <c r="C344" s="19">
        <f>SUM(H344,M344,R344,W344,AB344,AG344,AL344,AQ344,AV344,BA344,I344,N344,S344,X344,AC344,AH344,AM344,AR344,AW344,BB344)</f>
        <v>0.0</v>
      </c>
      <c r="D344" s="19">
        <f>SUM(J344,O344,T344,Y344,AD344,AI344,AN344,AS344,AX344,BC344)</f>
        <v>0.0</v>
      </c>
      <c r="E344" s="19">
        <f>SUM(G344,L344,Q344,V344,AA344,AF344,AK344,AP344,AU344,AZ344)</f>
        <v>0.0</v>
      </c>
      <c r="F344" s="19">
        <f>J343</f>
        <v>0.0</v>
      </c>
      <c r="G344" s="19">
        <f>ROUND(F344*$G$5/12,2)</f>
        <v>0.0</v>
      </c>
      <c r="H344" s="19">
        <f>MIN($H$5,F344+G344)</f>
        <v>0.0</v>
      </c>
      <c r="I344" s="19">
        <f>MAX(0,MIN(F344+G344-H344,MonthlyPayment-SUM(H344,M344,R344,W344,AB344,AG344,AL344,AQ344,AV344,BA344)))</f>
        <v>0.0</v>
      </c>
      <c r="J344" s="19">
        <f>ROUND(F344+G344-H344-I344,2)</f>
        <v>0.0</v>
      </c>
      <c r="K344" s="19">
        <f>O343</f>
        <v>0.0</v>
      </c>
      <c r="L344" s="19">
        <f>ROUND(K344*$L$5/12,2)</f>
        <v>0.0</v>
      </c>
      <c r="M344" s="19">
        <f>MIN($M$5,K344+L344)</f>
        <v>0.0</v>
      </c>
      <c r="N344" s="19">
        <f>MAX(0,MIN(K344+L344-M344,MonthlyPayment-SUM(H344,M344,R344,W344,AB344,AG344,AL344,AQ344,AV344,BA344)-SUM(I344)))</f>
        <v>0.0</v>
      </c>
      <c r="O344" s="19">
        <f>ROUND(K344+L344-M344-N344,2)</f>
        <v>0.0</v>
      </c>
      <c r="P344" s="19">
        <f>T343</f>
        <v>0.0</v>
      </c>
      <c r="Q344" s="19">
        <f>ROUND(P344*$Q$5/12,2)</f>
        <v>0.0</v>
      </c>
      <c r="R344" s="19">
        <f>MIN($R$5,P344+Q344)</f>
        <v>0.0</v>
      </c>
      <c r="S344" s="19">
        <f>MAX(0,MIN(P344+Q344-R344,MonthlyPayment-SUM(H344,M344,R344,W344,AB344,AG344,AL344,AQ344,AV344,BA344)-SUM(I344,N344)))</f>
        <v>0.0</v>
      </c>
      <c r="T344" s="19">
        <f>ROUND(P344+Q344-R344-S344,2)</f>
        <v>0.0</v>
      </c>
      <c r="U344" s="19">
        <f>Y343</f>
        <v>0.0</v>
      </c>
      <c r="V344" s="19">
        <f>ROUND(U344*$V$5/12,2)</f>
        <v>0.0</v>
      </c>
      <c r="W344" s="19">
        <f>MIN($W$5,U344+V344)</f>
        <v>0.0</v>
      </c>
      <c r="X344" s="19">
        <f>MAX(0,MIN(U344+V344-W344,MonthlyPayment-SUM(H344,M344,R344,W344,AB344,AG344,AL344,AQ344,AV344,BA344)-SUM(I344,N344,S344)))</f>
        <v>0.0</v>
      </c>
      <c r="Y344" s="19">
        <f>ROUND(U344+V344-W344-X344,2)</f>
        <v>0.0</v>
      </c>
      <c r="Z344" s="19">
        <f>AD343</f>
        <v>0.0</v>
      </c>
      <c r="AA344" s="19">
        <f>ROUND(Z344*$AA$5/12,2)</f>
        <v>0.0</v>
      </c>
      <c r="AB344" s="19">
        <f>MIN($AB$5,Z344+AA344)</f>
        <v>0.0</v>
      </c>
      <c r="AC344" s="19">
        <f>MAX(0,MIN(Z344+AA344-AB344,MonthlyPayment-SUM(H344,M344,R344,W344,AB344,AG344,AL344,AQ344,AV344,BA344)-SUM(I344,N344,S344,X344)))</f>
        <v>0.0</v>
      </c>
      <c r="AD344" s="19">
        <f>ROUND(Z344+AA344-AB344-AC344,2)</f>
        <v>0.0</v>
      </c>
      <c r="AE344" s="19">
        <f>AI343</f>
        <v>0.0</v>
      </c>
      <c r="AF344" s="19">
        <f>ROUND(AE344*$AF$5/12,2)</f>
        <v>0.0</v>
      </c>
      <c r="AG344" s="19">
        <f>MIN($AG$5,AE344+AF344)</f>
        <v>0.0</v>
      </c>
      <c r="AH344" s="19">
        <f>MAX(0,MIN(AE344+AF344-AG344,MonthlyPayment-SUM(H344,M344,R344,W344,AB344,AG344,AL344,AQ344,AV344,BA344)-SUM(I344,N344,S344,X344,AC344)))</f>
        <v>0.0</v>
      </c>
      <c r="AI344" s="19">
        <f>ROUND(AE344+AF344-AG344-AH344,2)</f>
        <v>0.0</v>
      </c>
      <c r="AJ344" s="19">
        <f>AN343</f>
        <v>0.0</v>
      </c>
      <c r="AK344" s="19">
        <f>ROUND(AJ344*$AK$5/12,2)</f>
        <v>0.0</v>
      </c>
      <c r="AL344" s="19">
        <f>MIN($AL$5,AJ344+AK344)</f>
        <v>0.0</v>
      </c>
      <c r="AM344" s="19">
        <f>MAX(0,MIN(AJ344+AK344-AL344,MonthlyPayment-SUM(H344,M344,R344,W344,AB344,AG344,AL344,AQ344,AV344,BA344)-SUM(I344,N344,S344,X344,AC344,AH344)))</f>
        <v>0.0</v>
      </c>
      <c r="AN344" s="19">
        <f>ROUND(AJ344+AK344-AL344-AM344,2)</f>
        <v>0.0</v>
      </c>
      <c r="AO344" s="19">
        <f>AS343</f>
        <v>0.0</v>
      </c>
      <c r="AP344" s="19">
        <f>ROUND(AO344*$AP$5/12,2)</f>
        <v>0.0</v>
      </c>
      <c r="AQ344" s="19">
        <f>MIN($AQ$5,AO344+AP344)</f>
        <v>0.0</v>
      </c>
      <c r="AR344" s="19">
        <f>MAX(0,MIN(AO344+AP344-AQ344,MonthlyPayment-SUM(H344,M344,R344,W344,AB344,AG344,AL344,AQ344,AV344,BA344)-SUM(I344,N344,S344,X344,AC344,AH344,AM344)))</f>
        <v>0.0</v>
      </c>
      <c r="AS344" s="19">
        <f>ROUND(AO344+AP344-AQ344-AR344,2)</f>
        <v>0.0</v>
      </c>
      <c r="AT344" s="19">
        <f>AX343</f>
        <v>0.0</v>
      </c>
      <c r="AU344" s="19">
        <f>ROUND(AT344*$AU$5/12,2)</f>
        <v>0.0</v>
      </c>
      <c r="AV344" s="19">
        <f>MIN($AV$5,AT344+AU344)</f>
        <v>0.0</v>
      </c>
      <c r="AW344" s="19">
        <f>MAX(0,MIN(AT344+AU344-AV344,MonthlyPayment-SUM(H344,M344,R344,W344,AB344,AG344,AL344,AQ344,AV344,BA344)-SUM(I344,N344,S344,X344,AC344,AH344,AM344,AR344)))</f>
        <v>0.0</v>
      </c>
      <c r="AX344" s="19">
        <f>ROUND(AT344+AU344-AV344-AW344,2)</f>
        <v>0.0</v>
      </c>
      <c r="AY344" s="19">
        <f>BC343</f>
        <v>0.0</v>
      </c>
      <c r="AZ344" s="19">
        <f>ROUND(AY344*$AZ$5/12,2)</f>
        <v>0.0</v>
      </c>
      <c r="BA344" s="19">
        <f>MIN($BA$5,AY344+AZ344)</f>
        <v>0.0</v>
      </c>
      <c r="BB344" s="19">
        <f>MAX(0,MIN(AY344+AZ344-BA344,MonthlyPayment-SUM(H344,M344,R344,W344,AB344,AG344,AL344,AQ344,AV344,BA344)-SUM(I344,N344,S344,X344,AC344,AH344,AM344,AR344,AW344)))</f>
        <v>0.0</v>
      </c>
      <c r="BC344" s="19">
        <f>ROUND(AY344+AZ344-BA344-BB344,2)</f>
        <v>0.0</v>
      </c>
    </row>
    <row r="345" spans="1:55">
      <c r="A345" s="9">
        <v>339</v>
      </c>
      <c r="B345" s="15">
        <f>IF(FirstPayment="","",EDATE(FirstPayment,A345-1))</f>
        <v/>
      </c>
      <c r="C345" s="19">
        <f>SUM(H345,M345,R345,W345,AB345,AG345,AL345,AQ345,AV345,BA345,I345,N345,S345,X345,AC345,AH345,AM345,AR345,AW345,BB345)</f>
        <v>0.0</v>
      </c>
      <c r="D345" s="19">
        <f>SUM(J345,O345,T345,Y345,AD345,AI345,AN345,AS345,AX345,BC345)</f>
        <v>0.0</v>
      </c>
      <c r="E345" s="19">
        <f>SUM(G345,L345,Q345,V345,AA345,AF345,AK345,AP345,AU345,AZ345)</f>
        <v>0.0</v>
      </c>
      <c r="F345" s="19">
        <f>J344</f>
        <v>0.0</v>
      </c>
      <c r="G345" s="19">
        <f>ROUND(F345*$G$5/12,2)</f>
        <v>0.0</v>
      </c>
      <c r="H345" s="19">
        <f>MIN($H$5,F345+G345)</f>
        <v>0.0</v>
      </c>
      <c r="I345" s="19">
        <f>MAX(0,MIN(F345+G345-H345,MonthlyPayment-SUM(H345,M345,R345,W345,AB345,AG345,AL345,AQ345,AV345,BA345)))</f>
        <v>0.0</v>
      </c>
      <c r="J345" s="19">
        <f>ROUND(F345+G345-H345-I345,2)</f>
        <v>0.0</v>
      </c>
      <c r="K345" s="19">
        <f>O344</f>
        <v>0.0</v>
      </c>
      <c r="L345" s="19">
        <f>ROUND(K345*$L$5/12,2)</f>
        <v>0.0</v>
      </c>
      <c r="M345" s="19">
        <f>MIN($M$5,K345+L345)</f>
        <v>0.0</v>
      </c>
      <c r="N345" s="19">
        <f>MAX(0,MIN(K345+L345-M345,MonthlyPayment-SUM(H345,M345,R345,W345,AB345,AG345,AL345,AQ345,AV345,BA345)-SUM(I345)))</f>
        <v>0.0</v>
      </c>
      <c r="O345" s="19">
        <f>ROUND(K345+L345-M345-N345,2)</f>
        <v>0.0</v>
      </c>
      <c r="P345" s="19">
        <f>T344</f>
        <v>0.0</v>
      </c>
      <c r="Q345" s="19">
        <f>ROUND(P345*$Q$5/12,2)</f>
        <v>0.0</v>
      </c>
      <c r="R345" s="19">
        <f>MIN($R$5,P345+Q345)</f>
        <v>0.0</v>
      </c>
      <c r="S345" s="19">
        <f>MAX(0,MIN(P345+Q345-R345,MonthlyPayment-SUM(H345,M345,R345,W345,AB345,AG345,AL345,AQ345,AV345,BA345)-SUM(I345,N345)))</f>
        <v>0.0</v>
      </c>
      <c r="T345" s="19">
        <f>ROUND(P345+Q345-R345-S345,2)</f>
        <v>0.0</v>
      </c>
      <c r="U345" s="19">
        <f>Y344</f>
        <v>0.0</v>
      </c>
      <c r="V345" s="19">
        <f>ROUND(U345*$V$5/12,2)</f>
        <v>0.0</v>
      </c>
      <c r="W345" s="19">
        <f>MIN($W$5,U345+V345)</f>
        <v>0.0</v>
      </c>
      <c r="X345" s="19">
        <f>MAX(0,MIN(U345+V345-W345,MonthlyPayment-SUM(H345,M345,R345,W345,AB345,AG345,AL345,AQ345,AV345,BA345)-SUM(I345,N345,S345)))</f>
        <v>0.0</v>
      </c>
      <c r="Y345" s="19">
        <f>ROUND(U345+V345-W345-X345,2)</f>
        <v>0.0</v>
      </c>
      <c r="Z345" s="19">
        <f>AD344</f>
        <v>0.0</v>
      </c>
      <c r="AA345" s="19">
        <f>ROUND(Z345*$AA$5/12,2)</f>
        <v>0.0</v>
      </c>
      <c r="AB345" s="19">
        <f>MIN($AB$5,Z345+AA345)</f>
        <v>0.0</v>
      </c>
      <c r="AC345" s="19">
        <f>MAX(0,MIN(Z345+AA345-AB345,MonthlyPayment-SUM(H345,M345,R345,W345,AB345,AG345,AL345,AQ345,AV345,BA345)-SUM(I345,N345,S345,X345)))</f>
        <v>0.0</v>
      </c>
      <c r="AD345" s="19">
        <f>ROUND(Z345+AA345-AB345-AC345,2)</f>
        <v>0.0</v>
      </c>
      <c r="AE345" s="19">
        <f>AI344</f>
        <v>0.0</v>
      </c>
      <c r="AF345" s="19">
        <f>ROUND(AE345*$AF$5/12,2)</f>
        <v>0.0</v>
      </c>
      <c r="AG345" s="19">
        <f>MIN($AG$5,AE345+AF345)</f>
        <v>0.0</v>
      </c>
      <c r="AH345" s="19">
        <f>MAX(0,MIN(AE345+AF345-AG345,MonthlyPayment-SUM(H345,M345,R345,W345,AB345,AG345,AL345,AQ345,AV345,BA345)-SUM(I345,N345,S345,X345,AC345)))</f>
        <v>0.0</v>
      </c>
      <c r="AI345" s="19">
        <f>ROUND(AE345+AF345-AG345-AH345,2)</f>
        <v>0.0</v>
      </c>
      <c r="AJ345" s="19">
        <f>AN344</f>
        <v>0.0</v>
      </c>
      <c r="AK345" s="19">
        <f>ROUND(AJ345*$AK$5/12,2)</f>
        <v>0.0</v>
      </c>
      <c r="AL345" s="19">
        <f>MIN($AL$5,AJ345+AK345)</f>
        <v>0.0</v>
      </c>
      <c r="AM345" s="19">
        <f>MAX(0,MIN(AJ345+AK345-AL345,MonthlyPayment-SUM(H345,M345,R345,W345,AB345,AG345,AL345,AQ345,AV345,BA345)-SUM(I345,N345,S345,X345,AC345,AH345)))</f>
        <v>0.0</v>
      </c>
      <c r="AN345" s="19">
        <f>ROUND(AJ345+AK345-AL345-AM345,2)</f>
        <v>0.0</v>
      </c>
      <c r="AO345" s="19">
        <f>AS344</f>
        <v>0.0</v>
      </c>
      <c r="AP345" s="19">
        <f>ROUND(AO345*$AP$5/12,2)</f>
        <v>0.0</v>
      </c>
      <c r="AQ345" s="19">
        <f>MIN($AQ$5,AO345+AP345)</f>
        <v>0.0</v>
      </c>
      <c r="AR345" s="19">
        <f>MAX(0,MIN(AO345+AP345-AQ345,MonthlyPayment-SUM(H345,M345,R345,W345,AB345,AG345,AL345,AQ345,AV345,BA345)-SUM(I345,N345,S345,X345,AC345,AH345,AM345)))</f>
        <v>0.0</v>
      </c>
      <c r="AS345" s="19">
        <f>ROUND(AO345+AP345-AQ345-AR345,2)</f>
        <v>0.0</v>
      </c>
      <c r="AT345" s="19">
        <f>AX344</f>
        <v>0.0</v>
      </c>
      <c r="AU345" s="19">
        <f>ROUND(AT345*$AU$5/12,2)</f>
        <v>0.0</v>
      </c>
      <c r="AV345" s="19">
        <f>MIN($AV$5,AT345+AU345)</f>
        <v>0.0</v>
      </c>
      <c r="AW345" s="19">
        <f>MAX(0,MIN(AT345+AU345-AV345,MonthlyPayment-SUM(H345,M345,R345,W345,AB345,AG345,AL345,AQ345,AV345,BA345)-SUM(I345,N345,S345,X345,AC345,AH345,AM345,AR345)))</f>
        <v>0.0</v>
      </c>
      <c r="AX345" s="19">
        <f>ROUND(AT345+AU345-AV345-AW345,2)</f>
        <v>0.0</v>
      </c>
      <c r="AY345" s="19">
        <f>BC344</f>
        <v>0.0</v>
      </c>
      <c r="AZ345" s="19">
        <f>ROUND(AY345*$AZ$5/12,2)</f>
        <v>0.0</v>
      </c>
      <c r="BA345" s="19">
        <f>MIN($BA$5,AY345+AZ345)</f>
        <v>0.0</v>
      </c>
      <c r="BB345" s="19">
        <f>MAX(0,MIN(AY345+AZ345-BA345,MonthlyPayment-SUM(H345,M345,R345,W345,AB345,AG345,AL345,AQ345,AV345,BA345)-SUM(I345,N345,S345,X345,AC345,AH345,AM345,AR345,AW345)))</f>
        <v>0.0</v>
      </c>
      <c r="BC345" s="19">
        <f>ROUND(AY345+AZ345-BA345-BB345,2)</f>
        <v>0.0</v>
      </c>
    </row>
    <row r="346" spans="1:55">
      <c r="A346" s="9">
        <v>340</v>
      </c>
      <c r="B346" s="15">
        <f>IF(FirstPayment="","",EDATE(FirstPayment,A346-1))</f>
        <v/>
      </c>
      <c r="C346" s="19">
        <f>SUM(H346,M346,R346,W346,AB346,AG346,AL346,AQ346,AV346,BA346,I346,N346,S346,X346,AC346,AH346,AM346,AR346,AW346,BB346)</f>
        <v>0.0</v>
      </c>
      <c r="D346" s="19">
        <f>SUM(J346,O346,T346,Y346,AD346,AI346,AN346,AS346,AX346,BC346)</f>
        <v>0.0</v>
      </c>
      <c r="E346" s="19">
        <f>SUM(G346,L346,Q346,V346,AA346,AF346,AK346,AP346,AU346,AZ346)</f>
        <v>0.0</v>
      </c>
      <c r="F346" s="19">
        <f>J345</f>
        <v>0.0</v>
      </c>
      <c r="G346" s="19">
        <f>ROUND(F346*$G$5/12,2)</f>
        <v>0.0</v>
      </c>
      <c r="H346" s="19">
        <f>MIN($H$5,F346+G346)</f>
        <v>0.0</v>
      </c>
      <c r="I346" s="19">
        <f>MAX(0,MIN(F346+G346-H346,MonthlyPayment-SUM(H346,M346,R346,W346,AB346,AG346,AL346,AQ346,AV346,BA346)))</f>
        <v>0.0</v>
      </c>
      <c r="J346" s="19">
        <f>ROUND(F346+G346-H346-I346,2)</f>
        <v>0.0</v>
      </c>
      <c r="K346" s="19">
        <f>O345</f>
        <v>0.0</v>
      </c>
      <c r="L346" s="19">
        <f>ROUND(K346*$L$5/12,2)</f>
        <v>0.0</v>
      </c>
      <c r="M346" s="19">
        <f>MIN($M$5,K346+L346)</f>
        <v>0.0</v>
      </c>
      <c r="N346" s="19">
        <f>MAX(0,MIN(K346+L346-M346,MonthlyPayment-SUM(H346,M346,R346,W346,AB346,AG346,AL346,AQ346,AV346,BA346)-SUM(I346)))</f>
        <v>0.0</v>
      </c>
      <c r="O346" s="19">
        <f>ROUND(K346+L346-M346-N346,2)</f>
        <v>0.0</v>
      </c>
      <c r="P346" s="19">
        <f>T345</f>
        <v>0.0</v>
      </c>
      <c r="Q346" s="19">
        <f>ROUND(P346*$Q$5/12,2)</f>
        <v>0.0</v>
      </c>
      <c r="R346" s="19">
        <f>MIN($R$5,P346+Q346)</f>
        <v>0.0</v>
      </c>
      <c r="S346" s="19">
        <f>MAX(0,MIN(P346+Q346-R346,MonthlyPayment-SUM(H346,M346,R346,W346,AB346,AG346,AL346,AQ346,AV346,BA346)-SUM(I346,N346)))</f>
        <v>0.0</v>
      </c>
      <c r="T346" s="19">
        <f>ROUND(P346+Q346-R346-S346,2)</f>
        <v>0.0</v>
      </c>
      <c r="U346" s="19">
        <f>Y345</f>
        <v>0.0</v>
      </c>
      <c r="V346" s="19">
        <f>ROUND(U346*$V$5/12,2)</f>
        <v>0.0</v>
      </c>
      <c r="W346" s="19">
        <f>MIN($W$5,U346+V346)</f>
        <v>0.0</v>
      </c>
      <c r="X346" s="19">
        <f>MAX(0,MIN(U346+V346-W346,MonthlyPayment-SUM(H346,M346,R346,W346,AB346,AG346,AL346,AQ346,AV346,BA346)-SUM(I346,N346,S346)))</f>
        <v>0.0</v>
      </c>
      <c r="Y346" s="19">
        <f>ROUND(U346+V346-W346-X346,2)</f>
        <v>0.0</v>
      </c>
      <c r="Z346" s="19">
        <f>AD345</f>
        <v>0.0</v>
      </c>
      <c r="AA346" s="19">
        <f>ROUND(Z346*$AA$5/12,2)</f>
        <v>0.0</v>
      </c>
      <c r="AB346" s="19">
        <f>MIN($AB$5,Z346+AA346)</f>
        <v>0.0</v>
      </c>
      <c r="AC346" s="19">
        <f>MAX(0,MIN(Z346+AA346-AB346,MonthlyPayment-SUM(H346,M346,R346,W346,AB346,AG346,AL346,AQ346,AV346,BA346)-SUM(I346,N346,S346,X346)))</f>
        <v>0.0</v>
      </c>
      <c r="AD346" s="19">
        <f>ROUND(Z346+AA346-AB346-AC346,2)</f>
        <v>0.0</v>
      </c>
      <c r="AE346" s="19">
        <f>AI345</f>
        <v>0.0</v>
      </c>
      <c r="AF346" s="19">
        <f>ROUND(AE346*$AF$5/12,2)</f>
        <v>0.0</v>
      </c>
      <c r="AG346" s="19">
        <f>MIN($AG$5,AE346+AF346)</f>
        <v>0.0</v>
      </c>
      <c r="AH346" s="19">
        <f>MAX(0,MIN(AE346+AF346-AG346,MonthlyPayment-SUM(H346,M346,R346,W346,AB346,AG346,AL346,AQ346,AV346,BA346)-SUM(I346,N346,S346,X346,AC346)))</f>
        <v>0.0</v>
      </c>
      <c r="AI346" s="19">
        <f>ROUND(AE346+AF346-AG346-AH346,2)</f>
        <v>0.0</v>
      </c>
      <c r="AJ346" s="19">
        <f>AN345</f>
        <v>0.0</v>
      </c>
      <c r="AK346" s="19">
        <f>ROUND(AJ346*$AK$5/12,2)</f>
        <v>0.0</v>
      </c>
      <c r="AL346" s="19">
        <f>MIN($AL$5,AJ346+AK346)</f>
        <v>0.0</v>
      </c>
      <c r="AM346" s="19">
        <f>MAX(0,MIN(AJ346+AK346-AL346,MonthlyPayment-SUM(H346,M346,R346,W346,AB346,AG346,AL346,AQ346,AV346,BA346)-SUM(I346,N346,S346,X346,AC346,AH346)))</f>
        <v>0.0</v>
      </c>
      <c r="AN346" s="19">
        <f>ROUND(AJ346+AK346-AL346-AM346,2)</f>
        <v>0.0</v>
      </c>
      <c r="AO346" s="19">
        <f>AS345</f>
        <v>0.0</v>
      </c>
      <c r="AP346" s="19">
        <f>ROUND(AO346*$AP$5/12,2)</f>
        <v>0.0</v>
      </c>
      <c r="AQ346" s="19">
        <f>MIN($AQ$5,AO346+AP346)</f>
        <v>0.0</v>
      </c>
      <c r="AR346" s="19">
        <f>MAX(0,MIN(AO346+AP346-AQ346,MonthlyPayment-SUM(H346,M346,R346,W346,AB346,AG346,AL346,AQ346,AV346,BA346)-SUM(I346,N346,S346,X346,AC346,AH346,AM346)))</f>
        <v>0.0</v>
      </c>
      <c r="AS346" s="19">
        <f>ROUND(AO346+AP346-AQ346-AR346,2)</f>
        <v>0.0</v>
      </c>
      <c r="AT346" s="19">
        <f>AX345</f>
        <v>0.0</v>
      </c>
      <c r="AU346" s="19">
        <f>ROUND(AT346*$AU$5/12,2)</f>
        <v>0.0</v>
      </c>
      <c r="AV346" s="19">
        <f>MIN($AV$5,AT346+AU346)</f>
        <v>0.0</v>
      </c>
      <c r="AW346" s="19">
        <f>MAX(0,MIN(AT346+AU346-AV346,MonthlyPayment-SUM(H346,M346,R346,W346,AB346,AG346,AL346,AQ346,AV346,BA346)-SUM(I346,N346,S346,X346,AC346,AH346,AM346,AR346)))</f>
        <v>0.0</v>
      </c>
      <c r="AX346" s="19">
        <f>ROUND(AT346+AU346-AV346-AW346,2)</f>
        <v>0.0</v>
      </c>
      <c r="AY346" s="19">
        <f>BC345</f>
        <v>0.0</v>
      </c>
      <c r="AZ346" s="19">
        <f>ROUND(AY346*$AZ$5/12,2)</f>
        <v>0.0</v>
      </c>
      <c r="BA346" s="19">
        <f>MIN($BA$5,AY346+AZ346)</f>
        <v>0.0</v>
      </c>
      <c r="BB346" s="19">
        <f>MAX(0,MIN(AY346+AZ346-BA346,MonthlyPayment-SUM(H346,M346,R346,W346,AB346,AG346,AL346,AQ346,AV346,BA346)-SUM(I346,N346,S346,X346,AC346,AH346,AM346,AR346,AW346)))</f>
        <v>0.0</v>
      </c>
      <c r="BC346" s="19">
        <f>ROUND(AY346+AZ346-BA346-BB346,2)</f>
        <v>0.0</v>
      </c>
    </row>
    <row r="347" spans="1:55">
      <c r="A347" s="9">
        <v>341</v>
      </c>
      <c r="B347" s="15">
        <f>IF(FirstPayment="","",EDATE(FirstPayment,A347-1))</f>
        <v/>
      </c>
      <c r="C347" s="19">
        <f>SUM(H347,M347,R347,W347,AB347,AG347,AL347,AQ347,AV347,BA347,I347,N347,S347,X347,AC347,AH347,AM347,AR347,AW347,BB347)</f>
        <v>0.0</v>
      </c>
      <c r="D347" s="19">
        <f>SUM(J347,O347,T347,Y347,AD347,AI347,AN347,AS347,AX347,BC347)</f>
        <v>0.0</v>
      </c>
      <c r="E347" s="19">
        <f>SUM(G347,L347,Q347,V347,AA347,AF347,AK347,AP347,AU347,AZ347)</f>
        <v>0.0</v>
      </c>
      <c r="F347" s="19">
        <f>J346</f>
        <v>0.0</v>
      </c>
      <c r="G347" s="19">
        <f>ROUND(F347*$G$5/12,2)</f>
        <v>0.0</v>
      </c>
      <c r="H347" s="19">
        <f>MIN($H$5,F347+G347)</f>
        <v>0.0</v>
      </c>
      <c r="I347" s="19">
        <f>MAX(0,MIN(F347+G347-H347,MonthlyPayment-SUM(H347,M347,R347,W347,AB347,AG347,AL347,AQ347,AV347,BA347)))</f>
        <v>0.0</v>
      </c>
      <c r="J347" s="19">
        <f>ROUND(F347+G347-H347-I347,2)</f>
        <v>0.0</v>
      </c>
      <c r="K347" s="19">
        <f>O346</f>
        <v>0.0</v>
      </c>
      <c r="L347" s="19">
        <f>ROUND(K347*$L$5/12,2)</f>
        <v>0.0</v>
      </c>
      <c r="M347" s="19">
        <f>MIN($M$5,K347+L347)</f>
        <v>0.0</v>
      </c>
      <c r="N347" s="19">
        <f>MAX(0,MIN(K347+L347-M347,MonthlyPayment-SUM(H347,M347,R347,W347,AB347,AG347,AL347,AQ347,AV347,BA347)-SUM(I347)))</f>
        <v>0.0</v>
      </c>
      <c r="O347" s="19">
        <f>ROUND(K347+L347-M347-N347,2)</f>
        <v>0.0</v>
      </c>
      <c r="P347" s="19">
        <f>T346</f>
        <v>0.0</v>
      </c>
      <c r="Q347" s="19">
        <f>ROUND(P347*$Q$5/12,2)</f>
        <v>0.0</v>
      </c>
      <c r="R347" s="19">
        <f>MIN($R$5,P347+Q347)</f>
        <v>0.0</v>
      </c>
      <c r="S347" s="19">
        <f>MAX(0,MIN(P347+Q347-R347,MonthlyPayment-SUM(H347,M347,R347,W347,AB347,AG347,AL347,AQ347,AV347,BA347)-SUM(I347,N347)))</f>
        <v>0.0</v>
      </c>
      <c r="T347" s="19">
        <f>ROUND(P347+Q347-R347-S347,2)</f>
        <v>0.0</v>
      </c>
      <c r="U347" s="19">
        <f>Y346</f>
        <v>0.0</v>
      </c>
      <c r="V347" s="19">
        <f>ROUND(U347*$V$5/12,2)</f>
        <v>0.0</v>
      </c>
      <c r="W347" s="19">
        <f>MIN($W$5,U347+V347)</f>
        <v>0.0</v>
      </c>
      <c r="X347" s="19">
        <f>MAX(0,MIN(U347+V347-W347,MonthlyPayment-SUM(H347,M347,R347,W347,AB347,AG347,AL347,AQ347,AV347,BA347)-SUM(I347,N347,S347)))</f>
        <v>0.0</v>
      </c>
      <c r="Y347" s="19">
        <f>ROUND(U347+V347-W347-X347,2)</f>
        <v>0.0</v>
      </c>
      <c r="Z347" s="19">
        <f>AD346</f>
        <v>0.0</v>
      </c>
      <c r="AA347" s="19">
        <f>ROUND(Z347*$AA$5/12,2)</f>
        <v>0.0</v>
      </c>
      <c r="AB347" s="19">
        <f>MIN($AB$5,Z347+AA347)</f>
        <v>0.0</v>
      </c>
      <c r="AC347" s="19">
        <f>MAX(0,MIN(Z347+AA347-AB347,MonthlyPayment-SUM(H347,M347,R347,W347,AB347,AG347,AL347,AQ347,AV347,BA347)-SUM(I347,N347,S347,X347)))</f>
        <v>0.0</v>
      </c>
      <c r="AD347" s="19">
        <f>ROUND(Z347+AA347-AB347-AC347,2)</f>
        <v>0.0</v>
      </c>
      <c r="AE347" s="19">
        <f>AI346</f>
        <v>0.0</v>
      </c>
      <c r="AF347" s="19">
        <f>ROUND(AE347*$AF$5/12,2)</f>
        <v>0.0</v>
      </c>
      <c r="AG347" s="19">
        <f>MIN($AG$5,AE347+AF347)</f>
        <v>0.0</v>
      </c>
      <c r="AH347" s="19">
        <f>MAX(0,MIN(AE347+AF347-AG347,MonthlyPayment-SUM(H347,M347,R347,W347,AB347,AG347,AL347,AQ347,AV347,BA347)-SUM(I347,N347,S347,X347,AC347)))</f>
        <v>0.0</v>
      </c>
      <c r="AI347" s="19">
        <f>ROUND(AE347+AF347-AG347-AH347,2)</f>
        <v>0.0</v>
      </c>
      <c r="AJ347" s="19">
        <f>AN346</f>
        <v>0.0</v>
      </c>
      <c r="AK347" s="19">
        <f>ROUND(AJ347*$AK$5/12,2)</f>
        <v>0.0</v>
      </c>
      <c r="AL347" s="19">
        <f>MIN($AL$5,AJ347+AK347)</f>
        <v>0.0</v>
      </c>
      <c r="AM347" s="19">
        <f>MAX(0,MIN(AJ347+AK347-AL347,MonthlyPayment-SUM(H347,M347,R347,W347,AB347,AG347,AL347,AQ347,AV347,BA347)-SUM(I347,N347,S347,X347,AC347,AH347)))</f>
        <v>0.0</v>
      </c>
      <c r="AN347" s="19">
        <f>ROUND(AJ347+AK347-AL347-AM347,2)</f>
        <v>0.0</v>
      </c>
      <c r="AO347" s="19">
        <f>AS346</f>
        <v>0.0</v>
      </c>
      <c r="AP347" s="19">
        <f>ROUND(AO347*$AP$5/12,2)</f>
        <v>0.0</v>
      </c>
      <c r="AQ347" s="19">
        <f>MIN($AQ$5,AO347+AP347)</f>
        <v>0.0</v>
      </c>
      <c r="AR347" s="19">
        <f>MAX(0,MIN(AO347+AP347-AQ347,MonthlyPayment-SUM(H347,M347,R347,W347,AB347,AG347,AL347,AQ347,AV347,BA347)-SUM(I347,N347,S347,X347,AC347,AH347,AM347)))</f>
        <v>0.0</v>
      </c>
      <c r="AS347" s="19">
        <f>ROUND(AO347+AP347-AQ347-AR347,2)</f>
        <v>0.0</v>
      </c>
      <c r="AT347" s="19">
        <f>AX346</f>
        <v>0.0</v>
      </c>
      <c r="AU347" s="19">
        <f>ROUND(AT347*$AU$5/12,2)</f>
        <v>0.0</v>
      </c>
      <c r="AV347" s="19">
        <f>MIN($AV$5,AT347+AU347)</f>
        <v>0.0</v>
      </c>
      <c r="AW347" s="19">
        <f>MAX(0,MIN(AT347+AU347-AV347,MonthlyPayment-SUM(H347,M347,R347,W347,AB347,AG347,AL347,AQ347,AV347,BA347)-SUM(I347,N347,S347,X347,AC347,AH347,AM347,AR347)))</f>
        <v>0.0</v>
      </c>
      <c r="AX347" s="19">
        <f>ROUND(AT347+AU347-AV347-AW347,2)</f>
        <v>0.0</v>
      </c>
      <c r="AY347" s="19">
        <f>BC346</f>
        <v>0.0</v>
      </c>
      <c r="AZ347" s="19">
        <f>ROUND(AY347*$AZ$5/12,2)</f>
        <v>0.0</v>
      </c>
      <c r="BA347" s="19">
        <f>MIN($BA$5,AY347+AZ347)</f>
        <v>0.0</v>
      </c>
      <c r="BB347" s="19">
        <f>MAX(0,MIN(AY347+AZ347-BA347,MonthlyPayment-SUM(H347,M347,R347,W347,AB347,AG347,AL347,AQ347,AV347,BA347)-SUM(I347,N347,S347,X347,AC347,AH347,AM347,AR347,AW347)))</f>
        <v>0.0</v>
      </c>
      <c r="BC347" s="19">
        <f>ROUND(AY347+AZ347-BA347-BB347,2)</f>
        <v>0.0</v>
      </c>
    </row>
    <row r="348" spans="1:55">
      <c r="A348" s="9">
        <v>342</v>
      </c>
      <c r="B348" s="15">
        <f>IF(FirstPayment="","",EDATE(FirstPayment,A348-1))</f>
        <v/>
      </c>
      <c r="C348" s="19">
        <f>SUM(H348,M348,R348,W348,AB348,AG348,AL348,AQ348,AV348,BA348,I348,N348,S348,X348,AC348,AH348,AM348,AR348,AW348,BB348)</f>
        <v>0.0</v>
      </c>
      <c r="D348" s="19">
        <f>SUM(J348,O348,T348,Y348,AD348,AI348,AN348,AS348,AX348,BC348)</f>
        <v>0.0</v>
      </c>
      <c r="E348" s="19">
        <f>SUM(G348,L348,Q348,V348,AA348,AF348,AK348,AP348,AU348,AZ348)</f>
        <v>0.0</v>
      </c>
      <c r="F348" s="19">
        <f>J347</f>
        <v>0.0</v>
      </c>
      <c r="G348" s="19">
        <f>ROUND(F348*$G$5/12,2)</f>
        <v>0.0</v>
      </c>
      <c r="H348" s="19">
        <f>MIN($H$5,F348+G348)</f>
        <v>0.0</v>
      </c>
      <c r="I348" s="19">
        <f>MAX(0,MIN(F348+G348-H348,MonthlyPayment-SUM(H348,M348,R348,W348,AB348,AG348,AL348,AQ348,AV348,BA348)))</f>
        <v>0.0</v>
      </c>
      <c r="J348" s="19">
        <f>ROUND(F348+G348-H348-I348,2)</f>
        <v>0.0</v>
      </c>
      <c r="K348" s="19">
        <f>O347</f>
        <v>0.0</v>
      </c>
      <c r="L348" s="19">
        <f>ROUND(K348*$L$5/12,2)</f>
        <v>0.0</v>
      </c>
      <c r="M348" s="19">
        <f>MIN($M$5,K348+L348)</f>
        <v>0.0</v>
      </c>
      <c r="N348" s="19">
        <f>MAX(0,MIN(K348+L348-M348,MonthlyPayment-SUM(H348,M348,R348,W348,AB348,AG348,AL348,AQ348,AV348,BA348)-SUM(I348)))</f>
        <v>0.0</v>
      </c>
      <c r="O348" s="19">
        <f>ROUND(K348+L348-M348-N348,2)</f>
        <v>0.0</v>
      </c>
      <c r="P348" s="19">
        <f>T347</f>
        <v>0.0</v>
      </c>
      <c r="Q348" s="19">
        <f>ROUND(P348*$Q$5/12,2)</f>
        <v>0.0</v>
      </c>
      <c r="R348" s="19">
        <f>MIN($R$5,P348+Q348)</f>
        <v>0.0</v>
      </c>
      <c r="S348" s="19">
        <f>MAX(0,MIN(P348+Q348-R348,MonthlyPayment-SUM(H348,M348,R348,W348,AB348,AG348,AL348,AQ348,AV348,BA348)-SUM(I348,N348)))</f>
        <v>0.0</v>
      </c>
      <c r="T348" s="19">
        <f>ROUND(P348+Q348-R348-S348,2)</f>
        <v>0.0</v>
      </c>
      <c r="U348" s="19">
        <f>Y347</f>
        <v>0.0</v>
      </c>
      <c r="V348" s="19">
        <f>ROUND(U348*$V$5/12,2)</f>
        <v>0.0</v>
      </c>
      <c r="W348" s="19">
        <f>MIN($W$5,U348+V348)</f>
        <v>0.0</v>
      </c>
      <c r="X348" s="19">
        <f>MAX(0,MIN(U348+V348-W348,MonthlyPayment-SUM(H348,M348,R348,W348,AB348,AG348,AL348,AQ348,AV348,BA348)-SUM(I348,N348,S348)))</f>
        <v>0.0</v>
      </c>
      <c r="Y348" s="19">
        <f>ROUND(U348+V348-W348-X348,2)</f>
        <v>0.0</v>
      </c>
      <c r="Z348" s="19">
        <f>AD347</f>
        <v>0.0</v>
      </c>
      <c r="AA348" s="19">
        <f>ROUND(Z348*$AA$5/12,2)</f>
        <v>0.0</v>
      </c>
      <c r="AB348" s="19">
        <f>MIN($AB$5,Z348+AA348)</f>
        <v>0.0</v>
      </c>
      <c r="AC348" s="19">
        <f>MAX(0,MIN(Z348+AA348-AB348,MonthlyPayment-SUM(H348,M348,R348,W348,AB348,AG348,AL348,AQ348,AV348,BA348)-SUM(I348,N348,S348,X348)))</f>
        <v>0.0</v>
      </c>
      <c r="AD348" s="19">
        <f>ROUND(Z348+AA348-AB348-AC348,2)</f>
        <v>0.0</v>
      </c>
      <c r="AE348" s="19">
        <f>AI347</f>
        <v>0.0</v>
      </c>
      <c r="AF348" s="19">
        <f>ROUND(AE348*$AF$5/12,2)</f>
        <v>0.0</v>
      </c>
      <c r="AG348" s="19">
        <f>MIN($AG$5,AE348+AF348)</f>
        <v>0.0</v>
      </c>
      <c r="AH348" s="19">
        <f>MAX(0,MIN(AE348+AF348-AG348,MonthlyPayment-SUM(H348,M348,R348,W348,AB348,AG348,AL348,AQ348,AV348,BA348)-SUM(I348,N348,S348,X348,AC348)))</f>
        <v>0.0</v>
      </c>
      <c r="AI348" s="19">
        <f>ROUND(AE348+AF348-AG348-AH348,2)</f>
        <v>0.0</v>
      </c>
      <c r="AJ348" s="19">
        <f>AN347</f>
        <v>0.0</v>
      </c>
      <c r="AK348" s="19">
        <f>ROUND(AJ348*$AK$5/12,2)</f>
        <v>0.0</v>
      </c>
      <c r="AL348" s="19">
        <f>MIN($AL$5,AJ348+AK348)</f>
        <v>0.0</v>
      </c>
      <c r="AM348" s="19">
        <f>MAX(0,MIN(AJ348+AK348-AL348,MonthlyPayment-SUM(H348,M348,R348,W348,AB348,AG348,AL348,AQ348,AV348,BA348)-SUM(I348,N348,S348,X348,AC348,AH348)))</f>
        <v>0.0</v>
      </c>
      <c r="AN348" s="19">
        <f>ROUND(AJ348+AK348-AL348-AM348,2)</f>
        <v>0.0</v>
      </c>
      <c r="AO348" s="19">
        <f>AS347</f>
        <v>0.0</v>
      </c>
      <c r="AP348" s="19">
        <f>ROUND(AO348*$AP$5/12,2)</f>
        <v>0.0</v>
      </c>
      <c r="AQ348" s="19">
        <f>MIN($AQ$5,AO348+AP348)</f>
        <v>0.0</v>
      </c>
      <c r="AR348" s="19">
        <f>MAX(0,MIN(AO348+AP348-AQ348,MonthlyPayment-SUM(H348,M348,R348,W348,AB348,AG348,AL348,AQ348,AV348,BA348)-SUM(I348,N348,S348,X348,AC348,AH348,AM348)))</f>
        <v>0.0</v>
      </c>
      <c r="AS348" s="19">
        <f>ROUND(AO348+AP348-AQ348-AR348,2)</f>
        <v>0.0</v>
      </c>
      <c r="AT348" s="19">
        <f>AX347</f>
        <v>0.0</v>
      </c>
      <c r="AU348" s="19">
        <f>ROUND(AT348*$AU$5/12,2)</f>
        <v>0.0</v>
      </c>
      <c r="AV348" s="19">
        <f>MIN($AV$5,AT348+AU348)</f>
        <v>0.0</v>
      </c>
      <c r="AW348" s="19">
        <f>MAX(0,MIN(AT348+AU348-AV348,MonthlyPayment-SUM(H348,M348,R348,W348,AB348,AG348,AL348,AQ348,AV348,BA348)-SUM(I348,N348,S348,X348,AC348,AH348,AM348,AR348)))</f>
        <v>0.0</v>
      </c>
      <c r="AX348" s="19">
        <f>ROUND(AT348+AU348-AV348-AW348,2)</f>
        <v>0.0</v>
      </c>
      <c r="AY348" s="19">
        <f>BC347</f>
        <v>0.0</v>
      </c>
      <c r="AZ348" s="19">
        <f>ROUND(AY348*$AZ$5/12,2)</f>
        <v>0.0</v>
      </c>
      <c r="BA348" s="19">
        <f>MIN($BA$5,AY348+AZ348)</f>
        <v>0.0</v>
      </c>
      <c r="BB348" s="19">
        <f>MAX(0,MIN(AY348+AZ348-BA348,MonthlyPayment-SUM(H348,M348,R348,W348,AB348,AG348,AL348,AQ348,AV348,BA348)-SUM(I348,N348,S348,X348,AC348,AH348,AM348,AR348,AW348)))</f>
        <v>0.0</v>
      </c>
      <c r="BC348" s="19">
        <f>ROUND(AY348+AZ348-BA348-BB348,2)</f>
        <v>0.0</v>
      </c>
    </row>
    <row r="349" spans="1:55">
      <c r="A349" s="9">
        <v>343</v>
      </c>
      <c r="B349" s="15">
        <f>IF(FirstPayment="","",EDATE(FirstPayment,A349-1))</f>
        <v/>
      </c>
      <c r="C349" s="19">
        <f>SUM(H349,M349,R349,W349,AB349,AG349,AL349,AQ349,AV349,BA349,I349,N349,S349,X349,AC349,AH349,AM349,AR349,AW349,BB349)</f>
        <v>0.0</v>
      </c>
      <c r="D349" s="19">
        <f>SUM(J349,O349,T349,Y349,AD349,AI349,AN349,AS349,AX349,BC349)</f>
        <v>0.0</v>
      </c>
      <c r="E349" s="19">
        <f>SUM(G349,L349,Q349,V349,AA349,AF349,AK349,AP349,AU349,AZ349)</f>
        <v>0.0</v>
      </c>
      <c r="F349" s="19">
        <f>J348</f>
        <v>0.0</v>
      </c>
      <c r="G349" s="19">
        <f>ROUND(F349*$G$5/12,2)</f>
        <v>0.0</v>
      </c>
      <c r="H349" s="19">
        <f>MIN($H$5,F349+G349)</f>
        <v>0.0</v>
      </c>
      <c r="I349" s="19">
        <f>MAX(0,MIN(F349+G349-H349,MonthlyPayment-SUM(H349,M349,R349,W349,AB349,AG349,AL349,AQ349,AV349,BA349)))</f>
        <v>0.0</v>
      </c>
      <c r="J349" s="19">
        <f>ROUND(F349+G349-H349-I349,2)</f>
        <v>0.0</v>
      </c>
      <c r="K349" s="19">
        <f>O348</f>
        <v>0.0</v>
      </c>
      <c r="L349" s="19">
        <f>ROUND(K349*$L$5/12,2)</f>
        <v>0.0</v>
      </c>
      <c r="M349" s="19">
        <f>MIN($M$5,K349+L349)</f>
        <v>0.0</v>
      </c>
      <c r="N349" s="19">
        <f>MAX(0,MIN(K349+L349-M349,MonthlyPayment-SUM(H349,M349,R349,W349,AB349,AG349,AL349,AQ349,AV349,BA349)-SUM(I349)))</f>
        <v>0.0</v>
      </c>
      <c r="O349" s="19">
        <f>ROUND(K349+L349-M349-N349,2)</f>
        <v>0.0</v>
      </c>
      <c r="P349" s="19">
        <f>T348</f>
        <v>0.0</v>
      </c>
      <c r="Q349" s="19">
        <f>ROUND(P349*$Q$5/12,2)</f>
        <v>0.0</v>
      </c>
      <c r="R349" s="19">
        <f>MIN($R$5,P349+Q349)</f>
        <v>0.0</v>
      </c>
      <c r="S349" s="19">
        <f>MAX(0,MIN(P349+Q349-R349,MonthlyPayment-SUM(H349,M349,R349,W349,AB349,AG349,AL349,AQ349,AV349,BA349)-SUM(I349,N349)))</f>
        <v>0.0</v>
      </c>
      <c r="T349" s="19">
        <f>ROUND(P349+Q349-R349-S349,2)</f>
        <v>0.0</v>
      </c>
      <c r="U349" s="19">
        <f>Y348</f>
        <v>0.0</v>
      </c>
      <c r="V349" s="19">
        <f>ROUND(U349*$V$5/12,2)</f>
        <v>0.0</v>
      </c>
      <c r="W349" s="19">
        <f>MIN($W$5,U349+V349)</f>
        <v>0.0</v>
      </c>
      <c r="X349" s="19">
        <f>MAX(0,MIN(U349+V349-W349,MonthlyPayment-SUM(H349,M349,R349,W349,AB349,AG349,AL349,AQ349,AV349,BA349)-SUM(I349,N349,S349)))</f>
        <v>0.0</v>
      </c>
      <c r="Y349" s="19">
        <f>ROUND(U349+V349-W349-X349,2)</f>
        <v>0.0</v>
      </c>
      <c r="Z349" s="19">
        <f>AD348</f>
        <v>0.0</v>
      </c>
      <c r="AA349" s="19">
        <f>ROUND(Z349*$AA$5/12,2)</f>
        <v>0.0</v>
      </c>
      <c r="AB349" s="19">
        <f>MIN($AB$5,Z349+AA349)</f>
        <v>0.0</v>
      </c>
      <c r="AC349" s="19">
        <f>MAX(0,MIN(Z349+AA349-AB349,MonthlyPayment-SUM(H349,M349,R349,W349,AB349,AG349,AL349,AQ349,AV349,BA349)-SUM(I349,N349,S349,X349)))</f>
        <v>0.0</v>
      </c>
      <c r="AD349" s="19">
        <f>ROUND(Z349+AA349-AB349-AC349,2)</f>
        <v>0.0</v>
      </c>
      <c r="AE349" s="19">
        <f>AI348</f>
        <v>0.0</v>
      </c>
      <c r="AF349" s="19">
        <f>ROUND(AE349*$AF$5/12,2)</f>
        <v>0.0</v>
      </c>
      <c r="AG349" s="19">
        <f>MIN($AG$5,AE349+AF349)</f>
        <v>0.0</v>
      </c>
      <c r="AH349" s="19">
        <f>MAX(0,MIN(AE349+AF349-AG349,MonthlyPayment-SUM(H349,M349,R349,W349,AB349,AG349,AL349,AQ349,AV349,BA349)-SUM(I349,N349,S349,X349,AC349)))</f>
        <v>0.0</v>
      </c>
      <c r="AI349" s="19">
        <f>ROUND(AE349+AF349-AG349-AH349,2)</f>
        <v>0.0</v>
      </c>
      <c r="AJ349" s="19">
        <f>AN348</f>
        <v>0.0</v>
      </c>
      <c r="AK349" s="19">
        <f>ROUND(AJ349*$AK$5/12,2)</f>
        <v>0.0</v>
      </c>
      <c r="AL349" s="19">
        <f>MIN($AL$5,AJ349+AK349)</f>
        <v>0.0</v>
      </c>
      <c r="AM349" s="19">
        <f>MAX(0,MIN(AJ349+AK349-AL349,MonthlyPayment-SUM(H349,M349,R349,W349,AB349,AG349,AL349,AQ349,AV349,BA349)-SUM(I349,N349,S349,X349,AC349,AH349)))</f>
        <v>0.0</v>
      </c>
      <c r="AN349" s="19">
        <f>ROUND(AJ349+AK349-AL349-AM349,2)</f>
        <v>0.0</v>
      </c>
      <c r="AO349" s="19">
        <f>AS348</f>
        <v>0.0</v>
      </c>
      <c r="AP349" s="19">
        <f>ROUND(AO349*$AP$5/12,2)</f>
        <v>0.0</v>
      </c>
      <c r="AQ349" s="19">
        <f>MIN($AQ$5,AO349+AP349)</f>
        <v>0.0</v>
      </c>
      <c r="AR349" s="19">
        <f>MAX(0,MIN(AO349+AP349-AQ349,MonthlyPayment-SUM(H349,M349,R349,W349,AB349,AG349,AL349,AQ349,AV349,BA349)-SUM(I349,N349,S349,X349,AC349,AH349,AM349)))</f>
        <v>0.0</v>
      </c>
      <c r="AS349" s="19">
        <f>ROUND(AO349+AP349-AQ349-AR349,2)</f>
        <v>0.0</v>
      </c>
      <c r="AT349" s="19">
        <f>AX348</f>
        <v>0.0</v>
      </c>
      <c r="AU349" s="19">
        <f>ROUND(AT349*$AU$5/12,2)</f>
        <v>0.0</v>
      </c>
      <c r="AV349" s="19">
        <f>MIN($AV$5,AT349+AU349)</f>
        <v>0.0</v>
      </c>
      <c r="AW349" s="19">
        <f>MAX(0,MIN(AT349+AU349-AV349,MonthlyPayment-SUM(H349,M349,R349,W349,AB349,AG349,AL349,AQ349,AV349,BA349)-SUM(I349,N349,S349,X349,AC349,AH349,AM349,AR349)))</f>
        <v>0.0</v>
      </c>
      <c r="AX349" s="19">
        <f>ROUND(AT349+AU349-AV349-AW349,2)</f>
        <v>0.0</v>
      </c>
      <c r="AY349" s="19">
        <f>BC348</f>
        <v>0.0</v>
      </c>
      <c r="AZ349" s="19">
        <f>ROUND(AY349*$AZ$5/12,2)</f>
        <v>0.0</v>
      </c>
      <c r="BA349" s="19">
        <f>MIN($BA$5,AY349+AZ349)</f>
        <v>0.0</v>
      </c>
      <c r="BB349" s="19">
        <f>MAX(0,MIN(AY349+AZ349-BA349,MonthlyPayment-SUM(H349,M349,R349,W349,AB349,AG349,AL349,AQ349,AV349,BA349)-SUM(I349,N349,S349,X349,AC349,AH349,AM349,AR349,AW349)))</f>
        <v>0.0</v>
      </c>
      <c r="BC349" s="19">
        <f>ROUND(AY349+AZ349-BA349-BB349,2)</f>
        <v>0.0</v>
      </c>
    </row>
    <row r="350" spans="1:55">
      <c r="A350" s="9">
        <v>344</v>
      </c>
      <c r="B350" s="15">
        <f>IF(FirstPayment="","",EDATE(FirstPayment,A350-1))</f>
        <v/>
      </c>
      <c r="C350" s="19">
        <f>SUM(H350,M350,R350,W350,AB350,AG350,AL350,AQ350,AV350,BA350,I350,N350,S350,X350,AC350,AH350,AM350,AR350,AW350,BB350)</f>
        <v>0.0</v>
      </c>
      <c r="D350" s="19">
        <f>SUM(J350,O350,T350,Y350,AD350,AI350,AN350,AS350,AX350,BC350)</f>
        <v>0.0</v>
      </c>
      <c r="E350" s="19">
        <f>SUM(G350,L350,Q350,V350,AA350,AF350,AK350,AP350,AU350,AZ350)</f>
        <v>0.0</v>
      </c>
      <c r="F350" s="19">
        <f>J349</f>
        <v>0.0</v>
      </c>
      <c r="G350" s="19">
        <f>ROUND(F350*$G$5/12,2)</f>
        <v>0.0</v>
      </c>
      <c r="H350" s="19">
        <f>MIN($H$5,F350+G350)</f>
        <v>0.0</v>
      </c>
      <c r="I350" s="19">
        <f>MAX(0,MIN(F350+G350-H350,MonthlyPayment-SUM(H350,M350,R350,W350,AB350,AG350,AL350,AQ350,AV350,BA350)))</f>
        <v>0.0</v>
      </c>
      <c r="J350" s="19">
        <f>ROUND(F350+G350-H350-I350,2)</f>
        <v>0.0</v>
      </c>
      <c r="K350" s="19">
        <f>O349</f>
        <v>0.0</v>
      </c>
      <c r="L350" s="19">
        <f>ROUND(K350*$L$5/12,2)</f>
        <v>0.0</v>
      </c>
      <c r="M350" s="19">
        <f>MIN($M$5,K350+L350)</f>
        <v>0.0</v>
      </c>
      <c r="N350" s="19">
        <f>MAX(0,MIN(K350+L350-M350,MonthlyPayment-SUM(H350,M350,R350,W350,AB350,AG350,AL350,AQ350,AV350,BA350)-SUM(I350)))</f>
        <v>0.0</v>
      </c>
      <c r="O350" s="19">
        <f>ROUND(K350+L350-M350-N350,2)</f>
        <v>0.0</v>
      </c>
      <c r="P350" s="19">
        <f>T349</f>
        <v>0.0</v>
      </c>
      <c r="Q350" s="19">
        <f>ROUND(P350*$Q$5/12,2)</f>
        <v>0.0</v>
      </c>
      <c r="R350" s="19">
        <f>MIN($R$5,P350+Q350)</f>
        <v>0.0</v>
      </c>
      <c r="S350" s="19">
        <f>MAX(0,MIN(P350+Q350-R350,MonthlyPayment-SUM(H350,M350,R350,W350,AB350,AG350,AL350,AQ350,AV350,BA350)-SUM(I350,N350)))</f>
        <v>0.0</v>
      </c>
      <c r="T350" s="19">
        <f>ROUND(P350+Q350-R350-S350,2)</f>
        <v>0.0</v>
      </c>
      <c r="U350" s="19">
        <f>Y349</f>
        <v>0.0</v>
      </c>
      <c r="V350" s="19">
        <f>ROUND(U350*$V$5/12,2)</f>
        <v>0.0</v>
      </c>
      <c r="W350" s="19">
        <f>MIN($W$5,U350+V350)</f>
        <v>0.0</v>
      </c>
      <c r="X350" s="19">
        <f>MAX(0,MIN(U350+V350-W350,MonthlyPayment-SUM(H350,M350,R350,W350,AB350,AG350,AL350,AQ350,AV350,BA350)-SUM(I350,N350,S350)))</f>
        <v>0.0</v>
      </c>
      <c r="Y350" s="19">
        <f>ROUND(U350+V350-W350-X350,2)</f>
        <v>0.0</v>
      </c>
      <c r="Z350" s="19">
        <f>AD349</f>
        <v>0.0</v>
      </c>
      <c r="AA350" s="19">
        <f>ROUND(Z350*$AA$5/12,2)</f>
        <v>0.0</v>
      </c>
      <c r="AB350" s="19">
        <f>MIN($AB$5,Z350+AA350)</f>
        <v>0.0</v>
      </c>
      <c r="AC350" s="19">
        <f>MAX(0,MIN(Z350+AA350-AB350,MonthlyPayment-SUM(H350,M350,R350,W350,AB350,AG350,AL350,AQ350,AV350,BA350)-SUM(I350,N350,S350,X350)))</f>
        <v>0.0</v>
      </c>
      <c r="AD350" s="19">
        <f>ROUND(Z350+AA350-AB350-AC350,2)</f>
        <v>0.0</v>
      </c>
      <c r="AE350" s="19">
        <f>AI349</f>
        <v>0.0</v>
      </c>
      <c r="AF350" s="19">
        <f>ROUND(AE350*$AF$5/12,2)</f>
        <v>0.0</v>
      </c>
      <c r="AG350" s="19">
        <f>MIN($AG$5,AE350+AF350)</f>
        <v>0.0</v>
      </c>
      <c r="AH350" s="19">
        <f>MAX(0,MIN(AE350+AF350-AG350,MonthlyPayment-SUM(H350,M350,R350,W350,AB350,AG350,AL350,AQ350,AV350,BA350)-SUM(I350,N350,S350,X350,AC350)))</f>
        <v>0.0</v>
      </c>
      <c r="AI350" s="19">
        <f>ROUND(AE350+AF350-AG350-AH350,2)</f>
        <v>0.0</v>
      </c>
      <c r="AJ350" s="19">
        <f>AN349</f>
        <v>0.0</v>
      </c>
      <c r="AK350" s="19">
        <f>ROUND(AJ350*$AK$5/12,2)</f>
        <v>0.0</v>
      </c>
      <c r="AL350" s="19">
        <f>MIN($AL$5,AJ350+AK350)</f>
        <v>0.0</v>
      </c>
      <c r="AM350" s="19">
        <f>MAX(0,MIN(AJ350+AK350-AL350,MonthlyPayment-SUM(H350,M350,R350,W350,AB350,AG350,AL350,AQ350,AV350,BA350)-SUM(I350,N350,S350,X350,AC350,AH350)))</f>
        <v>0.0</v>
      </c>
      <c r="AN350" s="19">
        <f>ROUND(AJ350+AK350-AL350-AM350,2)</f>
        <v>0.0</v>
      </c>
      <c r="AO350" s="19">
        <f>AS349</f>
        <v>0.0</v>
      </c>
      <c r="AP350" s="19">
        <f>ROUND(AO350*$AP$5/12,2)</f>
        <v>0.0</v>
      </c>
      <c r="AQ350" s="19">
        <f>MIN($AQ$5,AO350+AP350)</f>
        <v>0.0</v>
      </c>
      <c r="AR350" s="19">
        <f>MAX(0,MIN(AO350+AP350-AQ350,MonthlyPayment-SUM(H350,M350,R350,W350,AB350,AG350,AL350,AQ350,AV350,BA350)-SUM(I350,N350,S350,X350,AC350,AH350,AM350)))</f>
        <v>0.0</v>
      </c>
      <c r="AS350" s="19">
        <f>ROUND(AO350+AP350-AQ350-AR350,2)</f>
        <v>0.0</v>
      </c>
      <c r="AT350" s="19">
        <f>AX349</f>
        <v>0.0</v>
      </c>
      <c r="AU350" s="19">
        <f>ROUND(AT350*$AU$5/12,2)</f>
        <v>0.0</v>
      </c>
      <c r="AV350" s="19">
        <f>MIN($AV$5,AT350+AU350)</f>
        <v>0.0</v>
      </c>
      <c r="AW350" s="19">
        <f>MAX(0,MIN(AT350+AU350-AV350,MonthlyPayment-SUM(H350,M350,R350,W350,AB350,AG350,AL350,AQ350,AV350,BA350)-SUM(I350,N350,S350,X350,AC350,AH350,AM350,AR350)))</f>
        <v>0.0</v>
      </c>
      <c r="AX350" s="19">
        <f>ROUND(AT350+AU350-AV350-AW350,2)</f>
        <v>0.0</v>
      </c>
      <c r="AY350" s="19">
        <f>BC349</f>
        <v>0.0</v>
      </c>
      <c r="AZ350" s="19">
        <f>ROUND(AY350*$AZ$5/12,2)</f>
        <v>0.0</v>
      </c>
      <c r="BA350" s="19">
        <f>MIN($BA$5,AY350+AZ350)</f>
        <v>0.0</v>
      </c>
      <c r="BB350" s="19">
        <f>MAX(0,MIN(AY350+AZ350-BA350,MonthlyPayment-SUM(H350,M350,R350,W350,AB350,AG350,AL350,AQ350,AV350,BA350)-SUM(I350,N350,S350,X350,AC350,AH350,AM350,AR350,AW350)))</f>
        <v>0.0</v>
      </c>
      <c r="BC350" s="19">
        <f>ROUND(AY350+AZ350-BA350-BB350,2)</f>
        <v>0.0</v>
      </c>
    </row>
    <row r="351" spans="1:55">
      <c r="A351" s="9">
        <v>345</v>
      </c>
      <c r="B351" s="15">
        <f>IF(FirstPayment="","",EDATE(FirstPayment,A351-1))</f>
        <v/>
      </c>
      <c r="C351" s="19">
        <f>SUM(H351,M351,R351,W351,AB351,AG351,AL351,AQ351,AV351,BA351,I351,N351,S351,X351,AC351,AH351,AM351,AR351,AW351,BB351)</f>
        <v>0.0</v>
      </c>
      <c r="D351" s="19">
        <f>SUM(J351,O351,T351,Y351,AD351,AI351,AN351,AS351,AX351,BC351)</f>
        <v>0.0</v>
      </c>
      <c r="E351" s="19">
        <f>SUM(G351,L351,Q351,V351,AA351,AF351,AK351,AP351,AU351,AZ351)</f>
        <v>0.0</v>
      </c>
      <c r="F351" s="19">
        <f>J350</f>
        <v>0.0</v>
      </c>
      <c r="G351" s="19">
        <f>ROUND(F351*$G$5/12,2)</f>
        <v>0.0</v>
      </c>
      <c r="H351" s="19">
        <f>MIN($H$5,F351+G351)</f>
        <v>0.0</v>
      </c>
      <c r="I351" s="19">
        <f>MAX(0,MIN(F351+G351-H351,MonthlyPayment-SUM(H351,M351,R351,W351,AB351,AG351,AL351,AQ351,AV351,BA351)))</f>
        <v>0.0</v>
      </c>
      <c r="J351" s="19">
        <f>ROUND(F351+G351-H351-I351,2)</f>
        <v>0.0</v>
      </c>
      <c r="K351" s="19">
        <f>O350</f>
        <v>0.0</v>
      </c>
      <c r="L351" s="19">
        <f>ROUND(K351*$L$5/12,2)</f>
        <v>0.0</v>
      </c>
      <c r="M351" s="19">
        <f>MIN($M$5,K351+L351)</f>
        <v>0.0</v>
      </c>
      <c r="N351" s="19">
        <f>MAX(0,MIN(K351+L351-M351,MonthlyPayment-SUM(H351,M351,R351,W351,AB351,AG351,AL351,AQ351,AV351,BA351)-SUM(I351)))</f>
        <v>0.0</v>
      </c>
      <c r="O351" s="19">
        <f>ROUND(K351+L351-M351-N351,2)</f>
        <v>0.0</v>
      </c>
      <c r="P351" s="19">
        <f>T350</f>
        <v>0.0</v>
      </c>
      <c r="Q351" s="19">
        <f>ROUND(P351*$Q$5/12,2)</f>
        <v>0.0</v>
      </c>
      <c r="R351" s="19">
        <f>MIN($R$5,P351+Q351)</f>
        <v>0.0</v>
      </c>
      <c r="S351" s="19">
        <f>MAX(0,MIN(P351+Q351-R351,MonthlyPayment-SUM(H351,M351,R351,W351,AB351,AG351,AL351,AQ351,AV351,BA351)-SUM(I351,N351)))</f>
        <v>0.0</v>
      </c>
      <c r="T351" s="19">
        <f>ROUND(P351+Q351-R351-S351,2)</f>
        <v>0.0</v>
      </c>
      <c r="U351" s="19">
        <f>Y350</f>
        <v>0.0</v>
      </c>
      <c r="V351" s="19">
        <f>ROUND(U351*$V$5/12,2)</f>
        <v>0.0</v>
      </c>
      <c r="W351" s="19">
        <f>MIN($W$5,U351+V351)</f>
        <v>0.0</v>
      </c>
      <c r="X351" s="19">
        <f>MAX(0,MIN(U351+V351-W351,MonthlyPayment-SUM(H351,M351,R351,W351,AB351,AG351,AL351,AQ351,AV351,BA351)-SUM(I351,N351,S351)))</f>
        <v>0.0</v>
      </c>
      <c r="Y351" s="19">
        <f>ROUND(U351+V351-W351-X351,2)</f>
        <v>0.0</v>
      </c>
      <c r="Z351" s="19">
        <f>AD350</f>
        <v>0.0</v>
      </c>
      <c r="AA351" s="19">
        <f>ROUND(Z351*$AA$5/12,2)</f>
        <v>0.0</v>
      </c>
      <c r="AB351" s="19">
        <f>MIN($AB$5,Z351+AA351)</f>
        <v>0.0</v>
      </c>
      <c r="AC351" s="19">
        <f>MAX(0,MIN(Z351+AA351-AB351,MonthlyPayment-SUM(H351,M351,R351,W351,AB351,AG351,AL351,AQ351,AV351,BA351)-SUM(I351,N351,S351,X351)))</f>
        <v>0.0</v>
      </c>
      <c r="AD351" s="19">
        <f>ROUND(Z351+AA351-AB351-AC351,2)</f>
        <v>0.0</v>
      </c>
      <c r="AE351" s="19">
        <f>AI350</f>
        <v>0.0</v>
      </c>
      <c r="AF351" s="19">
        <f>ROUND(AE351*$AF$5/12,2)</f>
        <v>0.0</v>
      </c>
      <c r="AG351" s="19">
        <f>MIN($AG$5,AE351+AF351)</f>
        <v>0.0</v>
      </c>
      <c r="AH351" s="19">
        <f>MAX(0,MIN(AE351+AF351-AG351,MonthlyPayment-SUM(H351,M351,R351,W351,AB351,AG351,AL351,AQ351,AV351,BA351)-SUM(I351,N351,S351,X351,AC351)))</f>
        <v>0.0</v>
      </c>
      <c r="AI351" s="19">
        <f>ROUND(AE351+AF351-AG351-AH351,2)</f>
        <v>0.0</v>
      </c>
      <c r="AJ351" s="19">
        <f>AN350</f>
        <v>0.0</v>
      </c>
      <c r="AK351" s="19">
        <f>ROUND(AJ351*$AK$5/12,2)</f>
        <v>0.0</v>
      </c>
      <c r="AL351" s="19">
        <f>MIN($AL$5,AJ351+AK351)</f>
        <v>0.0</v>
      </c>
      <c r="AM351" s="19">
        <f>MAX(0,MIN(AJ351+AK351-AL351,MonthlyPayment-SUM(H351,M351,R351,W351,AB351,AG351,AL351,AQ351,AV351,BA351)-SUM(I351,N351,S351,X351,AC351,AH351)))</f>
        <v>0.0</v>
      </c>
      <c r="AN351" s="19">
        <f>ROUND(AJ351+AK351-AL351-AM351,2)</f>
        <v>0.0</v>
      </c>
      <c r="AO351" s="19">
        <f>AS350</f>
        <v>0.0</v>
      </c>
      <c r="AP351" s="19">
        <f>ROUND(AO351*$AP$5/12,2)</f>
        <v>0.0</v>
      </c>
      <c r="AQ351" s="19">
        <f>MIN($AQ$5,AO351+AP351)</f>
        <v>0.0</v>
      </c>
      <c r="AR351" s="19">
        <f>MAX(0,MIN(AO351+AP351-AQ351,MonthlyPayment-SUM(H351,M351,R351,W351,AB351,AG351,AL351,AQ351,AV351,BA351)-SUM(I351,N351,S351,X351,AC351,AH351,AM351)))</f>
        <v>0.0</v>
      </c>
      <c r="AS351" s="19">
        <f>ROUND(AO351+AP351-AQ351-AR351,2)</f>
        <v>0.0</v>
      </c>
      <c r="AT351" s="19">
        <f>AX350</f>
        <v>0.0</v>
      </c>
      <c r="AU351" s="19">
        <f>ROUND(AT351*$AU$5/12,2)</f>
        <v>0.0</v>
      </c>
      <c r="AV351" s="19">
        <f>MIN($AV$5,AT351+AU351)</f>
        <v>0.0</v>
      </c>
      <c r="AW351" s="19">
        <f>MAX(0,MIN(AT351+AU351-AV351,MonthlyPayment-SUM(H351,M351,R351,W351,AB351,AG351,AL351,AQ351,AV351,BA351)-SUM(I351,N351,S351,X351,AC351,AH351,AM351,AR351)))</f>
        <v>0.0</v>
      </c>
      <c r="AX351" s="19">
        <f>ROUND(AT351+AU351-AV351-AW351,2)</f>
        <v>0.0</v>
      </c>
      <c r="AY351" s="19">
        <f>BC350</f>
        <v>0.0</v>
      </c>
      <c r="AZ351" s="19">
        <f>ROUND(AY351*$AZ$5/12,2)</f>
        <v>0.0</v>
      </c>
      <c r="BA351" s="19">
        <f>MIN($BA$5,AY351+AZ351)</f>
        <v>0.0</v>
      </c>
      <c r="BB351" s="19">
        <f>MAX(0,MIN(AY351+AZ351-BA351,MonthlyPayment-SUM(H351,M351,R351,W351,AB351,AG351,AL351,AQ351,AV351,BA351)-SUM(I351,N351,S351,X351,AC351,AH351,AM351,AR351,AW351)))</f>
        <v>0.0</v>
      </c>
      <c r="BC351" s="19">
        <f>ROUND(AY351+AZ351-BA351-BB351,2)</f>
        <v>0.0</v>
      </c>
    </row>
    <row r="352" spans="1:55">
      <c r="A352" s="9">
        <v>346</v>
      </c>
      <c r="B352" s="15">
        <f>IF(FirstPayment="","",EDATE(FirstPayment,A352-1))</f>
        <v/>
      </c>
      <c r="C352" s="19">
        <f>SUM(H352,M352,R352,W352,AB352,AG352,AL352,AQ352,AV352,BA352,I352,N352,S352,X352,AC352,AH352,AM352,AR352,AW352,BB352)</f>
        <v>0.0</v>
      </c>
      <c r="D352" s="19">
        <f>SUM(J352,O352,T352,Y352,AD352,AI352,AN352,AS352,AX352,BC352)</f>
        <v>0.0</v>
      </c>
      <c r="E352" s="19">
        <f>SUM(G352,L352,Q352,V352,AA352,AF352,AK352,AP352,AU352,AZ352)</f>
        <v>0.0</v>
      </c>
      <c r="F352" s="19">
        <f>J351</f>
        <v>0.0</v>
      </c>
      <c r="G352" s="19">
        <f>ROUND(F352*$G$5/12,2)</f>
        <v>0.0</v>
      </c>
      <c r="H352" s="19">
        <f>MIN($H$5,F352+G352)</f>
        <v>0.0</v>
      </c>
      <c r="I352" s="19">
        <f>MAX(0,MIN(F352+G352-H352,MonthlyPayment-SUM(H352,M352,R352,W352,AB352,AG352,AL352,AQ352,AV352,BA352)))</f>
        <v>0.0</v>
      </c>
      <c r="J352" s="19">
        <f>ROUND(F352+G352-H352-I352,2)</f>
        <v>0.0</v>
      </c>
      <c r="K352" s="19">
        <f>O351</f>
        <v>0.0</v>
      </c>
      <c r="L352" s="19">
        <f>ROUND(K352*$L$5/12,2)</f>
        <v>0.0</v>
      </c>
      <c r="M352" s="19">
        <f>MIN($M$5,K352+L352)</f>
        <v>0.0</v>
      </c>
      <c r="N352" s="19">
        <f>MAX(0,MIN(K352+L352-M352,MonthlyPayment-SUM(H352,M352,R352,W352,AB352,AG352,AL352,AQ352,AV352,BA352)-SUM(I352)))</f>
        <v>0.0</v>
      </c>
      <c r="O352" s="19">
        <f>ROUND(K352+L352-M352-N352,2)</f>
        <v>0.0</v>
      </c>
      <c r="P352" s="19">
        <f>T351</f>
        <v>0.0</v>
      </c>
      <c r="Q352" s="19">
        <f>ROUND(P352*$Q$5/12,2)</f>
        <v>0.0</v>
      </c>
      <c r="R352" s="19">
        <f>MIN($R$5,P352+Q352)</f>
        <v>0.0</v>
      </c>
      <c r="S352" s="19">
        <f>MAX(0,MIN(P352+Q352-R352,MonthlyPayment-SUM(H352,M352,R352,W352,AB352,AG352,AL352,AQ352,AV352,BA352)-SUM(I352,N352)))</f>
        <v>0.0</v>
      </c>
      <c r="T352" s="19">
        <f>ROUND(P352+Q352-R352-S352,2)</f>
        <v>0.0</v>
      </c>
      <c r="U352" s="19">
        <f>Y351</f>
        <v>0.0</v>
      </c>
      <c r="V352" s="19">
        <f>ROUND(U352*$V$5/12,2)</f>
        <v>0.0</v>
      </c>
      <c r="W352" s="19">
        <f>MIN($W$5,U352+V352)</f>
        <v>0.0</v>
      </c>
      <c r="X352" s="19">
        <f>MAX(0,MIN(U352+V352-W352,MonthlyPayment-SUM(H352,M352,R352,W352,AB352,AG352,AL352,AQ352,AV352,BA352)-SUM(I352,N352,S352)))</f>
        <v>0.0</v>
      </c>
      <c r="Y352" s="19">
        <f>ROUND(U352+V352-W352-X352,2)</f>
        <v>0.0</v>
      </c>
      <c r="Z352" s="19">
        <f>AD351</f>
        <v>0.0</v>
      </c>
      <c r="AA352" s="19">
        <f>ROUND(Z352*$AA$5/12,2)</f>
        <v>0.0</v>
      </c>
      <c r="AB352" s="19">
        <f>MIN($AB$5,Z352+AA352)</f>
        <v>0.0</v>
      </c>
      <c r="AC352" s="19">
        <f>MAX(0,MIN(Z352+AA352-AB352,MonthlyPayment-SUM(H352,M352,R352,W352,AB352,AG352,AL352,AQ352,AV352,BA352)-SUM(I352,N352,S352,X352)))</f>
        <v>0.0</v>
      </c>
      <c r="AD352" s="19">
        <f>ROUND(Z352+AA352-AB352-AC352,2)</f>
        <v>0.0</v>
      </c>
      <c r="AE352" s="19">
        <f>AI351</f>
        <v>0.0</v>
      </c>
      <c r="AF352" s="19">
        <f>ROUND(AE352*$AF$5/12,2)</f>
        <v>0.0</v>
      </c>
      <c r="AG352" s="19">
        <f>MIN($AG$5,AE352+AF352)</f>
        <v>0.0</v>
      </c>
      <c r="AH352" s="19">
        <f>MAX(0,MIN(AE352+AF352-AG352,MonthlyPayment-SUM(H352,M352,R352,W352,AB352,AG352,AL352,AQ352,AV352,BA352)-SUM(I352,N352,S352,X352,AC352)))</f>
        <v>0.0</v>
      </c>
      <c r="AI352" s="19">
        <f>ROUND(AE352+AF352-AG352-AH352,2)</f>
        <v>0.0</v>
      </c>
      <c r="AJ352" s="19">
        <f>AN351</f>
        <v>0.0</v>
      </c>
      <c r="AK352" s="19">
        <f>ROUND(AJ352*$AK$5/12,2)</f>
        <v>0.0</v>
      </c>
      <c r="AL352" s="19">
        <f>MIN($AL$5,AJ352+AK352)</f>
        <v>0.0</v>
      </c>
      <c r="AM352" s="19">
        <f>MAX(0,MIN(AJ352+AK352-AL352,MonthlyPayment-SUM(H352,M352,R352,W352,AB352,AG352,AL352,AQ352,AV352,BA352)-SUM(I352,N352,S352,X352,AC352,AH352)))</f>
        <v>0.0</v>
      </c>
      <c r="AN352" s="19">
        <f>ROUND(AJ352+AK352-AL352-AM352,2)</f>
        <v>0.0</v>
      </c>
      <c r="AO352" s="19">
        <f>AS351</f>
        <v>0.0</v>
      </c>
      <c r="AP352" s="19">
        <f>ROUND(AO352*$AP$5/12,2)</f>
        <v>0.0</v>
      </c>
      <c r="AQ352" s="19">
        <f>MIN($AQ$5,AO352+AP352)</f>
        <v>0.0</v>
      </c>
      <c r="AR352" s="19">
        <f>MAX(0,MIN(AO352+AP352-AQ352,MonthlyPayment-SUM(H352,M352,R352,W352,AB352,AG352,AL352,AQ352,AV352,BA352)-SUM(I352,N352,S352,X352,AC352,AH352,AM352)))</f>
        <v>0.0</v>
      </c>
      <c r="AS352" s="19">
        <f>ROUND(AO352+AP352-AQ352-AR352,2)</f>
        <v>0.0</v>
      </c>
      <c r="AT352" s="19">
        <f>AX351</f>
        <v>0.0</v>
      </c>
      <c r="AU352" s="19">
        <f>ROUND(AT352*$AU$5/12,2)</f>
        <v>0.0</v>
      </c>
      <c r="AV352" s="19">
        <f>MIN($AV$5,AT352+AU352)</f>
        <v>0.0</v>
      </c>
      <c r="AW352" s="19">
        <f>MAX(0,MIN(AT352+AU352-AV352,MonthlyPayment-SUM(H352,M352,R352,W352,AB352,AG352,AL352,AQ352,AV352,BA352)-SUM(I352,N352,S352,X352,AC352,AH352,AM352,AR352)))</f>
        <v>0.0</v>
      </c>
      <c r="AX352" s="19">
        <f>ROUND(AT352+AU352-AV352-AW352,2)</f>
        <v>0.0</v>
      </c>
      <c r="AY352" s="19">
        <f>BC351</f>
        <v>0.0</v>
      </c>
      <c r="AZ352" s="19">
        <f>ROUND(AY352*$AZ$5/12,2)</f>
        <v>0.0</v>
      </c>
      <c r="BA352" s="19">
        <f>MIN($BA$5,AY352+AZ352)</f>
        <v>0.0</v>
      </c>
      <c r="BB352" s="19">
        <f>MAX(0,MIN(AY352+AZ352-BA352,MonthlyPayment-SUM(H352,M352,R352,W352,AB352,AG352,AL352,AQ352,AV352,BA352)-SUM(I352,N352,S352,X352,AC352,AH352,AM352,AR352,AW352)))</f>
        <v>0.0</v>
      </c>
      <c r="BC352" s="19">
        <f>ROUND(AY352+AZ352-BA352-BB352,2)</f>
        <v>0.0</v>
      </c>
    </row>
    <row r="353" spans="1:55">
      <c r="A353" s="9">
        <v>347</v>
      </c>
      <c r="B353" s="15">
        <f>IF(FirstPayment="","",EDATE(FirstPayment,A353-1))</f>
        <v/>
      </c>
      <c r="C353" s="19">
        <f>SUM(H353,M353,R353,W353,AB353,AG353,AL353,AQ353,AV353,BA353,I353,N353,S353,X353,AC353,AH353,AM353,AR353,AW353,BB353)</f>
        <v>0.0</v>
      </c>
      <c r="D353" s="19">
        <f>SUM(J353,O353,T353,Y353,AD353,AI353,AN353,AS353,AX353,BC353)</f>
        <v>0.0</v>
      </c>
      <c r="E353" s="19">
        <f>SUM(G353,L353,Q353,V353,AA353,AF353,AK353,AP353,AU353,AZ353)</f>
        <v>0.0</v>
      </c>
      <c r="F353" s="19">
        <f>J352</f>
        <v>0.0</v>
      </c>
      <c r="G353" s="19">
        <f>ROUND(F353*$G$5/12,2)</f>
        <v>0.0</v>
      </c>
      <c r="H353" s="19">
        <f>MIN($H$5,F353+G353)</f>
        <v>0.0</v>
      </c>
      <c r="I353" s="19">
        <f>MAX(0,MIN(F353+G353-H353,MonthlyPayment-SUM(H353,M353,R353,W353,AB353,AG353,AL353,AQ353,AV353,BA353)))</f>
        <v>0.0</v>
      </c>
      <c r="J353" s="19">
        <f>ROUND(F353+G353-H353-I353,2)</f>
        <v>0.0</v>
      </c>
      <c r="K353" s="19">
        <f>O352</f>
        <v>0.0</v>
      </c>
      <c r="L353" s="19">
        <f>ROUND(K353*$L$5/12,2)</f>
        <v>0.0</v>
      </c>
      <c r="M353" s="19">
        <f>MIN($M$5,K353+L353)</f>
        <v>0.0</v>
      </c>
      <c r="N353" s="19">
        <f>MAX(0,MIN(K353+L353-M353,MonthlyPayment-SUM(H353,M353,R353,W353,AB353,AG353,AL353,AQ353,AV353,BA353)-SUM(I353)))</f>
        <v>0.0</v>
      </c>
      <c r="O353" s="19">
        <f>ROUND(K353+L353-M353-N353,2)</f>
        <v>0.0</v>
      </c>
      <c r="P353" s="19">
        <f>T352</f>
        <v>0.0</v>
      </c>
      <c r="Q353" s="19">
        <f>ROUND(P353*$Q$5/12,2)</f>
        <v>0.0</v>
      </c>
      <c r="R353" s="19">
        <f>MIN($R$5,P353+Q353)</f>
        <v>0.0</v>
      </c>
      <c r="S353" s="19">
        <f>MAX(0,MIN(P353+Q353-R353,MonthlyPayment-SUM(H353,M353,R353,W353,AB353,AG353,AL353,AQ353,AV353,BA353)-SUM(I353,N353)))</f>
        <v>0.0</v>
      </c>
      <c r="T353" s="19">
        <f>ROUND(P353+Q353-R353-S353,2)</f>
        <v>0.0</v>
      </c>
      <c r="U353" s="19">
        <f>Y352</f>
        <v>0.0</v>
      </c>
      <c r="V353" s="19">
        <f>ROUND(U353*$V$5/12,2)</f>
        <v>0.0</v>
      </c>
      <c r="W353" s="19">
        <f>MIN($W$5,U353+V353)</f>
        <v>0.0</v>
      </c>
      <c r="X353" s="19">
        <f>MAX(0,MIN(U353+V353-W353,MonthlyPayment-SUM(H353,M353,R353,W353,AB353,AG353,AL353,AQ353,AV353,BA353)-SUM(I353,N353,S353)))</f>
        <v>0.0</v>
      </c>
      <c r="Y353" s="19">
        <f>ROUND(U353+V353-W353-X353,2)</f>
        <v>0.0</v>
      </c>
      <c r="Z353" s="19">
        <f>AD352</f>
        <v>0.0</v>
      </c>
      <c r="AA353" s="19">
        <f>ROUND(Z353*$AA$5/12,2)</f>
        <v>0.0</v>
      </c>
      <c r="AB353" s="19">
        <f>MIN($AB$5,Z353+AA353)</f>
        <v>0.0</v>
      </c>
      <c r="AC353" s="19">
        <f>MAX(0,MIN(Z353+AA353-AB353,MonthlyPayment-SUM(H353,M353,R353,W353,AB353,AG353,AL353,AQ353,AV353,BA353)-SUM(I353,N353,S353,X353)))</f>
        <v>0.0</v>
      </c>
      <c r="AD353" s="19">
        <f>ROUND(Z353+AA353-AB353-AC353,2)</f>
        <v>0.0</v>
      </c>
      <c r="AE353" s="19">
        <f>AI352</f>
        <v>0.0</v>
      </c>
      <c r="AF353" s="19">
        <f>ROUND(AE353*$AF$5/12,2)</f>
        <v>0.0</v>
      </c>
      <c r="AG353" s="19">
        <f>MIN($AG$5,AE353+AF353)</f>
        <v>0.0</v>
      </c>
      <c r="AH353" s="19">
        <f>MAX(0,MIN(AE353+AF353-AG353,MonthlyPayment-SUM(H353,M353,R353,W353,AB353,AG353,AL353,AQ353,AV353,BA353)-SUM(I353,N353,S353,X353,AC353)))</f>
        <v>0.0</v>
      </c>
      <c r="AI353" s="19">
        <f>ROUND(AE353+AF353-AG353-AH353,2)</f>
        <v>0.0</v>
      </c>
      <c r="AJ353" s="19">
        <f>AN352</f>
        <v>0.0</v>
      </c>
      <c r="AK353" s="19">
        <f>ROUND(AJ353*$AK$5/12,2)</f>
        <v>0.0</v>
      </c>
      <c r="AL353" s="19">
        <f>MIN($AL$5,AJ353+AK353)</f>
        <v>0.0</v>
      </c>
      <c r="AM353" s="19">
        <f>MAX(0,MIN(AJ353+AK353-AL353,MonthlyPayment-SUM(H353,M353,R353,W353,AB353,AG353,AL353,AQ353,AV353,BA353)-SUM(I353,N353,S353,X353,AC353,AH353)))</f>
        <v>0.0</v>
      </c>
      <c r="AN353" s="19">
        <f>ROUND(AJ353+AK353-AL353-AM353,2)</f>
        <v>0.0</v>
      </c>
      <c r="AO353" s="19">
        <f>AS352</f>
        <v>0.0</v>
      </c>
      <c r="AP353" s="19">
        <f>ROUND(AO353*$AP$5/12,2)</f>
        <v>0.0</v>
      </c>
      <c r="AQ353" s="19">
        <f>MIN($AQ$5,AO353+AP353)</f>
        <v>0.0</v>
      </c>
      <c r="AR353" s="19">
        <f>MAX(0,MIN(AO353+AP353-AQ353,MonthlyPayment-SUM(H353,M353,R353,W353,AB353,AG353,AL353,AQ353,AV353,BA353)-SUM(I353,N353,S353,X353,AC353,AH353,AM353)))</f>
        <v>0.0</v>
      </c>
      <c r="AS353" s="19">
        <f>ROUND(AO353+AP353-AQ353-AR353,2)</f>
        <v>0.0</v>
      </c>
      <c r="AT353" s="19">
        <f>AX352</f>
        <v>0.0</v>
      </c>
      <c r="AU353" s="19">
        <f>ROUND(AT353*$AU$5/12,2)</f>
        <v>0.0</v>
      </c>
      <c r="AV353" s="19">
        <f>MIN($AV$5,AT353+AU353)</f>
        <v>0.0</v>
      </c>
      <c r="AW353" s="19">
        <f>MAX(0,MIN(AT353+AU353-AV353,MonthlyPayment-SUM(H353,M353,R353,W353,AB353,AG353,AL353,AQ353,AV353,BA353)-SUM(I353,N353,S353,X353,AC353,AH353,AM353,AR353)))</f>
        <v>0.0</v>
      </c>
      <c r="AX353" s="19">
        <f>ROUND(AT353+AU353-AV353-AW353,2)</f>
        <v>0.0</v>
      </c>
      <c r="AY353" s="19">
        <f>BC352</f>
        <v>0.0</v>
      </c>
      <c r="AZ353" s="19">
        <f>ROUND(AY353*$AZ$5/12,2)</f>
        <v>0.0</v>
      </c>
      <c r="BA353" s="19">
        <f>MIN($BA$5,AY353+AZ353)</f>
        <v>0.0</v>
      </c>
      <c r="BB353" s="19">
        <f>MAX(0,MIN(AY353+AZ353-BA353,MonthlyPayment-SUM(H353,M353,R353,W353,AB353,AG353,AL353,AQ353,AV353,BA353)-SUM(I353,N353,S353,X353,AC353,AH353,AM353,AR353,AW353)))</f>
        <v>0.0</v>
      </c>
      <c r="BC353" s="19">
        <f>ROUND(AY353+AZ353-BA353-BB353,2)</f>
        <v>0.0</v>
      </c>
    </row>
    <row r="354" spans="1:55">
      <c r="A354" s="9">
        <v>348</v>
      </c>
      <c r="B354" s="15">
        <f>IF(FirstPayment="","",EDATE(FirstPayment,A354-1))</f>
        <v/>
      </c>
      <c r="C354" s="19">
        <f>SUM(H354,M354,R354,W354,AB354,AG354,AL354,AQ354,AV354,BA354,I354,N354,S354,X354,AC354,AH354,AM354,AR354,AW354,BB354)</f>
        <v>0.0</v>
      </c>
      <c r="D354" s="19">
        <f>SUM(J354,O354,T354,Y354,AD354,AI354,AN354,AS354,AX354,BC354)</f>
        <v>0.0</v>
      </c>
      <c r="E354" s="19">
        <f>SUM(G354,L354,Q354,V354,AA354,AF354,AK354,AP354,AU354,AZ354)</f>
        <v>0.0</v>
      </c>
      <c r="F354" s="19">
        <f>J353</f>
        <v>0.0</v>
      </c>
      <c r="G354" s="19">
        <f>ROUND(F354*$G$5/12,2)</f>
        <v>0.0</v>
      </c>
      <c r="H354" s="19">
        <f>MIN($H$5,F354+G354)</f>
        <v>0.0</v>
      </c>
      <c r="I354" s="19">
        <f>MAX(0,MIN(F354+G354-H354,MonthlyPayment-SUM(H354,M354,R354,W354,AB354,AG354,AL354,AQ354,AV354,BA354)))</f>
        <v>0.0</v>
      </c>
      <c r="J354" s="19">
        <f>ROUND(F354+G354-H354-I354,2)</f>
        <v>0.0</v>
      </c>
      <c r="K354" s="19">
        <f>O353</f>
        <v>0.0</v>
      </c>
      <c r="L354" s="19">
        <f>ROUND(K354*$L$5/12,2)</f>
        <v>0.0</v>
      </c>
      <c r="M354" s="19">
        <f>MIN($M$5,K354+L354)</f>
        <v>0.0</v>
      </c>
      <c r="N354" s="19">
        <f>MAX(0,MIN(K354+L354-M354,MonthlyPayment-SUM(H354,M354,R354,W354,AB354,AG354,AL354,AQ354,AV354,BA354)-SUM(I354)))</f>
        <v>0.0</v>
      </c>
      <c r="O354" s="19">
        <f>ROUND(K354+L354-M354-N354,2)</f>
        <v>0.0</v>
      </c>
      <c r="P354" s="19">
        <f>T353</f>
        <v>0.0</v>
      </c>
      <c r="Q354" s="19">
        <f>ROUND(P354*$Q$5/12,2)</f>
        <v>0.0</v>
      </c>
      <c r="R354" s="19">
        <f>MIN($R$5,P354+Q354)</f>
        <v>0.0</v>
      </c>
      <c r="S354" s="19">
        <f>MAX(0,MIN(P354+Q354-R354,MonthlyPayment-SUM(H354,M354,R354,W354,AB354,AG354,AL354,AQ354,AV354,BA354)-SUM(I354,N354)))</f>
        <v>0.0</v>
      </c>
      <c r="T354" s="19">
        <f>ROUND(P354+Q354-R354-S354,2)</f>
        <v>0.0</v>
      </c>
      <c r="U354" s="19">
        <f>Y353</f>
        <v>0.0</v>
      </c>
      <c r="V354" s="19">
        <f>ROUND(U354*$V$5/12,2)</f>
        <v>0.0</v>
      </c>
      <c r="W354" s="19">
        <f>MIN($W$5,U354+V354)</f>
        <v>0.0</v>
      </c>
      <c r="X354" s="19">
        <f>MAX(0,MIN(U354+V354-W354,MonthlyPayment-SUM(H354,M354,R354,W354,AB354,AG354,AL354,AQ354,AV354,BA354)-SUM(I354,N354,S354)))</f>
        <v>0.0</v>
      </c>
      <c r="Y354" s="19">
        <f>ROUND(U354+V354-W354-X354,2)</f>
        <v>0.0</v>
      </c>
      <c r="Z354" s="19">
        <f>AD353</f>
        <v>0.0</v>
      </c>
      <c r="AA354" s="19">
        <f>ROUND(Z354*$AA$5/12,2)</f>
        <v>0.0</v>
      </c>
      <c r="AB354" s="19">
        <f>MIN($AB$5,Z354+AA354)</f>
        <v>0.0</v>
      </c>
      <c r="AC354" s="19">
        <f>MAX(0,MIN(Z354+AA354-AB354,MonthlyPayment-SUM(H354,M354,R354,W354,AB354,AG354,AL354,AQ354,AV354,BA354)-SUM(I354,N354,S354,X354)))</f>
        <v>0.0</v>
      </c>
      <c r="AD354" s="19">
        <f>ROUND(Z354+AA354-AB354-AC354,2)</f>
        <v>0.0</v>
      </c>
      <c r="AE354" s="19">
        <f>AI353</f>
        <v>0.0</v>
      </c>
      <c r="AF354" s="19">
        <f>ROUND(AE354*$AF$5/12,2)</f>
        <v>0.0</v>
      </c>
      <c r="AG354" s="19">
        <f>MIN($AG$5,AE354+AF354)</f>
        <v>0.0</v>
      </c>
      <c r="AH354" s="19">
        <f>MAX(0,MIN(AE354+AF354-AG354,MonthlyPayment-SUM(H354,M354,R354,W354,AB354,AG354,AL354,AQ354,AV354,BA354)-SUM(I354,N354,S354,X354,AC354)))</f>
        <v>0.0</v>
      </c>
      <c r="AI354" s="19">
        <f>ROUND(AE354+AF354-AG354-AH354,2)</f>
        <v>0.0</v>
      </c>
      <c r="AJ354" s="19">
        <f>AN353</f>
        <v>0.0</v>
      </c>
      <c r="AK354" s="19">
        <f>ROUND(AJ354*$AK$5/12,2)</f>
        <v>0.0</v>
      </c>
      <c r="AL354" s="19">
        <f>MIN($AL$5,AJ354+AK354)</f>
        <v>0.0</v>
      </c>
      <c r="AM354" s="19">
        <f>MAX(0,MIN(AJ354+AK354-AL354,MonthlyPayment-SUM(H354,M354,R354,W354,AB354,AG354,AL354,AQ354,AV354,BA354)-SUM(I354,N354,S354,X354,AC354,AH354)))</f>
        <v>0.0</v>
      </c>
      <c r="AN354" s="19">
        <f>ROUND(AJ354+AK354-AL354-AM354,2)</f>
        <v>0.0</v>
      </c>
      <c r="AO354" s="19">
        <f>AS353</f>
        <v>0.0</v>
      </c>
      <c r="AP354" s="19">
        <f>ROUND(AO354*$AP$5/12,2)</f>
        <v>0.0</v>
      </c>
      <c r="AQ354" s="19">
        <f>MIN($AQ$5,AO354+AP354)</f>
        <v>0.0</v>
      </c>
      <c r="AR354" s="19">
        <f>MAX(0,MIN(AO354+AP354-AQ354,MonthlyPayment-SUM(H354,M354,R354,W354,AB354,AG354,AL354,AQ354,AV354,BA354)-SUM(I354,N354,S354,X354,AC354,AH354,AM354)))</f>
        <v>0.0</v>
      </c>
      <c r="AS354" s="19">
        <f>ROUND(AO354+AP354-AQ354-AR354,2)</f>
        <v>0.0</v>
      </c>
      <c r="AT354" s="19">
        <f>AX353</f>
        <v>0.0</v>
      </c>
      <c r="AU354" s="19">
        <f>ROUND(AT354*$AU$5/12,2)</f>
        <v>0.0</v>
      </c>
      <c r="AV354" s="19">
        <f>MIN($AV$5,AT354+AU354)</f>
        <v>0.0</v>
      </c>
      <c r="AW354" s="19">
        <f>MAX(0,MIN(AT354+AU354-AV354,MonthlyPayment-SUM(H354,M354,R354,W354,AB354,AG354,AL354,AQ354,AV354,BA354)-SUM(I354,N354,S354,X354,AC354,AH354,AM354,AR354)))</f>
        <v>0.0</v>
      </c>
      <c r="AX354" s="19">
        <f>ROUND(AT354+AU354-AV354-AW354,2)</f>
        <v>0.0</v>
      </c>
      <c r="AY354" s="19">
        <f>BC353</f>
        <v>0.0</v>
      </c>
      <c r="AZ354" s="19">
        <f>ROUND(AY354*$AZ$5/12,2)</f>
        <v>0.0</v>
      </c>
      <c r="BA354" s="19">
        <f>MIN($BA$5,AY354+AZ354)</f>
        <v>0.0</v>
      </c>
      <c r="BB354" s="19">
        <f>MAX(0,MIN(AY354+AZ354-BA354,MonthlyPayment-SUM(H354,M354,R354,W354,AB354,AG354,AL354,AQ354,AV354,BA354)-SUM(I354,N354,S354,X354,AC354,AH354,AM354,AR354,AW354)))</f>
        <v>0.0</v>
      </c>
      <c r="BC354" s="19">
        <f>ROUND(AY354+AZ354-BA354-BB354,2)</f>
        <v>0.0</v>
      </c>
    </row>
    <row r="355" spans="1:55">
      <c r="A355" s="9">
        <v>349</v>
      </c>
      <c r="B355" s="15">
        <f>IF(FirstPayment="","",EDATE(FirstPayment,A355-1))</f>
        <v/>
      </c>
      <c r="C355" s="19">
        <f>SUM(H355,M355,R355,W355,AB355,AG355,AL355,AQ355,AV355,BA355,I355,N355,S355,X355,AC355,AH355,AM355,AR355,AW355,BB355)</f>
        <v>0.0</v>
      </c>
      <c r="D355" s="19">
        <f>SUM(J355,O355,T355,Y355,AD355,AI355,AN355,AS355,AX355,BC355)</f>
        <v>0.0</v>
      </c>
      <c r="E355" s="19">
        <f>SUM(G355,L355,Q355,V355,AA355,AF355,AK355,AP355,AU355,AZ355)</f>
        <v>0.0</v>
      </c>
      <c r="F355" s="19">
        <f>J354</f>
        <v>0.0</v>
      </c>
      <c r="G355" s="19">
        <f>ROUND(F355*$G$5/12,2)</f>
        <v>0.0</v>
      </c>
      <c r="H355" s="19">
        <f>MIN($H$5,F355+G355)</f>
        <v>0.0</v>
      </c>
      <c r="I355" s="19">
        <f>MAX(0,MIN(F355+G355-H355,MonthlyPayment-SUM(H355,M355,R355,W355,AB355,AG355,AL355,AQ355,AV355,BA355)))</f>
        <v>0.0</v>
      </c>
      <c r="J355" s="19">
        <f>ROUND(F355+G355-H355-I355,2)</f>
        <v>0.0</v>
      </c>
      <c r="K355" s="19">
        <f>O354</f>
        <v>0.0</v>
      </c>
      <c r="L355" s="19">
        <f>ROUND(K355*$L$5/12,2)</f>
        <v>0.0</v>
      </c>
      <c r="M355" s="19">
        <f>MIN($M$5,K355+L355)</f>
        <v>0.0</v>
      </c>
      <c r="N355" s="19">
        <f>MAX(0,MIN(K355+L355-M355,MonthlyPayment-SUM(H355,M355,R355,W355,AB355,AG355,AL355,AQ355,AV355,BA355)-SUM(I355)))</f>
        <v>0.0</v>
      </c>
      <c r="O355" s="19">
        <f>ROUND(K355+L355-M355-N355,2)</f>
        <v>0.0</v>
      </c>
      <c r="P355" s="19">
        <f>T354</f>
        <v>0.0</v>
      </c>
      <c r="Q355" s="19">
        <f>ROUND(P355*$Q$5/12,2)</f>
        <v>0.0</v>
      </c>
      <c r="R355" s="19">
        <f>MIN($R$5,P355+Q355)</f>
        <v>0.0</v>
      </c>
      <c r="S355" s="19">
        <f>MAX(0,MIN(P355+Q355-R355,MonthlyPayment-SUM(H355,M355,R355,W355,AB355,AG355,AL355,AQ355,AV355,BA355)-SUM(I355,N355)))</f>
        <v>0.0</v>
      </c>
      <c r="T355" s="19">
        <f>ROUND(P355+Q355-R355-S355,2)</f>
        <v>0.0</v>
      </c>
      <c r="U355" s="19">
        <f>Y354</f>
        <v>0.0</v>
      </c>
      <c r="V355" s="19">
        <f>ROUND(U355*$V$5/12,2)</f>
        <v>0.0</v>
      </c>
      <c r="W355" s="19">
        <f>MIN($W$5,U355+V355)</f>
        <v>0.0</v>
      </c>
      <c r="X355" s="19">
        <f>MAX(0,MIN(U355+V355-W355,MonthlyPayment-SUM(H355,M355,R355,W355,AB355,AG355,AL355,AQ355,AV355,BA355)-SUM(I355,N355,S355)))</f>
        <v>0.0</v>
      </c>
      <c r="Y355" s="19">
        <f>ROUND(U355+V355-W355-X355,2)</f>
        <v>0.0</v>
      </c>
      <c r="Z355" s="19">
        <f>AD354</f>
        <v>0.0</v>
      </c>
      <c r="AA355" s="19">
        <f>ROUND(Z355*$AA$5/12,2)</f>
        <v>0.0</v>
      </c>
      <c r="AB355" s="19">
        <f>MIN($AB$5,Z355+AA355)</f>
        <v>0.0</v>
      </c>
      <c r="AC355" s="19">
        <f>MAX(0,MIN(Z355+AA355-AB355,MonthlyPayment-SUM(H355,M355,R355,W355,AB355,AG355,AL355,AQ355,AV355,BA355)-SUM(I355,N355,S355,X355)))</f>
        <v>0.0</v>
      </c>
      <c r="AD355" s="19">
        <f>ROUND(Z355+AA355-AB355-AC355,2)</f>
        <v>0.0</v>
      </c>
      <c r="AE355" s="19">
        <f>AI354</f>
        <v>0.0</v>
      </c>
      <c r="AF355" s="19">
        <f>ROUND(AE355*$AF$5/12,2)</f>
        <v>0.0</v>
      </c>
      <c r="AG355" s="19">
        <f>MIN($AG$5,AE355+AF355)</f>
        <v>0.0</v>
      </c>
      <c r="AH355" s="19">
        <f>MAX(0,MIN(AE355+AF355-AG355,MonthlyPayment-SUM(H355,M355,R355,W355,AB355,AG355,AL355,AQ355,AV355,BA355)-SUM(I355,N355,S355,X355,AC355)))</f>
        <v>0.0</v>
      </c>
      <c r="AI355" s="19">
        <f>ROUND(AE355+AF355-AG355-AH355,2)</f>
        <v>0.0</v>
      </c>
      <c r="AJ355" s="19">
        <f>AN354</f>
        <v>0.0</v>
      </c>
      <c r="AK355" s="19">
        <f>ROUND(AJ355*$AK$5/12,2)</f>
        <v>0.0</v>
      </c>
      <c r="AL355" s="19">
        <f>MIN($AL$5,AJ355+AK355)</f>
        <v>0.0</v>
      </c>
      <c r="AM355" s="19">
        <f>MAX(0,MIN(AJ355+AK355-AL355,MonthlyPayment-SUM(H355,M355,R355,W355,AB355,AG355,AL355,AQ355,AV355,BA355)-SUM(I355,N355,S355,X355,AC355,AH355)))</f>
        <v>0.0</v>
      </c>
      <c r="AN355" s="19">
        <f>ROUND(AJ355+AK355-AL355-AM355,2)</f>
        <v>0.0</v>
      </c>
      <c r="AO355" s="19">
        <f>AS354</f>
        <v>0.0</v>
      </c>
      <c r="AP355" s="19">
        <f>ROUND(AO355*$AP$5/12,2)</f>
        <v>0.0</v>
      </c>
      <c r="AQ355" s="19">
        <f>MIN($AQ$5,AO355+AP355)</f>
        <v>0.0</v>
      </c>
      <c r="AR355" s="19">
        <f>MAX(0,MIN(AO355+AP355-AQ355,MonthlyPayment-SUM(H355,M355,R355,W355,AB355,AG355,AL355,AQ355,AV355,BA355)-SUM(I355,N355,S355,X355,AC355,AH355,AM355)))</f>
        <v>0.0</v>
      </c>
      <c r="AS355" s="19">
        <f>ROUND(AO355+AP355-AQ355-AR355,2)</f>
        <v>0.0</v>
      </c>
      <c r="AT355" s="19">
        <f>AX354</f>
        <v>0.0</v>
      </c>
      <c r="AU355" s="19">
        <f>ROUND(AT355*$AU$5/12,2)</f>
        <v>0.0</v>
      </c>
      <c r="AV355" s="19">
        <f>MIN($AV$5,AT355+AU355)</f>
        <v>0.0</v>
      </c>
      <c r="AW355" s="19">
        <f>MAX(0,MIN(AT355+AU355-AV355,MonthlyPayment-SUM(H355,M355,R355,W355,AB355,AG355,AL355,AQ355,AV355,BA355)-SUM(I355,N355,S355,X355,AC355,AH355,AM355,AR355)))</f>
        <v>0.0</v>
      </c>
      <c r="AX355" s="19">
        <f>ROUND(AT355+AU355-AV355-AW355,2)</f>
        <v>0.0</v>
      </c>
      <c r="AY355" s="19">
        <f>BC354</f>
        <v>0.0</v>
      </c>
      <c r="AZ355" s="19">
        <f>ROUND(AY355*$AZ$5/12,2)</f>
        <v>0.0</v>
      </c>
      <c r="BA355" s="19">
        <f>MIN($BA$5,AY355+AZ355)</f>
        <v>0.0</v>
      </c>
      <c r="BB355" s="19">
        <f>MAX(0,MIN(AY355+AZ355-BA355,MonthlyPayment-SUM(H355,M355,R355,W355,AB355,AG355,AL355,AQ355,AV355,BA355)-SUM(I355,N355,S355,X355,AC355,AH355,AM355,AR355,AW355)))</f>
        <v>0.0</v>
      </c>
      <c r="BC355" s="19">
        <f>ROUND(AY355+AZ355-BA355-BB355,2)</f>
        <v>0.0</v>
      </c>
    </row>
    <row r="356" spans="1:55">
      <c r="A356" s="9">
        <v>350</v>
      </c>
      <c r="B356" s="15">
        <f>IF(FirstPayment="","",EDATE(FirstPayment,A356-1))</f>
        <v/>
      </c>
      <c r="C356" s="19">
        <f>SUM(H356,M356,R356,W356,AB356,AG356,AL356,AQ356,AV356,BA356,I356,N356,S356,X356,AC356,AH356,AM356,AR356,AW356,BB356)</f>
        <v>0.0</v>
      </c>
      <c r="D356" s="19">
        <f>SUM(J356,O356,T356,Y356,AD356,AI356,AN356,AS356,AX356,BC356)</f>
        <v>0.0</v>
      </c>
      <c r="E356" s="19">
        <f>SUM(G356,L356,Q356,V356,AA356,AF356,AK356,AP356,AU356,AZ356)</f>
        <v>0.0</v>
      </c>
      <c r="F356" s="19">
        <f>J355</f>
        <v>0.0</v>
      </c>
      <c r="G356" s="19">
        <f>ROUND(F356*$G$5/12,2)</f>
        <v>0.0</v>
      </c>
      <c r="H356" s="19">
        <f>MIN($H$5,F356+G356)</f>
        <v>0.0</v>
      </c>
      <c r="I356" s="19">
        <f>MAX(0,MIN(F356+G356-H356,MonthlyPayment-SUM(H356,M356,R356,W356,AB356,AG356,AL356,AQ356,AV356,BA356)))</f>
        <v>0.0</v>
      </c>
      <c r="J356" s="19">
        <f>ROUND(F356+G356-H356-I356,2)</f>
        <v>0.0</v>
      </c>
      <c r="K356" s="19">
        <f>O355</f>
        <v>0.0</v>
      </c>
      <c r="L356" s="19">
        <f>ROUND(K356*$L$5/12,2)</f>
        <v>0.0</v>
      </c>
      <c r="M356" s="19">
        <f>MIN($M$5,K356+L356)</f>
        <v>0.0</v>
      </c>
      <c r="N356" s="19">
        <f>MAX(0,MIN(K356+L356-M356,MonthlyPayment-SUM(H356,M356,R356,W356,AB356,AG356,AL356,AQ356,AV356,BA356)-SUM(I356)))</f>
        <v>0.0</v>
      </c>
      <c r="O356" s="19">
        <f>ROUND(K356+L356-M356-N356,2)</f>
        <v>0.0</v>
      </c>
      <c r="P356" s="19">
        <f>T355</f>
        <v>0.0</v>
      </c>
      <c r="Q356" s="19">
        <f>ROUND(P356*$Q$5/12,2)</f>
        <v>0.0</v>
      </c>
      <c r="R356" s="19">
        <f>MIN($R$5,P356+Q356)</f>
        <v>0.0</v>
      </c>
      <c r="S356" s="19">
        <f>MAX(0,MIN(P356+Q356-R356,MonthlyPayment-SUM(H356,M356,R356,W356,AB356,AG356,AL356,AQ356,AV356,BA356)-SUM(I356,N356)))</f>
        <v>0.0</v>
      </c>
      <c r="T356" s="19">
        <f>ROUND(P356+Q356-R356-S356,2)</f>
        <v>0.0</v>
      </c>
      <c r="U356" s="19">
        <f>Y355</f>
        <v>0.0</v>
      </c>
      <c r="V356" s="19">
        <f>ROUND(U356*$V$5/12,2)</f>
        <v>0.0</v>
      </c>
      <c r="W356" s="19">
        <f>MIN($W$5,U356+V356)</f>
        <v>0.0</v>
      </c>
      <c r="X356" s="19">
        <f>MAX(0,MIN(U356+V356-W356,MonthlyPayment-SUM(H356,M356,R356,W356,AB356,AG356,AL356,AQ356,AV356,BA356)-SUM(I356,N356,S356)))</f>
        <v>0.0</v>
      </c>
      <c r="Y356" s="19">
        <f>ROUND(U356+V356-W356-X356,2)</f>
        <v>0.0</v>
      </c>
      <c r="Z356" s="19">
        <f>AD355</f>
        <v>0.0</v>
      </c>
      <c r="AA356" s="19">
        <f>ROUND(Z356*$AA$5/12,2)</f>
        <v>0.0</v>
      </c>
      <c r="AB356" s="19">
        <f>MIN($AB$5,Z356+AA356)</f>
        <v>0.0</v>
      </c>
      <c r="AC356" s="19">
        <f>MAX(0,MIN(Z356+AA356-AB356,MonthlyPayment-SUM(H356,M356,R356,W356,AB356,AG356,AL356,AQ356,AV356,BA356)-SUM(I356,N356,S356,X356)))</f>
        <v>0.0</v>
      </c>
      <c r="AD356" s="19">
        <f>ROUND(Z356+AA356-AB356-AC356,2)</f>
        <v>0.0</v>
      </c>
      <c r="AE356" s="19">
        <f>AI355</f>
        <v>0.0</v>
      </c>
      <c r="AF356" s="19">
        <f>ROUND(AE356*$AF$5/12,2)</f>
        <v>0.0</v>
      </c>
      <c r="AG356" s="19">
        <f>MIN($AG$5,AE356+AF356)</f>
        <v>0.0</v>
      </c>
      <c r="AH356" s="19">
        <f>MAX(0,MIN(AE356+AF356-AG356,MonthlyPayment-SUM(H356,M356,R356,W356,AB356,AG356,AL356,AQ356,AV356,BA356)-SUM(I356,N356,S356,X356,AC356)))</f>
        <v>0.0</v>
      </c>
      <c r="AI356" s="19">
        <f>ROUND(AE356+AF356-AG356-AH356,2)</f>
        <v>0.0</v>
      </c>
      <c r="AJ356" s="19">
        <f>AN355</f>
        <v>0.0</v>
      </c>
      <c r="AK356" s="19">
        <f>ROUND(AJ356*$AK$5/12,2)</f>
        <v>0.0</v>
      </c>
      <c r="AL356" s="19">
        <f>MIN($AL$5,AJ356+AK356)</f>
        <v>0.0</v>
      </c>
      <c r="AM356" s="19">
        <f>MAX(0,MIN(AJ356+AK356-AL356,MonthlyPayment-SUM(H356,M356,R356,W356,AB356,AG356,AL356,AQ356,AV356,BA356)-SUM(I356,N356,S356,X356,AC356,AH356)))</f>
        <v>0.0</v>
      </c>
      <c r="AN356" s="19">
        <f>ROUND(AJ356+AK356-AL356-AM356,2)</f>
        <v>0.0</v>
      </c>
      <c r="AO356" s="19">
        <f>AS355</f>
        <v>0.0</v>
      </c>
      <c r="AP356" s="19">
        <f>ROUND(AO356*$AP$5/12,2)</f>
        <v>0.0</v>
      </c>
      <c r="AQ356" s="19">
        <f>MIN($AQ$5,AO356+AP356)</f>
        <v>0.0</v>
      </c>
      <c r="AR356" s="19">
        <f>MAX(0,MIN(AO356+AP356-AQ356,MonthlyPayment-SUM(H356,M356,R356,W356,AB356,AG356,AL356,AQ356,AV356,BA356)-SUM(I356,N356,S356,X356,AC356,AH356,AM356)))</f>
        <v>0.0</v>
      </c>
      <c r="AS356" s="19">
        <f>ROUND(AO356+AP356-AQ356-AR356,2)</f>
        <v>0.0</v>
      </c>
      <c r="AT356" s="19">
        <f>AX355</f>
        <v>0.0</v>
      </c>
      <c r="AU356" s="19">
        <f>ROUND(AT356*$AU$5/12,2)</f>
        <v>0.0</v>
      </c>
      <c r="AV356" s="19">
        <f>MIN($AV$5,AT356+AU356)</f>
        <v>0.0</v>
      </c>
      <c r="AW356" s="19">
        <f>MAX(0,MIN(AT356+AU356-AV356,MonthlyPayment-SUM(H356,M356,R356,W356,AB356,AG356,AL356,AQ356,AV356,BA356)-SUM(I356,N356,S356,X356,AC356,AH356,AM356,AR356)))</f>
        <v>0.0</v>
      </c>
      <c r="AX356" s="19">
        <f>ROUND(AT356+AU356-AV356-AW356,2)</f>
        <v>0.0</v>
      </c>
      <c r="AY356" s="19">
        <f>BC355</f>
        <v>0.0</v>
      </c>
      <c r="AZ356" s="19">
        <f>ROUND(AY356*$AZ$5/12,2)</f>
        <v>0.0</v>
      </c>
      <c r="BA356" s="19">
        <f>MIN($BA$5,AY356+AZ356)</f>
        <v>0.0</v>
      </c>
      <c r="BB356" s="19">
        <f>MAX(0,MIN(AY356+AZ356-BA356,MonthlyPayment-SUM(H356,M356,R356,W356,AB356,AG356,AL356,AQ356,AV356,BA356)-SUM(I356,N356,S356,X356,AC356,AH356,AM356,AR356,AW356)))</f>
        <v>0.0</v>
      </c>
      <c r="BC356" s="19">
        <f>ROUND(AY356+AZ356-BA356-BB356,2)</f>
        <v>0.0</v>
      </c>
    </row>
    <row r="357" spans="1:55">
      <c r="A357" s="9">
        <v>351</v>
      </c>
      <c r="B357" s="15">
        <f>IF(FirstPayment="","",EDATE(FirstPayment,A357-1))</f>
        <v/>
      </c>
      <c r="C357" s="19">
        <f>SUM(H357,M357,R357,W357,AB357,AG357,AL357,AQ357,AV357,BA357,I357,N357,S357,X357,AC357,AH357,AM357,AR357,AW357,BB357)</f>
        <v>0.0</v>
      </c>
      <c r="D357" s="19">
        <f>SUM(J357,O357,T357,Y357,AD357,AI357,AN357,AS357,AX357,BC357)</f>
        <v>0.0</v>
      </c>
      <c r="E357" s="19">
        <f>SUM(G357,L357,Q357,V357,AA357,AF357,AK357,AP357,AU357,AZ357)</f>
        <v>0.0</v>
      </c>
      <c r="F357" s="19">
        <f>J356</f>
        <v>0.0</v>
      </c>
      <c r="G357" s="19">
        <f>ROUND(F357*$G$5/12,2)</f>
        <v>0.0</v>
      </c>
      <c r="H357" s="19">
        <f>MIN($H$5,F357+G357)</f>
        <v>0.0</v>
      </c>
      <c r="I357" s="19">
        <f>MAX(0,MIN(F357+G357-H357,MonthlyPayment-SUM(H357,M357,R357,W357,AB357,AG357,AL357,AQ357,AV357,BA357)))</f>
        <v>0.0</v>
      </c>
      <c r="J357" s="19">
        <f>ROUND(F357+G357-H357-I357,2)</f>
        <v>0.0</v>
      </c>
      <c r="K357" s="19">
        <f>O356</f>
        <v>0.0</v>
      </c>
      <c r="L357" s="19">
        <f>ROUND(K357*$L$5/12,2)</f>
        <v>0.0</v>
      </c>
      <c r="M357" s="19">
        <f>MIN($M$5,K357+L357)</f>
        <v>0.0</v>
      </c>
      <c r="N357" s="19">
        <f>MAX(0,MIN(K357+L357-M357,MonthlyPayment-SUM(H357,M357,R357,W357,AB357,AG357,AL357,AQ357,AV357,BA357)-SUM(I357)))</f>
        <v>0.0</v>
      </c>
      <c r="O357" s="19">
        <f>ROUND(K357+L357-M357-N357,2)</f>
        <v>0.0</v>
      </c>
      <c r="P357" s="19">
        <f>T356</f>
        <v>0.0</v>
      </c>
      <c r="Q357" s="19">
        <f>ROUND(P357*$Q$5/12,2)</f>
        <v>0.0</v>
      </c>
      <c r="R357" s="19">
        <f>MIN($R$5,P357+Q357)</f>
        <v>0.0</v>
      </c>
      <c r="S357" s="19">
        <f>MAX(0,MIN(P357+Q357-R357,MonthlyPayment-SUM(H357,M357,R357,W357,AB357,AG357,AL357,AQ357,AV357,BA357)-SUM(I357,N357)))</f>
        <v>0.0</v>
      </c>
      <c r="T357" s="19">
        <f>ROUND(P357+Q357-R357-S357,2)</f>
        <v>0.0</v>
      </c>
      <c r="U357" s="19">
        <f>Y356</f>
        <v>0.0</v>
      </c>
      <c r="V357" s="19">
        <f>ROUND(U357*$V$5/12,2)</f>
        <v>0.0</v>
      </c>
      <c r="W357" s="19">
        <f>MIN($W$5,U357+V357)</f>
        <v>0.0</v>
      </c>
      <c r="X357" s="19">
        <f>MAX(0,MIN(U357+V357-W357,MonthlyPayment-SUM(H357,M357,R357,W357,AB357,AG357,AL357,AQ357,AV357,BA357)-SUM(I357,N357,S357)))</f>
        <v>0.0</v>
      </c>
      <c r="Y357" s="19">
        <f>ROUND(U357+V357-W357-X357,2)</f>
        <v>0.0</v>
      </c>
      <c r="Z357" s="19">
        <f>AD356</f>
        <v>0.0</v>
      </c>
      <c r="AA357" s="19">
        <f>ROUND(Z357*$AA$5/12,2)</f>
        <v>0.0</v>
      </c>
      <c r="AB357" s="19">
        <f>MIN($AB$5,Z357+AA357)</f>
        <v>0.0</v>
      </c>
      <c r="AC357" s="19">
        <f>MAX(0,MIN(Z357+AA357-AB357,MonthlyPayment-SUM(H357,M357,R357,W357,AB357,AG357,AL357,AQ357,AV357,BA357)-SUM(I357,N357,S357,X357)))</f>
        <v>0.0</v>
      </c>
      <c r="AD357" s="19">
        <f>ROUND(Z357+AA357-AB357-AC357,2)</f>
        <v>0.0</v>
      </c>
      <c r="AE357" s="19">
        <f>AI356</f>
        <v>0.0</v>
      </c>
      <c r="AF357" s="19">
        <f>ROUND(AE357*$AF$5/12,2)</f>
        <v>0.0</v>
      </c>
      <c r="AG357" s="19">
        <f>MIN($AG$5,AE357+AF357)</f>
        <v>0.0</v>
      </c>
      <c r="AH357" s="19">
        <f>MAX(0,MIN(AE357+AF357-AG357,MonthlyPayment-SUM(H357,M357,R357,W357,AB357,AG357,AL357,AQ357,AV357,BA357)-SUM(I357,N357,S357,X357,AC357)))</f>
        <v>0.0</v>
      </c>
      <c r="AI357" s="19">
        <f>ROUND(AE357+AF357-AG357-AH357,2)</f>
        <v>0.0</v>
      </c>
      <c r="AJ357" s="19">
        <f>AN356</f>
        <v>0.0</v>
      </c>
      <c r="AK357" s="19">
        <f>ROUND(AJ357*$AK$5/12,2)</f>
        <v>0.0</v>
      </c>
      <c r="AL357" s="19">
        <f>MIN($AL$5,AJ357+AK357)</f>
        <v>0.0</v>
      </c>
      <c r="AM357" s="19">
        <f>MAX(0,MIN(AJ357+AK357-AL357,MonthlyPayment-SUM(H357,M357,R357,W357,AB357,AG357,AL357,AQ357,AV357,BA357)-SUM(I357,N357,S357,X357,AC357,AH357)))</f>
        <v>0.0</v>
      </c>
      <c r="AN357" s="19">
        <f>ROUND(AJ357+AK357-AL357-AM357,2)</f>
        <v>0.0</v>
      </c>
      <c r="AO357" s="19">
        <f>AS356</f>
        <v>0.0</v>
      </c>
      <c r="AP357" s="19">
        <f>ROUND(AO357*$AP$5/12,2)</f>
        <v>0.0</v>
      </c>
      <c r="AQ357" s="19">
        <f>MIN($AQ$5,AO357+AP357)</f>
        <v>0.0</v>
      </c>
      <c r="AR357" s="19">
        <f>MAX(0,MIN(AO357+AP357-AQ357,MonthlyPayment-SUM(H357,M357,R357,W357,AB357,AG357,AL357,AQ357,AV357,BA357)-SUM(I357,N357,S357,X357,AC357,AH357,AM357)))</f>
        <v>0.0</v>
      </c>
      <c r="AS357" s="19">
        <f>ROUND(AO357+AP357-AQ357-AR357,2)</f>
        <v>0.0</v>
      </c>
      <c r="AT357" s="19">
        <f>AX356</f>
        <v>0.0</v>
      </c>
      <c r="AU357" s="19">
        <f>ROUND(AT357*$AU$5/12,2)</f>
        <v>0.0</v>
      </c>
      <c r="AV357" s="19">
        <f>MIN($AV$5,AT357+AU357)</f>
        <v>0.0</v>
      </c>
      <c r="AW357" s="19">
        <f>MAX(0,MIN(AT357+AU357-AV357,MonthlyPayment-SUM(H357,M357,R357,W357,AB357,AG357,AL357,AQ357,AV357,BA357)-SUM(I357,N357,S357,X357,AC357,AH357,AM357,AR357)))</f>
        <v>0.0</v>
      </c>
      <c r="AX357" s="19">
        <f>ROUND(AT357+AU357-AV357-AW357,2)</f>
        <v>0.0</v>
      </c>
      <c r="AY357" s="19">
        <f>BC356</f>
        <v>0.0</v>
      </c>
      <c r="AZ357" s="19">
        <f>ROUND(AY357*$AZ$5/12,2)</f>
        <v>0.0</v>
      </c>
      <c r="BA357" s="19">
        <f>MIN($BA$5,AY357+AZ357)</f>
        <v>0.0</v>
      </c>
      <c r="BB357" s="19">
        <f>MAX(0,MIN(AY357+AZ357-BA357,MonthlyPayment-SUM(H357,M357,R357,W357,AB357,AG357,AL357,AQ357,AV357,BA357)-SUM(I357,N357,S357,X357,AC357,AH357,AM357,AR357,AW357)))</f>
        <v>0.0</v>
      </c>
      <c r="BC357" s="19">
        <f>ROUND(AY357+AZ357-BA357-BB357,2)</f>
        <v>0.0</v>
      </c>
    </row>
    <row r="358" spans="1:55">
      <c r="A358" s="9">
        <v>352</v>
      </c>
      <c r="B358" s="15">
        <f>IF(FirstPayment="","",EDATE(FirstPayment,A358-1))</f>
        <v/>
      </c>
      <c r="C358" s="19">
        <f>SUM(H358,M358,R358,W358,AB358,AG358,AL358,AQ358,AV358,BA358,I358,N358,S358,X358,AC358,AH358,AM358,AR358,AW358,BB358)</f>
        <v>0.0</v>
      </c>
      <c r="D358" s="19">
        <f>SUM(J358,O358,T358,Y358,AD358,AI358,AN358,AS358,AX358,BC358)</f>
        <v>0.0</v>
      </c>
      <c r="E358" s="19">
        <f>SUM(G358,L358,Q358,V358,AA358,AF358,AK358,AP358,AU358,AZ358)</f>
        <v>0.0</v>
      </c>
      <c r="F358" s="19">
        <f>J357</f>
        <v>0.0</v>
      </c>
      <c r="G358" s="19">
        <f>ROUND(F358*$G$5/12,2)</f>
        <v>0.0</v>
      </c>
      <c r="H358" s="19">
        <f>MIN($H$5,F358+G358)</f>
        <v>0.0</v>
      </c>
      <c r="I358" s="19">
        <f>MAX(0,MIN(F358+G358-H358,MonthlyPayment-SUM(H358,M358,R358,W358,AB358,AG358,AL358,AQ358,AV358,BA358)))</f>
        <v>0.0</v>
      </c>
      <c r="J358" s="19">
        <f>ROUND(F358+G358-H358-I358,2)</f>
        <v>0.0</v>
      </c>
      <c r="K358" s="19">
        <f>O357</f>
        <v>0.0</v>
      </c>
      <c r="L358" s="19">
        <f>ROUND(K358*$L$5/12,2)</f>
        <v>0.0</v>
      </c>
      <c r="M358" s="19">
        <f>MIN($M$5,K358+L358)</f>
        <v>0.0</v>
      </c>
      <c r="N358" s="19">
        <f>MAX(0,MIN(K358+L358-M358,MonthlyPayment-SUM(H358,M358,R358,W358,AB358,AG358,AL358,AQ358,AV358,BA358)-SUM(I358)))</f>
        <v>0.0</v>
      </c>
      <c r="O358" s="19">
        <f>ROUND(K358+L358-M358-N358,2)</f>
        <v>0.0</v>
      </c>
      <c r="P358" s="19">
        <f>T357</f>
        <v>0.0</v>
      </c>
      <c r="Q358" s="19">
        <f>ROUND(P358*$Q$5/12,2)</f>
        <v>0.0</v>
      </c>
      <c r="R358" s="19">
        <f>MIN($R$5,P358+Q358)</f>
        <v>0.0</v>
      </c>
      <c r="S358" s="19">
        <f>MAX(0,MIN(P358+Q358-R358,MonthlyPayment-SUM(H358,M358,R358,W358,AB358,AG358,AL358,AQ358,AV358,BA358)-SUM(I358,N358)))</f>
        <v>0.0</v>
      </c>
      <c r="T358" s="19">
        <f>ROUND(P358+Q358-R358-S358,2)</f>
        <v>0.0</v>
      </c>
      <c r="U358" s="19">
        <f>Y357</f>
        <v>0.0</v>
      </c>
      <c r="V358" s="19">
        <f>ROUND(U358*$V$5/12,2)</f>
        <v>0.0</v>
      </c>
      <c r="W358" s="19">
        <f>MIN($W$5,U358+V358)</f>
        <v>0.0</v>
      </c>
      <c r="X358" s="19">
        <f>MAX(0,MIN(U358+V358-W358,MonthlyPayment-SUM(H358,M358,R358,W358,AB358,AG358,AL358,AQ358,AV358,BA358)-SUM(I358,N358,S358)))</f>
        <v>0.0</v>
      </c>
      <c r="Y358" s="19">
        <f>ROUND(U358+V358-W358-X358,2)</f>
        <v>0.0</v>
      </c>
      <c r="Z358" s="19">
        <f>AD357</f>
        <v>0.0</v>
      </c>
      <c r="AA358" s="19">
        <f>ROUND(Z358*$AA$5/12,2)</f>
        <v>0.0</v>
      </c>
      <c r="AB358" s="19">
        <f>MIN($AB$5,Z358+AA358)</f>
        <v>0.0</v>
      </c>
      <c r="AC358" s="19">
        <f>MAX(0,MIN(Z358+AA358-AB358,MonthlyPayment-SUM(H358,M358,R358,W358,AB358,AG358,AL358,AQ358,AV358,BA358)-SUM(I358,N358,S358,X358)))</f>
        <v>0.0</v>
      </c>
      <c r="AD358" s="19">
        <f>ROUND(Z358+AA358-AB358-AC358,2)</f>
        <v>0.0</v>
      </c>
      <c r="AE358" s="19">
        <f>AI357</f>
        <v>0.0</v>
      </c>
      <c r="AF358" s="19">
        <f>ROUND(AE358*$AF$5/12,2)</f>
        <v>0.0</v>
      </c>
      <c r="AG358" s="19">
        <f>MIN($AG$5,AE358+AF358)</f>
        <v>0.0</v>
      </c>
      <c r="AH358" s="19">
        <f>MAX(0,MIN(AE358+AF358-AG358,MonthlyPayment-SUM(H358,M358,R358,W358,AB358,AG358,AL358,AQ358,AV358,BA358)-SUM(I358,N358,S358,X358,AC358)))</f>
        <v>0.0</v>
      </c>
      <c r="AI358" s="19">
        <f>ROUND(AE358+AF358-AG358-AH358,2)</f>
        <v>0.0</v>
      </c>
      <c r="AJ358" s="19">
        <f>AN357</f>
        <v>0.0</v>
      </c>
      <c r="AK358" s="19">
        <f>ROUND(AJ358*$AK$5/12,2)</f>
        <v>0.0</v>
      </c>
      <c r="AL358" s="19">
        <f>MIN($AL$5,AJ358+AK358)</f>
        <v>0.0</v>
      </c>
      <c r="AM358" s="19">
        <f>MAX(0,MIN(AJ358+AK358-AL358,MonthlyPayment-SUM(H358,M358,R358,W358,AB358,AG358,AL358,AQ358,AV358,BA358)-SUM(I358,N358,S358,X358,AC358,AH358)))</f>
        <v>0.0</v>
      </c>
      <c r="AN358" s="19">
        <f>ROUND(AJ358+AK358-AL358-AM358,2)</f>
        <v>0.0</v>
      </c>
      <c r="AO358" s="19">
        <f>AS357</f>
        <v>0.0</v>
      </c>
      <c r="AP358" s="19">
        <f>ROUND(AO358*$AP$5/12,2)</f>
        <v>0.0</v>
      </c>
      <c r="AQ358" s="19">
        <f>MIN($AQ$5,AO358+AP358)</f>
        <v>0.0</v>
      </c>
      <c r="AR358" s="19">
        <f>MAX(0,MIN(AO358+AP358-AQ358,MonthlyPayment-SUM(H358,M358,R358,W358,AB358,AG358,AL358,AQ358,AV358,BA358)-SUM(I358,N358,S358,X358,AC358,AH358,AM358)))</f>
        <v>0.0</v>
      </c>
      <c r="AS358" s="19">
        <f>ROUND(AO358+AP358-AQ358-AR358,2)</f>
        <v>0.0</v>
      </c>
      <c r="AT358" s="19">
        <f>AX357</f>
        <v>0.0</v>
      </c>
      <c r="AU358" s="19">
        <f>ROUND(AT358*$AU$5/12,2)</f>
        <v>0.0</v>
      </c>
      <c r="AV358" s="19">
        <f>MIN($AV$5,AT358+AU358)</f>
        <v>0.0</v>
      </c>
      <c r="AW358" s="19">
        <f>MAX(0,MIN(AT358+AU358-AV358,MonthlyPayment-SUM(H358,M358,R358,W358,AB358,AG358,AL358,AQ358,AV358,BA358)-SUM(I358,N358,S358,X358,AC358,AH358,AM358,AR358)))</f>
        <v>0.0</v>
      </c>
      <c r="AX358" s="19">
        <f>ROUND(AT358+AU358-AV358-AW358,2)</f>
        <v>0.0</v>
      </c>
      <c r="AY358" s="19">
        <f>BC357</f>
        <v>0.0</v>
      </c>
      <c r="AZ358" s="19">
        <f>ROUND(AY358*$AZ$5/12,2)</f>
        <v>0.0</v>
      </c>
      <c r="BA358" s="19">
        <f>MIN($BA$5,AY358+AZ358)</f>
        <v>0.0</v>
      </c>
      <c r="BB358" s="19">
        <f>MAX(0,MIN(AY358+AZ358-BA358,MonthlyPayment-SUM(H358,M358,R358,W358,AB358,AG358,AL358,AQ358,AV358,BA358)-SUM(I358,N358,S358,X358,AC358,AH358,AM358,AR358,AW358)))</f>
        <v>0.0</v>
      </c>
      <c r="BC358" s="19">
        <f>ROUND(AY358+AZ358-BA358-BB358,2)</f>
        <v>0.0</v>
      </c>
    </row>
    <row r="359" spans="1:55">
      <c r="A359" s="9">
        <v>353</v>
      </c>
      <c r="B359" s="15">
        <f>IF(FirstPayment="","",EDATE(FirstPayment,A359-1))</f>
        <v/>
      </c>
      <c r="C359" s="19">
        <f>SUM(H359,M359,R359,W359,AB359,AG359,AL359,AQ359,AV359,BA359,I359,N359,S359,X359,AC359,AH359,AM359,AR359,AW359,BB359)</f>
        <v>0.0</v>
      </c>
      <c r="D359" s="19">
        <f>SUM(J359,O359,T359,Y359,AD359,AI359,AN359,AS359,AX359,BC359)</f>
        <v>0.0</v>
      </c>
      <c r="E359" s="19">
        <f>SUM(G359,L359,Q359,V359,AA359,AF359,AK359,AP359,AU359,AZ359)</f>
        <v>0.0</v>
      </c>
      <c r="F359" s="19">
        <f>J358</f>
        <v>0.0</v>
      </c>
      <c r="G359" s="19">
        <f>ROUND(F359*$G$5/12,2)</f>
        <v>0.0</v>
      </c>
      <c r="H359" s="19">
        <f>MIN($H$5,F359+G359)</f>
        <v>0.0</v>
      </c>
      <c r="I359" s="19">
        <f>MAX(0,MIN(F359+G359-H359,MonthlyPayment-SUM(H359,M359,R359,W359,AB359,AG359,AL359,AQ359,AV359,BA359)))</f>
        <v>0.0</v>
      </c>
      <c r="J359" s="19">
        <f>ROUND(F359+G359-H359-I359,2)</f>
        <v>0.0</v>
      </c>
      <c r="K359" s="19">
        <f>O358</f>
        <v>0.0</v>
      </c>
      <c r="L359" s="19">
        <f>ROUND(K359*$L$5/12,2)</f>
        <v>0.0</v>
      </c>
      <c r="M359" s="19">
        <f>MIN($M$5,K359+L359)</f>
        <v>0.0</v>
      </c>
      <c r="N359" s="19">
        <f>MAX(0,MIN(K359+L359-M359,MonthlyPayment-SUM(H359,M359,R359,W359,AB359,AG359,AL359,AQ359,AV359,BA359)-SUM(I359)))</f>
        <v>0.0</v>
      </c>
      <c r="O359" s="19">
        <f>ROUND(K359+L359-M359-N359,2)</f>
        <v>0.0</v>
      </c>
      <c r="P359" s="19">
        <f>T358</f>
        <v>0.0</v>
      </c>
      <c r="Q359" s="19">
        <f>ROUND(P359*$Q$5/12,2)</f>
        <v>0.0</v>
      </c>
      <c r="R359" s="19">
        <f>MIN($R$5,P359+Q359)</f>
        <v>0.0</v>
      </c>
      <c r="S359" s="19">
        <f>MAX(0,MIN(P359+Q359-R359,MonthlyPayment-SUM(H359,M359,R359,W359,AB359,AG359,AL359,AQ359,AV359,BA359)-SUM(I359,N359)))</f>
        <v>0.0</v>
      </c>
      <c r="T359" s="19">
        <f>ROUND(P359+Q359-R359-S359,2)</f>
        <v>0.0</v>
      </c>
      <c r="U359" s="19">
        <f>Y358</f>
        <v>0.0</v>
      </c>
      <c r="V359" s="19">
        <f>ROUND(U359*$V$5/12,2)</f>
        <v>0.0</v>
      </c>
      <c r="W359" s="19">
        <f>MIN($W$5,U359+V359)</f>
        <v>0.0</v>
      </c>
      <c r="X359" s="19">
        <f>MAX(0,MIN(U359+V359-W359,MonthlyPayment-SUM(H359,M359,R359,W359,AB359,AG359,AL359,AQ359,AV359,BA359)-SUM(I359,N359,S359)))</f>
        <v>0.0</v>
      </c>
      <c r="Y359" s="19">
        <f>ROUND(U359+V359-W359-X359,2)</f>
        <v>0.0</v>
      </c>
      <c r="Z359" s="19">
        <f>AD358</f>
        <v>0.0</v>
      </c>
      <c r="AA359" s="19">
        <f>ROUND(Z359*$AA$5/12,2)</f>
        <v>0.0</v>
      </c>
      <c r="AB359" s="19">
        <f>MIN($AB$5,Z359+AA359)</f>
        <v>0.0</v>
      </c>
      <c r="AC359" s="19">
        <f>MAX(0,MIN(Z359+AA359-AB359,MonthlyPayment-SUM(H359,M359,R359,W359,AB359,AG359,AL359,AQ359,AV359,BA359)-SUM(I359,N359,S359,X359)))</f>
        <v>0.0</v>
      </c>
      <c r="AD359" s="19">
        <f>ROUND(Z359+AA359-AB359-AC359,2)</f>
        <v>0.0</v>
      </c>
      <c r="AE359" s="19">
        <f>AI358</f>
        <v>0.0</v>
      </c>
      <c r="AF359" s="19">
        <f>ROUND(AE359*$AF$5/12,2)</f>
        <v>0.0</v>
      </c>
      <c r="AG359" s="19">
        <f>MIN($AG$5,AE359+AF359)</f>
        <v>0.0</v>
      </c>
      <c r="AH359" s="19">
        <f>MAX(0,MIN(AE359+AF359-AG359,MonthlyPayment-SUM(H359,M359,R359,W359,AB359,AG359,AL359,AQ359,AV359,BA359)-SUM(I359,N359,S359,X359,AC359)))</f>
        <v>0.0</v>
      </c>
      <c r="AI359" s="19">
        <f>ROUND(AE359+AF359-AG359-AH359,2)</f>
        <v>0.0</v>
      </c>
      <c r="AJ359" s="19">
        <f>AN358</f>
        <v>0.0</v>
      </c>
      <c r="AK359" s="19">
        <f>ROUND(AJ359*$AK$5/12,2)</f>
        <v>0.0</v>
      </c>
      <c r="AL359" s="19">
        <f>MIN($AL$5,AJ359+AK359)</f>
        <v>0.0</v>
      </c>
      <c r="AM359" s="19">
        <f>MAX(0,MIN(AJ359+AK359-AL359,MonthlyPayment-SUM(H359,M359,R359,W359,AB359,AG359,AL359,AQ359,AV359,BA359)-SUM(I359,N359,S359,X359,AC359,AH359)))</f>
        <v>0.0</v>
      </c>
      <c r="AN359" s="19">
        <f>ROUND(AJ359+AK359-AL359-AM359,2)</f>
        <v>0.0</v>
      </c>
      <c r="AO359" s="19">
        <f>AS358</f>
        <v>0.0</v>
      </c>
      <c r="AP359" s="19">
        <f>ROUND(AO359*$AP$5/12,2)</f>
        <v>0.0</v>
      </c>
      <c r="AQ359" s="19">
        <f>MIN($AQ$5,AO359+AP359)</f>
        <v>0.0</v>
      </c>
      <c r="AR359" s="19">
        <f>MAX(0,MIN(AO359+AP359-AQ359,MonthlyPayment-SUM(H359,M359,R359,W359,AB359,AG359,AL359,AQ359,AV359,BA359)-SUM(I359,N359,S359,X359,AC359,AH359,AM359)))</f>
        <v>0.0</v>
      </c>
      <c r="AS359" s="19">
        <f>ROUND(AO359+AP359-AQ359-AR359,2)</f>
        <v>0.0</v>
      </c>
      <c r="AT359" s="19">
        <f>AX358</f>
        <v>0.0</v>
      </c>
      <c r="AU359" s="19">
        <f>ROUND(AT359*$AU$5/12,2)</f>
        <v>0.0</v>
      </c>
      <c r="AV359" s="19">
        <f>MIN($AV$5,AT359+AU359)</f>
        <v>0.0</v>
      </c>
      <c r="AW359" s="19">
        <f>MAX(0,MIN(AT359+AU359-AV359,MonthlyPayment-SUM(H359,M359,R359,W359,AB359,AG359,AL359,AQ359,AV359,BA359)-SUM(I359,N359,S359,X359,AC359,AH359,AM359,AR359)))</f>
        <v>0.0</v>
      </c>
      <c r="AX359" s="19">
        <f>ROUND(AT359+AU359-AV359-AW359,2)</f>
        <v>0.0</v>
      </c>
      <c r="AY359" s="19">
        <f>BC358</f>
        <v>0.0</v>
      </c>
      <c r="AZ359" s="19">
        <f>ROUND(AY359*$AZ$5/12,2)</f>
        <v>0.0</v>
      </c>
      <c r="BA359" s="19">
        <f>MIN($BA$5,AY359+AZ359)</f>
        <v>0.0</v>
      </c>
      <c r="BB359" s="19">
        <f>MAX(0,MIN(AY359+AZ359-BA359,MonthlyPayment-SUM(H359,M359,R359,W359,AB359,AG359,AL359,AQ359,AV359,BA359)-SUM(I359,N359,S359,X359,AC359,AH359,AM359,AR359,AW359)))</f>
        <v>0.0</v>
      </c>
      <c r="BC359" s="19">
        <f>ROUND(AY359+AZ359-BA359-BB359,2)</f>
        <v>0.0</v>
      </c>
    </row>
    <row r="360" spans="1:55">
      <c r="A360" s="9">
        <v>354</v>
      </c>
      <c r="B360" s="15">
        <f>IF(FirstPayment="","",EDATE(FirstPayment,A360-1))</f>
        <v/>
      </c>
      <c r="C360" s="19">
        <f>SUM(H360,M360,R360,W360,AB360,AG360,AL360,AQ360,AV360,BA360,I360,N360,S360,X360,AC360,AH360,AM360,AR360,AW360,BB360)</f>
        <v>0.0</v>
      </c>
      <c r="D360" s="19">
        <f>SUM(J360,O360,T360,Y360,AD360,AI360,AN360,AS360,AX360,BC360)</f>
        <v>0.0</v>
      </c>
      <c r="E360" s="19">
        <f>SUM(G360,L360,Q360,V360,AA360,AF360,AK360,AP360,AU360,AZ360)</f>
        <v>0.0</v>
      </c>
      <c r="F360" s="19">
        <f>J359</f>
        <v>0.0</v>
      </c>
      <c r="G360" s="19">
        <f>ROUND(F360*$G$5/12,2)</f>
        <v>0.0</v>
      </c>
      <c r="H360" s="19">
        <f>MIN($H$5,F360+G360)</f>
        <v>0.0</v>
      </c>
      <c r="I360" s="19">
        <f>MAX(0,MIN(F360+G360-H360,MonthlyPayment-SUM(H360,M360,R360,W360,AB360,AG360,AL360,AQ360,AV360,BA360)))</f>
        <v>0.0</v>
      </c>
      <c r="J360" s="19">
        <f>ROUND(F360+G360-H360-I360,2)</f>
        <v>0.0</v>
      </c>
      <c r="K360" s="19">
        <f>O359</f>
        <v>0.0</v>
      </c>
      <c r="L360" s="19">
        <f>ROUND(K360*$L$5/12,2)</f>
        <v>0.0</v>
      </c>
      <c r="M360" s="19">
        <f>MIN($M$5,K360+L360)</f>
        <v>0.0</v>
      </c>
      <c r="N360" s="19">
        <f>MAX(0,MIN(K360+L360-M360,MonthlyPayment-SUM(H360,M360,R360,W360,AB360,AG360,AL360,AQ360,AV360,BA360)-SUM(I360)))</f>
        <v>0.0</v>
      </c>
      <c r="O360" s="19">
        <f>ROUND(K360+L360-M360-N360,2)</f>
        <v>0.0</v>
      </c>
      <c r="P360" s="19">
        <f>T359</f>
        <v>0.0</v>
      </c>
      <c r="Q360" s="19">
        <f>ROUND(P360*$Q$5/12,2)</f>
        <v>0.0</v>
      </c>
      <c r="R360" s="19">
        <f>MIN($R$5,P360+Q360)</f>
        <v>0.0</v>
      </c>
      <c r="S360" s="19">
        <f>MAX(0,MIN(P360+Q360-R360,MonthlyPayment-SUM(H360,M360,R360,W360,AB360,AG360,AL360,AQ360,AV360,BA360)-SUM(I360,N360)))</f>
        <v>0.0</v>
      </c>
      <c r="T360" s="19">
        <f>ROUND(P360+Q360-R360-S360,2)</f>
        <v>0.0</v>
      </c>
      <c r="U360" s="19">
        <f>Y359</f>
        <v>0.0</v>
      </c>
      <c r="V360" s="19">
        <f>ROUND(U360*$V$5/12,2)</f>
        <v>0.0</v>
      </c>
      <c r="W360" s="19">
        <f>MIN($W$5,U360+V360)</f>
        <v>0.0</v>
      </c>
      <c r="X360" s="19">
        <f>MAX(0,MIN(U360+V360-W360,MonthlyPayment-SUM(H360,M360,R360,W360,AB360,AG360,AL360,AQ360,AV360,BA360)-SUM(I360,N360,S360)))</f>
        <v>0.0</v>
      </c>
      <c r="Y360" s="19">
        <f>ROUND(U360+V360-W360-X360,2)</f>
        <v>0.0</v>
      </c>
      <c r="Z360" s="19">
        <f>AD359</f>
        <v>0.0</v>
      </c>
      <c r="AA360" s="19">
        <f>ROUND(Z360*$AA$5/12,2)</f>
        <v>0.0</v>
      </c>
      <c r="AB360" s="19">
        <f>MIN($AB$5,Z360+AA360)</f>
        <v>0.0</v>
      </c>
      <c r="AC360" s="19">
        <f>MAX(0,MIN(Z360+AA360-AB360,MonthlyPayment-SUM(H360,M360,R360,W360,AB360,AG360,AL360,AQ360,AV360,BA360)-SUM(I360,N360,S360,X360)))</f>
        <v>0.0</v>
      </c>
      <c r="AD360" s="19">
        <f>ROUND(Z360+AA360-AB360-AC360,2)</f>
        <v>0.0</v>
      </c>
      <c r="AE360" s="19">
        <f>AI359</f>
        <v>0.0</v>
      </c>
      <c r="AF360" s="19">
        <f>ROUND(AE360*$AF$5/12,2)</f>
        <v>0.0</v>
      </c>
      <c r="AG360" s="19">
        <f>MIN($AG$5,AE360+AF360)</f>
        <v>0.0</v>
      </c>
      <c r="AH360" s="19">
        <f>MAX(0,MIN(AE360+AF360-AG360,MonthlyPayment-SUM(H360,M360,R360,W360,AB360,AG360,AL360,AQ360,AV360,BA360)-SUM(I360,N360,S360,X360,AC360)))</f>
        <v>0.0</v>
      </c>
      <c r="AI360" s="19">
        <f>ROUND(AE360+AF360-AG360-AH360,2)</f>
        <v>0.0</v>
      </c>
      <c r="AJ360" s="19">
        <f>AN359</f>
        <v>0.0</v>
      </c>
      <c r="AK360" s="19">
        <f>ROUND(AJ360*$AK$5/12,2)</f>
        <v>0.0</v>
      </c>
      <c r="AL360" s="19">
        <f>MIN($AL$5,AJ360+AK360)</f>
        <v>0.0</v>
      </c>
      <c r="AM360" s="19">
        <f>MAX(0,MIN(AJ360+AK360-AL360,MonthlyPayment-SUM(H360,M360,R360,W360,AB360,AG360,AL360,AQ360,AV360,BA360)-SUM(I360,N360,S360,X360,AC360,AH360)))</f>
        <v>0.0</v>
      </c>
      <c r="AN360" s="19">
        <f>ROUND(AJ360+AK360-AL360-AM360,2)</f>
        <v>0.0</v>
      </c>
      <c r="AO360" s="19">
        <f>AS359</f>
        <v>0.0</v>
      </c>
      <c r="AP360" s="19">
        <f>ROUND(AO360*$AP$5/12,2)</f>
        <v>0.0</v>
      </c>
      <c r="AQ360" s="19">
        <f>MIN($AQ$5,AO360+AP360)</f>
        <v>0.0</v>
      </c>
      <c r="AR360" s="19">
        <f>MAX(0,MIN(AO360+AP360-AQ360,MonthlyPayment-SUM(H360,M360,R360,W360,AB360,AG360,AL360,AQ360,AV360,BA360)-SUM(I360,N360,S360,X360,AC360,AH360,AM360)))</f>
        <v>0.0</v>
      </c>
      <c r="AS360" s="19">
        <f>ROUND(AO360+AP360-AQ360-AR360,2)</f>
        <v>0.0</v>
      </c>
      <c r="AT360" s="19">
        <f>AX359</f>
        <v>0.0</v>
      </c>
      <c r="AU360" s="19">
        <f>ROUND(AT360*$AU$5/12,2)</f>
        <v>0.0</v>
      </c>
      <c r="AV360" s="19">
        <f>MIN($AV$5,AT360+AU360)</f>
        <v>0.0</v>
      </c>
      <c r="AW360" s="19">
        <f>MAX(0,MIN(AT360+AU360-AV360,MonthlyPayment-SUM(H360,M360,R360,W360,AB360,AG360,AL360,AQ360,AV360,BA360)-SUM(I360,N360,S360,X360,AC360,AH360,AM360,AR360)))</f>
        <v>0.0</v>
      </c>
      <c r="AX360" s="19">
        <f>ROUND(AT360+AU360-AV360-AW360,2)</f>
        <v>0.0</v>
      </c>
      <c r="AY360" s="19">
        <f>BC359</f>
        <v>0.0</v>
      </c>
      <c r="AZ360" s="19">
        <f>ROUND(AY360*$AZ$5/12,2)</f>
        <v>0.0</v>
      </c>
      <c r="BA360" s="19">
        <f>MIN($BA$5,AY360+AZ360)</f>
        <v>0.0</v>
      </c>
      <c r="BB360" s="19">
        <f>MAX(0,MIN(AY360+AZ360-BA360,MonthlyPayment-SUM(H360,M360,R360,W360,AB360,AG360,AL360,AQ360,AV360,BA360)-SUM(I360,N360,S360,X360,AC360,AH360,AM360,AR360,AW360)))</f>
        <v>0.0</v>
      </c>
      <c r="BC360" s="19">
        <f>ROUND(AY360+AZ360-BA360-BB360,2)</f>
        <v>0.0</v>
      </c>
    </row>
    <row r="361" spans="1:55">
      <c r="A361" s="9">
        <v>355</v>
      </c>
      <c r="B361" s="15">
        <f>IF(FirstPayment="","",EDATE(FirstPayment,A361-1))</f>
        <v/>
      </c>
      <c r="C361" s="19">
        <f>SUM(H361,M361,R361,W361,AB361,AG361,AL361,AQ361,AV361,BA361,I361,N361,S361,X361,AC361,AH361,AM361,AR361,AW361,BB361)</f>
        <v>0.0</v>
      </c>
      <c r="D361" s="19">
        <f>SUM(J361,O361,T361,Y361,AD361,AI361,AN361,AS361,AX361,BC361)</f>
        <v>0.0</v>
      </c>
      <c r="E361" s="19">
        <f>SUM(G361,L361,Q361,V361,AA361,AF361,AK361,AP361,AU361,AZ361)</f>
        <v>0.0</v>
      </c>
      <c r="F361" s="19">
        <f>J360</f>
        <v>0.0</v>
      </c>
      <c r="G361" s="19">
        <f>ROUND(F361*$G$5/12,2)</f>
        <v>0.0</v>
      </c>
      <c r="H361" s="19">
        <f>MIN($H$5,F361+G361)</f>
        <v>0.0</v>
      </c>
      <c r="I361" s="19">
        <f>MAX(0,MIN(F361+G361-H361,MonthlyPayment-SUM(H361,M361,R361,W361,AB361,AG361,AL361,AQ361,AV361,BA361)))</f>
        <v>0.0</v>
      </c>
      <c r="J361" s="19">
        <f>ROUND(F361+G361-H361-I361,2)</f>
        <v>0.0</v>
      </c>
      <c r="K361" s="19">
        <f>O360</f>
        <v>0.0</v>
      </c>
      <c r="L361" s="19">
        <f>ROUND(K361*$L$5/12,2)</f>
        <v>0.0</v>
      </c>
      <c r="M361" s="19">
        <f>MIN($M$5,K361+L361)</f>
        <v>0.0</v>
      </c>
      <c r="N361" s="19">
        <f>MAX(0,MIN(K361+L361-M361,MonthlyPayment-SUM(H361,M361,R361,W361,AB361,AG361,AL361,AQ361,AV361,BA361)-SUM(I361)))</f>
        <v>0.0</v>
      </c>
      <c r="O361" s="19">
        <f>ROUND(K361+L361-M361-N361,2)</f>
        <v>0.0</v>
      </c>
      <c r="P361" s="19">
        <f>T360</f>
        <v>0.0</v>
      </c>
      <c r="Q361" s="19">
        <f>ROUND(P361*$Q$5/12,2)</f>
        <v>0.0</v>
      </c>
      <c r="R361" s="19">
        <f>MIN($R$5,P361+Q361)</f>
        <v>0.0</v>
      </c>
      <c r="S361" s="19">
        <f>MAX(0,MIN(P361+Q361-R361,MonthlyPayment-SUM(H361,M361,R361,W361,AB361,AG361,AL361,AQ361,AV361,BA361)-SUM(I361,N361)))</f>
        <v>0.0</v>
      </c>
      <c r="T361" s="19">
        <f>ROUND(P361+Q361-R361-S361,2)</f>
        <v>0.0</v>
      </c>
      <c r="U361" s="19">
        <f>Y360</f>
        <v>0.0</v>
      </c>
      <c r="V361" s="19">
        <f>ROUND(U361*$V$5/12,2)</f>
        <v>0.0</v>
      </c>
      <c r="W361" s="19">
        <f>MIN($W$5,U361+V361)</f>
        <v>0.0</v>
      </c>
      <c r="X361" s="19">
        <f>MAX(0,MIN(U361+V361-W361,MonthlyPayment-SUM(H361,M361,R361,W361,AB361,AG361,AL361,AQ361,AV361,BA361)-SUM(I361,N361,S361)))</f>
        <v>0.0</v>
      </c>
      <c r="Y361" s="19">
        <f>ROUND(U361+V361-W361-X361,2)</f>
        <v>0.0</v>
      </c>
      <c r="Z361" s="19">
        <f>AD360</f>
        <v>0.0</v>
      </c>
      <c r="AA361" s="19">
        <f>ROUND(Z361*$AA$5/12,2)</f>
        <v>0.0</v>
      </c>
      <c r="AB361" s="19">
        <f>MIN($AB$5,Z361+AA361)</f>
        <v>0.0</v>
      </c>
      <c r="AC361" s="19">
        <f>MAX(0,MIN(Z361+AA361-AB361,MonthlyPayment-SUM(H361,M361,R361,W361,AB361,AG361,AL361,AQ361,AV361,BA361)-SUM(I361,N361,S361,X361)))</f>
        <v>0.0</v>
      </c>
      <c r="AD361" s="19">
        <f>ROUND(Z361+AA361-AB361-AC361,2)</f>
        <v>0.0</v>
      </c>
      <c r="AE361" s="19">
        <f>AI360</f>
        <v>0.0</v>
      </c>
      <c r="AF361" s="19">
        <f>ROUND(AE361*$AF$5/12,2)</f>
        <v>0.0</v>
      </c>
      <c r="AG361" s="19">
        <f>MIN($AG$5,AE361+AF361)</f>
        <v>0.0</v>
      </c>
      <c r="AH361" s="19">
        <f>MAX(0,MIN(AE361+AF361-AG361,MonthlyPayment-SUM(H361,M361,R361,W361,AB361,AG361,AL361,AQ361,AV361,BA361)-SUM(I361,N361,S361,X361,AC361)))</f>
        <v>0.0</v>
      </c>
      <c r="AI361" s="19">
        <f>ROUND(AE361+AF361-AG361-AH361,2)</f>
        <v>0.0</v>
      </c>
      <c r="AJ361" s="19">
        <f>AN360</f>
        <v>0.0</v>
      </c>
      <c r="AK361" s="19">
        <f>ROUND(AJ361*$AK$5/12,2)</f>
        <v>0.0</v>
      </c>
      <c r="AL361" s="19">
        <f>MIN($AL$5,AJ361+AK361)</f>
        <v>0.0</v>
      </c>
      <c r="AM361" s="19">
        <f>MAX(0,MIN(AJ361+AK361-AL361,MonthlyPayment-SUM(H361,M361,R361,W361,AB361,AG361,AL361,AQ361,AV361,BA361)-SUM(I361,N361,S361,X361,AC361,AH361)))</f>
        <v>0.0</v>
      </c>
      <c r="AN361" s="19">
        <f>ROUND(AJ361+AK361-AL361-AM361,2)</f>
        <v>0.0</v>
      </c>
      <c r="AO361" s="19">
        <f>AS360</f>
        <v>0.0</v>
      </c>
      <c r="AP361" s="19">
        <f>ROUND(AO361*$AP$5/12,2)</f>
        <v>0.0</v>
      </c>
      <c r="AQ361" s="19">
        <f>MIN($AQ$5,AO361+AP361)</f>
        <v>0.0</v>
      </c>
      <c r="AR361" s="19">
        <f>MAX(0,MIN(AO361+AP361-AQ361,MonthlyPayment-SUM(H361,M361,R361,W361,AB361,AG361,AL361,AQ361,AV361,BA361)-SUM(I361,N361,S361,X361,AC361,AH361,AM361)))</f>
        <v>0.0</v>
      </c>
      <c r="AS361" s="19">
        <f>ROUND(AO361+AP361-AQ361-AR361,2)</f>
        <v>0.0</v>
      </c>
      <c r="AT361" s="19">
        <f>AX360</f>
        <v>0.0</v>
      </c>
      <c r="AU361" s="19">
        <f>ROUND(AT361*$AU$5/12,2)</f>
        <v>0.0</v>
      </c>
      <c r="AV361" s="19">
        <f>MIN($AV$5,AT361+AU361)</f>
        <v>0.0</v>
      </c>
      <c r="AW361" s="19">
        <f>MAX(0,MIN(AT361+AU361-AV361,MonthlyPayment-SUM(H361,M361,R361,W361,AB361,AG361,AL361,AQ361,AV361,BA361)-SUM(I361,N361,S361,X361,AC361,AH361,AM361,AR361)))</f>
        <v>0.0</v>
      </c>
      <c r="AX361" s="19">
        <f>ROUND(AT361+AU361-AV361-AW361,2)</f>
        <v>0.0</v>
      </c>
      <c r="AY361" s="19">
        <f>BC360</f>
        <v>0.0</v>
      </c>
      <c r="AZ361" s="19">
        <f>ROUND(AY361*$AZ$5/12,2)</f>
        <v>0.0</v>
      </c>
      <c r="BA361" s="19">
        <f>MIN($BA$5,AY361+AZ361)</f>
        <v>0.0</v>
      </c>
      <c r="BB361" s="19">
        <f>MAX(0,MIN(AY361+AZ361-BA361,MonthlyPayment-SUM(H361,M361,R361,W361,AB361,AG361,AL361,AQ361,AV361,BA361)-SUM(I361,N361,S361,X361,AC361,AH361,AM361,AR361,AW361)))</f>
        <v>0.0</v>
      </c>
      <c r="BC361" s="19">
        <f>ROUND(AY361+AZ361-BA361-BB361,2)</f>
        <v>0.0</v>
      </c>
    </row>
    <row r="362" spans="1:55">
      <c r="A362" s="9">
        <v>356</v>
      </c>
      <c r="B362" s="15">
        <f>IF(FirstPayment="","",EDATE(FirstPayment,A362-1))</f>
        <v/>
      </c>
      <c r="C362" s="19">
        <f>SUM(H362,M362,R362,W362,AB362,AG362,AL362,AQ362,AV362,BA362,I362,N362,S362,X362,AC362,AH362,AM362,AR362,AW362,BB362)</f>
        <v>0.0</v>
      </c>
      <c r="D362" s="19">
        <f>SUM(J362,O362,T362,Y362,AD362,AI362,AN362,AS362,AX362,BC362)</f>
        <v>0.0</v>
      </c>
      <c r="E362" s="19">
        <f>SUM(G362,L362,Q362,V362,AA362,AF362,AK362,AP362,AU362,AZ362)</f>
        <v>0.0</v>
      </c>
      <c r="F362" s="19">
        <f>J361</f>
        <v>0.0</v>
      </c>
      <c r="G362" s="19">
        <f>ROUND(F362*$G$5/12,2)</f>
        <v>0.0</v>
      </c>
      <c r="H362" s="19">
        <f>MIN($H$5,F362+G362)</f>
        <v>0.0</v>
      </c>
      <c r="I362" s="19">
        <f>MAX(0,MIN(F362+G362-H362,MonthlyPayment-SUM(H362,M362,R362,W362,AB362,AG362,AL362,AQ362,AV362,BA362)))</f>
        <v>0.0</v>
      </c>
      <c r="J362" s="19">
        <f>ROUND(F362+G362-H362-I362,2)</f>
        <v>0.0</v>
      </c>
      <c r="K362" s="19">
        <f>O361</f>
        <v>0.0</v>
      </c>
      <c r="L362" s="19">
        <f>ROUND(K362*$L$5/12,2)</f>
        <v>0.0</v>
      </c>
      <c r="M362" s="19">
        <f>MIN($M$5,K362+L362)</f>
        <v>0.0</v>
      </c>
      <c r="N362" s="19">
        <f>MAX(0,MIN(K362+L362-M362,MonthlyPayment-SUM(H362,M362,R362,W362,AB362,AG362,AL362,AQ362,AV362,BA362)-SUM(I362)))</f>
        <v>0.0</v>
      </c>
      <c r="O362" s="19">
        <f>ROUND(K362+L362-M362-N362,2)</f>
        <v>0.0</v>
      </c>
      <c r="P362" s="19">
        <f>T361</f>
        <v>0.0</v>
      </c>
      <c r="Q362" s="19">
        <f>ROUND(P362*$Q$5/12,2)</f>
        <v>0.0</v>
      </c>
      <c r="R362" s="19">
        <f>MIN($R$5,P362+Q362)</f>
        <v>0.0</v>
      </c>
      <c r="S362" s="19">
        <f>MAX(0,MIN(P362+Q362-R362,MonthlyPayment-SUM(H362,M362,R362,W362,AB362,AG362,AL362,AQ362,AV362,BA362)-SUM(I362,N362)))</f>
        <v>0.0</v>
      </c>
      <c r="T362" s="19">
        <f>ROUND(P362+Q362-R362-S362,2)</f>
        <v>0.0</v>
      </c>
      <c r="U362" s="19">
        <f>Y361</f>
        <v>0.0</v>
      </c>
      <c r="V362" s="19">
        <f>ROUND(U362*$V$5/12,2)</f>
        <v>0.0</v>
      </c>
      <c r="W362" s="19">
        <f>MIN($W$5,U362+V362)</f>
        <v>0.0</v>
      </c>
      <c r="X362" s="19">
        <f>MAX(0,MIN(U362+V362-W362,MonthlyPayment-SUM(H362,M362,R362,W362,AB362,AG362,AL362,AQ362,AV362,BA362)-SUM(I362,N362,S362)))</f>
        <v>0.0</v>
      </c>
      <c r="Y362" s="19">
        <f>ROUND(U362+V362-W362-X362,2)</f>
        <v>0.0</v>
      </c>
      <c r="Z362" s="19">
        <f>AD361</f>
        <v>0.0</v>
      </c>
      <c r="AA362" s="19">
        <f>ROUND(Z362*$AA$5/12,2)</f>
        <v>0.0</v>
      </c>
      <c r="AB362" s="19">
        <f>MIN($AB$5,Z362+AA362)</f>
        <v>0.0</v>
      </c>
      <c r="AC362" s="19">
        <f>MAX(0,MIN(Z362+AA362-AB362,MonthlyPayment-SUM(H362,M362,R362,W362,AB362,AG362,AL362,AQ362,AV362,BA362)-SUM(I362,N362,S362,X362)))</f>
        <v>0.0</v>
      </c>
      <c r="AD362" s="19">
        <f>ROUND(Z362+AA362-AB362-AC362,2)</f>
        <v>0.0</v>
      </c>
      <c r="AE362" s="19">
        <f>AI361</f>
        <v>0.0</v>
      </c>
      <c r="AF362" s="19">
        <f>ROUND(AE362*$AF$5/12,2)</f>
        <v>0.0</v>
      </c>
      <c r="AG362" s="19">
        <f>MIN($AG$5,AE362+AF362)</f>
        <v>0.0</v>
      </c>
      <c r="AH362" s="19">
        <f>MAX(0,MIN(AE362+AF362-AG362,MonthlyPayment-SUM(H362,M362,R362,W362,AB362,AG362,AL362,AQ362,AV362,BA362)-SUM(I362,N362,S362,X362,AC362)))</f>
        <v>0.0</v>
      </c>
      <c r="AI362" s="19">
        <f>ROUND(AE362+AF362-AG362-AH362,2)</f>
        <v>0.0</v>
      </c>
      <c r="AJ362" s="19">
        <f>AN361</f>
        <v>0.0</v>
      </c>
      <c r="AK362" s="19">
        <f>ROUND(AJ362*$AK$5/12,2)</f>
        <v>0.0</v>
      </c>
      <c r="AL362" s="19">
        <f>MIN($AL$5,AJ362+AK362)</f>
        <v>0.0</v>
      </c>
      <c r="AM362" s="19">
        <f>MAX(0,MIN(AJ362+AK362-AL362,MonthlyPayment-SUM(H362,M362,R362,W362,AB362,AG362,AL362,AQ362,AV362,BA362)-SUM(I362,N362,S362,X362,AC362,AH362)))</f>
        <v>0.0</v>
      </c>
      <c r="AN362" s="19">
        <f>ROUND(AJ362+AK362-AL362-AM362,2)</f>
        <v>0.0</v>
      </c>
      <c r="AO362" s="19">
        <f>AS361</f>
        <v>0.0</v>
      </c>
      <c r="AP362" s="19">
        <f>ROUND(AO362*$AP$5/12,2)</f>
        <v>0.0</v>
      </c>
      <c r="AQ362" s="19">
        <f>MIN($AQ$5,AO362+AP362)</f>
        <v>0.0</v>
      </c>
      <c r="AR362" s="19">
        <f>MAX(0,MIN(AO362+AP362-AQ362,MonthlyPayment-SUM(H362,M362,R362,W362,AB362,AG362,AL362,AQ362,AV362,BA362)-SUM(I362,N362,S362,X362,AC362,AH362,AM362)))</f>
        <v>0.0</v>
      </c>
      <c r="AS362" s="19">
        <f>ROUND(AO362+AP362-AQ362-AR362,2)</f>
        <v>0.0</v>
      </c>
      <c r="AT362" s="19">
        <f>AX361</f>
        <v>0.0</v>
      </c>
      <c r="AU362" s="19">
        <f>ROUND(AT362*$AU$5/12,2)</f>
        <v>0.0</v>
      </c>
      <c r="AV362" s="19">
        <f>MIN($AV$5,AT362+AU362)</f>
        <v>0.0</v>
      </c>
      <c r="AW362" s="19">
        <f>MAX(0,MIN(AT362+AU362-AV362,MonthlyPayment-SUM(H362,M362,R362,W362,AB362,AG362,AL362,AQ362,AV362,BA362)-SUM(I362,N362,S362,X362,AC362,AH362,AM362,AR362)))</f>
        <v>0.0</v>
      </c>
      <c r="AX362" s="19">
        <f>ROUND(AT362+AU362-AV362-AW362,2)</f>
        <v>0.0</v>
      </c>
      <c r="AY362" s="19">
        <f>BC361</f>
        <v>0.0</v>
      </c>
      <c r="AZ362" s="19">
        <f>ROUND(AY362*$AZ$5/12,2)</f>
        <v>0.0</v>
      </c>
      <c r="BA362" s="19">
        <f>MIN($BA$5,AY362+AZ362)</f>
        <v>0.0</v>
      </c>
      <c r="BB362" s="19">
        <f>MAX(0,MIN(AY362+AZ362-BA362,MonthlyPayment-SUM(H362,M362,R362,W362,AB362,AG362,AL362,AQ362,AV362,BA362)-SUM(I362,N362,S362,X362,AC362,AH362,AM362,AR362,AW362)))</f>
        <v>0.0</v>
      </c>
      <c r="BC362" s="19">
        <f>ROUND(AY362+AZ362-BA362-BB362,2)</f>
        <v>0.0</v>
      </c>
    </row>
    <row r="363" spans="1:55">
      <c r="A363" s="9">
        <v>357</v>
      </c>
      <c r="B363" s="15">
        <f>IF(FirstPayment="","",EDATE(FirstPayment,A363-1))</f>
        <v/>
      </c>
      <c r="C363" s="19">
        <f>SUM(H363,M363,R363,W363,AB363,AG363,AL363,AQ363,AV363,BA363,I363,N363,S363,X363,AC363,AH363,AM363,AR363,AW363,BB363)</f>
        <v>0.0</v>
      </c>
      <c r="D363" s="19">
        <f>SUM(J363,O363,T363,Y363,AD363,AI363,AN363,AS363,AX363,BC363)</f>
        <v>0.0</v>
      </c>
      <c r="E363" s="19">
        <f>SUM(G363,L363,Q363,V363,AA363,AF363,AK363,AP363,AU363,AZ363)</f>
        <v>0.0</v>
      </c>
      <c r="F363" s="19">
        <f>J362</f>
        <v>0.0</v>
      </c>
      <c r="G363" s="19">
        <f>ROUND(F363*$G$5/12,2)</f>
        <v>0.0</v>
      </c>
      <c r="H363" s="19">
        <f>MIN($H$5,F363+G363)</f>
        <v>0.0</v>
      </c>
      <c r="I363" s="19">
        <f>MAX(0,MIN(F363+G363-H363,MonthlyPayment-SUM(H363,M363,R363,W363,AB363,AG363,AL363,AQ363,AV363,BA363)))</f>
        <v>0.0</v>
      </c>
      <c r="J363" s="19">
        <f>ROUND(F363+G363-H363-I363,2)</f>
        <v>0.0</v>
      </c>
      <c r="K363" s="19">
        <f>O362</f>
        <v>0.0</v>
      </c>
      <c r="L363" s="19">
        <f>ROUND(K363*$L$5/12,2)</f>
        <v>0.0</v>
      </c>
      <c r="M363" s="19">
        <f>MIN($M$5,K363+L363)</f>
        <v>0.0</v>
      </c>
      <c r="N363" s="19">
        <f>MAX(0,MIN(K363+L363-M363,MonthlyPayment-SUM(H363,M363,R363,W363,AB363,AG363,AL363,AQ363,AV363,BA363)-SUM(I363)))</f>
        <v>0.0</v>
      </c>
      <c r="O363" s="19">
        <f>ROUND(K363+L363-M363-N363,2)</f>
        <v>0.0</v>
      </c>
      <c r="P363" s="19">
        <f>T362</f>
        <v>0.0</v>
      </c>
      <c r="Q363" s="19">
        <f>ROUND(P363*$Q$5/12,2)</f>
        <v>0.0</v>
      </c>
      <c r="R363" s="19">
        <f>MIN($R$5,P363+Q363)</f>
        <v>0.0</v>
      </c>
      <c r="S363" s="19">
        <f>MAX(0,MIN(P363+Q363-R363,MonthlyPayment-SUM(H363,M363,R363,W363,AB363,AG363,AL363,AQ363,AV363,BA363)-SUM(I363,N363)))</f>
        <v>0.0</v>
      </c>
      <c r="T363" s="19">
        <f>ROUND(P363+Q363-R363-S363,2)</f>
        <v>0.0</v>
      </c>
      <c r="U363" s="19">
        <f>Y362</f>
        <v>0.0</v>
      </c>
      <c r="V363" s="19">
        <f>ROUND(U363*$V$5/12,2)</f>
        <v>0.0</v>
      </c>
      <c r="W363" s="19">
        <f>MIN($W$5,U363+V363)</f>
        <v>0.0</v>
      </c>
      <c r="X363" s="19">
        <f>MAX(0,MIN(U363+V363-W363,MonthlyPayment-SUM(H363,M363,R363,W363,AB363,AG363,AL363,AQ363,AV363,BA363)-SUM(I363,N363,S363)))</f>
        <v>0.0</v>
      </c>
      <c r="Y363" s="19">
        <f>ROUND(U363+V363-W363-X363,2)</f>
        <v>0.0</v>
      </c>
      <c r="Z363" s="19">
        <f>AD362</f>
        <v>0.0</v>
      </c>
      <c r="AA363" s="19">
        <f>ROUND(Z363*$AA$5/12,2)</f>
        <v>0.0</v>
      </c>
      <c r="AB363" s="19">
        <f>MIN($AB$5,Z363+AA363)</f>
        <v>0.0</v>
      </c>
      <c r="AC363" s="19">
        <f>MAX(0,MIN(Z363+AA363-AB363,MonthlyPayment-SUM(H363,M363,R363,W363,AB363,AG363,AL363,AQ363,AV363,BA363)-SUM(I363,N363,S363,X363)))</f>
        <v>0.0</v>
      </c>
      <c r="AD363" s="19">
        <f>ROUND(Z363+AA363-AB363-AC363,2)</f>
        <v>0.0</v>
      </c>
      <c r="AE363" s="19">
        <f>AI362</f>
        <v>0.0</v>
      </c>
      <c r="AF363" s="19">
        <f>ROUND(AE363*$AF$5/12,2)</f>
        <v>0.0</v>
      </c>
      <c r="AG363" s="19">
        <f>MIN($AG$5,AE363+AF363)</f>
        <v>0.0</v>
      </c>
      <c r="AH363" s="19">
        <f>MAX(0,MIN(AE363+AF363-AG363,MonthlyPayment-SUM(H363,M363,R363,W363,AB363,AG363,AL363,AQ363,AV363,BA363)-SUM(I363,N363,S363,X363,AC363)))</f>
        <v>0.0</v>
      </c>
      <c r="AI363" s="19">
        <f>ROUND(AE363+AF363-AG363-AH363,2)</f>
        <v>0.0</v>
      </c>
      <c r="AJ363" s="19">
        <f>AN362</f>
        <v>0.0</v>
      </c>
      <c r="AK363" s="19">
        <f>ROUND(AJ363*$AK$5/12,2)</f>
        <v>0.0</v>
      </c>
      <c r="AL363" s="19">
        <f>MIN($AL$5,AJ363+AK363)</f>
        <v>0.0</v>
      </c>
      <c r="AM363" s="19">
        <f>MAX(0,MIN(AJ363+AK363-AL363,MonthlyPayment-SUM(H363,M363,R363,W363,AB363,AG363,AL363,AQ363,AV363,BA363)-SUM(I363,N363,S363,X363,AC363,AH363)))</f>
        <v>0.0</v>
      </c>
      <c r="AN363" s="19">
        <f>ROUND(AJ363+AK363-AL363-AM363,2)</f>
        <v>0.0</v>
      </c>
      <c r="AO363" s="19">
        <f>AS362</f>
        <v>0.0</v>
      </c>
      <c r="AP363" s="19">
        <f>ROUND(AO363*$AP$5/12,2)</f>
        <v>0.0</v>
      </c>
      <c r="AQ363" s="19">
        <f>MIN($AQ$5,AO363+AP363)</f>
        <v>0.0</v>
      </c>
      <c r="AR363" s="19">
        <f>MAX(0,MIN(AO363+AP363-AQ363,MonthlyPayment-SUM(H363,M363,R363,W363,AB363,AG363,AL363,AQ363,AV363,BA363)-SUM(I363,N363,S363,X363,AC363,AH363,AM363)))</f>
        <v>0.0</v>
      </c>
      <c r="AS363" s="19">
        <f>ROUND(AO363+AP363-AQ363-AR363,2)</f>
        <v>0.0</v>
      </c>
      <c r="AT363" s="19">
        <f>AX362</f>
        <v>0.0</v>
      </c>
      <c r="AU363" s="19">
        <f>ROUND(AT363*$AU$5/12,2)</f>
        <v>0.0</v>
      </c>
      <c r="AV363" s="19">
        <f>MIN($AV$5,AT363+AU363)</f>
        <v>0.0</v>
      </c>
      <c r="AW363" s="19">
        <f>MAX(0,MIN(AT363+AU363-AV363,MonthlyPayment-SUM(H363,M363,R363,W363,AB363,AG363,AL363,AQ363,AV363,BA363)-SUM(I363,N363,S363,X363,AC363,AH363,AM363,AR363)))</f>
        <v>0.0</v>
      </c>
      <c r="AX363" s="19">
        <f>ROUND(AT363+AU363-AV363-AW363,2)</f>
        <v>0.0</v>
      </c>
      <c r="AY363" s="19">
        <f>BC362</f>
        <v>0.0</v>
      </c>
      <c r="AZ363" s="19">
        <f>ROUND(AY363*$AZ$5/12,2)</f>
        <v>0.0</v>
      </c>
      <c r="BA363" s="19">
        <f>MIN($BA$5,AY363+AZ363)</f>
        <v>0.0</v>
      </c>
      <c r="BB363" s="19">
        <f>MAX(0,MIN(AY363+AZ363-BA363,MonthlyPayment-SUM(H363,M363,R363,W363,AB363,AG363,AL363,AQ363,AV363,BA363)-SUM(I363,N363,S363,X363,AC363,AH363,AM363,AR363,AW363)))</f>
        <v>0.0</v>
      </c>
      <c r="BC363" s="19">
        <f>ROUND(AY363+AZ363-BA363-BB363,2)</f>
        <v>0.0</v>
      </c>
    </row>
    <row r="364" spans="1:55">
      <c r="A364" s="9">
        <v>358</v>
      </c>
      <c r="B364" s="15">
        <f>IF(FirstPayment="","",EDATE(FirstPayment,A364-1))</f>
        <v/>
      </c>
      <c r="C364" s="19">
        <f>SUM(H364,M364,R364,W364,AB364,AG364,AL364,AQ364,AV364,BA364,I364,N364,S364,X364,AC364,AH364,AM364,AR364,AW364,BB364)</f>
        <v>0.0</v>
      </c>
      <c r="D364" s="19">
        <f>SUM(J364,O364,T364,Y364,AD364,AI364,AN364,AS364,AX364,BC364)</f>
        <v>0.0</v>
      </c>
      <c r="E364" s="19">
        <f>SUM(G364,L364,Q364,V364,AA364,AF364,AK364,AP364,AU364,AZ364)</f>
        <v>0.0</v>
      </c>
      <c r="F364" s="19">
        <f>J363</f>
        <v>0.0</v>
      </c>
      <c r="G364" s="19">
        <f>ROUND(F364*$G$5/12,2)</f>
        <v>0.0</v>
      </c>
      <c r="H364" s="19">
        <f>MIN($H$5,F364+G364)</f>
        <v>0.0</v>
      </c>
      <c r="I364" s="19">
        <f>MAX(0,MIN(F364+G364-H364,MonthlyPayment-SUM(H364,M364,R364,W364,AB364,AG364,AL364,AQ364,AV364,BA364)))</f>
        <v>0.0</v>
      </c>
      <c r="J364" s="19">
        <f>ROUND(F364+G364-H364-I364,2)</f>
        <v>0.0</v>
      </c>
      <c r="K364" s="19">
        <f>O363</f>
        <v>0.0</v>
      </c>
      <c r="L364" s="19">
        <f>ROUND(K364*$L$5/12,2)</f>
        <v>0.0</v>
      </c>
      <c r="M364" s="19">
        <f>MIN($M$5,K364+L364)</f>
        <v>0.0</v>
      </c>
      <c r="N364" s="19">
        <f>MAX(0,MIN(K364+L364-M364,MonthlyPayment-SUM(H364,M364,R364,W364,AB364,AG364,AL364,AQ364,AV364,BA364)-SUM(I364)))</f>
        <v>0.0</v>
      </c>
      <c r="O364" s="19">
        <f>ROUND(K364+L364-M364-N364,2)</f>
        <v>0.0</v>
      </c>
      <c r="P364" s="19">
        <f>T363</f>
        <v>0.0</v>
      </c>
      <c r="Q364" s="19">
        <f>ROUND(P364*$Q$5/12,2)</f>
        <v>0.0</v>
      </c>
      <c r="R364" s="19">
        <f>MIN($R$5,P364+Q364)</f>
        <v>0.0</v>
      </c>
      <c r="S364" s="19">
        <f>MAX(0,MIN(P364+Q364-R364,MonthlyPayment-SUM(H364,M364,R364,W364,AB364,AG364,AL364,AQ364,AV364,BA364)-SUM(I364,N364)))</f>
        <v>0.0</v>
      </c>
      <c r="T364" s="19">
        <f>ROUND(P364+Q364-R364-S364,2)</f>
        <v>0.0</v>
      </c>
      <c r="U364" s="19">
        <f>Y363</f>
        <v>0.0</v>
      </c>
      <c r="V364" s="19">
        <f>ROUND(U364*$V$5/12,2)</f>
        <v>0.0</v>
      </c>
      <c r="W364" s="19">
        <f>MIN($W$5,U364+V364)</f>
        <v>0.0</v>
      </c>
      <c r="X364" s="19">
        <f>MAX(0,MIN(U364+V364-W364,MonthlyPayment-SUM(H364,M364,R364,W364,AB364,AG364,AL364,AQ364,AV364,BA364)-SUM(I364,N364,S364)))</f>
        <v>0.0</v>
      </c>
      <c r="Y364" s="19">
        <f>ROUND(U364+V364-W364-X364,2)</f>
        <v>0.0</v>
      </c>
      <c r="Z364" s="19">
        <f>AD363</f>
        <v>0.0</v>
      </c>
      <c r="AA364" s="19">
        <f>ROUND(Z364*$AA$5/12,2)</f>
        <v>0.0</v>
      </c>
      <c r="AB364" s="19">
        <f>MIN($AB$5,Z364+AA364)</f>
        <v>0.0</v>
      </c>
      <c r="AC364" s="19">
        <f>MAX(0,MIN(Z364+AA364-AB364,MonthlyPayment-SUM(H364,M364,R364,W364,AB364,AG364,AL364,AQ364,AV364,BA364)-SUM(I364,N364,S364,X364)))</f>
        <v>0.0</v>
      </c>
      <c r="AD364" s="19">
        <f>ROUND(Z364+AA364-AB364-AC364,2)</f>
        <v>0.0</v>
      </c>
      <c r="AE364" s="19">
        <f>AI363</f>
        <v>0.0</v>
      </c>
      <c r="AF364" s="19">
        <f>ROUND(AE364*$AF$5/12,2)</f>
        <v>0.0</v>
      </c>
      <c r="AG364" s="19">
        <f>MIN($AG$5,AE364+AF364)</f>
        <v>0.0</v>
      </c>
      <c r="AH364" s="19">
        <f>MAX(0,MIN(AE364+AF364-AG364,MonthlyPayment-SUM(H364,M364,R364,W364,AB364,AG364,AL364,AQ364,AV364,BA364)-SUM(I364,N364,S364,X364,AC364)))</f>
        <v>0.0</v>
      </c>
      <c r="AI364" s="19">
        <f>ROUND(AE364+AF364-AG364-AH364,2)</f>
        <v>0.0</v>
      </c>
      <c r="AJ364" s="19">
        <f>AN363</f>
        <v>0.0</v>
      </c>
      <c r="AK364" s="19">
        <f>ROUND(AJ364*$AK$5/12,2)</f>
        <v>0.0</v>
      </c>
      <c r="AL364" s="19">
        <f>MIN($AL$5,AJ364+AK364)</f>
        <v>0.0</v>
      </c>
      <c r="AM364" s="19">
        <f>MAX(0,MIN(AJ364+AK364-AL364,MonthlyPayment-SUM(H364,M364,R364,W364,AB364,AG364,AL364,AQ364,AV364,BA364)-SUM(I364,N364,S364,X364,AC364,AH364)))</f>
        <v>0.0</v>
      </c>
      <c r="AN364" s="19">
        <f>ROUND(AJ364+AK364-AL364-AM364,2)</f>
        <v>0.0</v>
      </c>
      <c r="AO364" s="19">
        <f>AS363</f>
        <v>0.0</v>
      </c>
      <c r="AP364" s="19">
        <f>ROUND(AO364*$AP$5/12,2)</f>
        <v>0.0</v>
      </c>
      <c r="AQ364" s="19">
        <f>MIN($AQ$5,AO364+AP364)</f>
        <v>0.0</v>
      </c>
      <c r="AR364" s="19">
        <f>MAX(0,MIN(AO364+AP364-AQ364,MonthlyPayment-SUM(H364,M364,R364,W364,AB364,AG364,AL364,AQ364,AV364,BA364)-SUM(I364,N364,S364,X364,AC364,AH364,AM364)))</f>
        <v>0.0</v>
      </c>
      <c r="AS364" s="19">
        <f>ROUND(AO364+AP364-AQ364-AR364,2)</f>
        <v>0.0</v>
      </c>
      <c r="AT364" s="19">
        <f>AX363</f>
        <v>0.0</v>
      </c>
      <c r="AU364" s="19">
        <f>ROUND(AT364*$AU$5/12,2)</f>
        <v>0.0</v>
      </c>
      <c r="AV364" s="19">
        <f>MIN($AV$5,AT364+AU364)</f>
        <v>0.0</v>
      </c>
      <c r="AW364" s="19">
        <f>MAX(0,MIN(AT364+AU364-AV364,MonthlyPayment-SUM(H364,M364,R364,W364,AB364,AG364,AL364,AQ364,AV364,BA364)-SUM(I364,N364,S364,X364,AC364,AH364,AM364,AR364)))</f>
        <v>0.0</v>
      </c>
      <c r="AX364" s="19">
        <f>ROUND(AT364+AU364-AV364-AW364,2)</f>
        <v>0.0</v>
      </c>
      <c r="AY364" s="19">
        <f>BC363</f>
        <v>0.0</v>
      </c>
      <c r="AZ364" s="19">
        <f>ROUND(AY364*$AZ$5/12,2)</f>
        <v>0.0</v>
      </c>
      <c r="BA364" s="19">
        <f>MIN($BA$5,AY364+AZ364)</f>
        <v>0.0</v>
      </c>
      <c r="BB364" s="19">
        <f>MAX(0,MIN(AY364+AZ364-BA364,MonthlyPayment-SUM(H364,M364,R364,W364,AB364,AG364,AL364,AQ364,AV364,BA364)-SUM(I364,N364,S364,X364,AC364,AH364,AM364,AR364,AW364)))</f>
        <v>0.0</v>
      </c>
      <c r="BC364" s="19">
        <f>ROUND(AY364+AZ364-BA364-BB364,2)</f>
        <v>0.0</v>
      </c>
    </row>
    <row r="365" spans="1:55">
      <c r="A365" s="9">
        <v>359</v>
      </c>
      <c r="B365" s="15">
        <f>IF(FirstPayment="","",EDATE(FirstPayment,A365-1))</f>
        <v/>
      </c>
      <c r="C365" s="19">
        <f>SUM(H365,M365,R365,W365,AB365,AG365,AL365,AQ365,AV365,BA365,I365,N365,S365,X365,AC365,AH365,AM365,AR365,AW365,BB365)</f>
        <v>0.0</v>
      </c>
      <c r="D365" s="19">
        <f>SUM(J365,O365,T365,Y365,AD365,AI365,AN365,AS365,AX365,BC365)</f>
        <v>0.0</v>
      </c>
      <c r="E365" s="19">
        <f>SUM(G365,L365,Q365,V365,AA365,AF365,AK365,AP365,AU365,AZ365)</f>
        <v>0.0</v>
      </c>
      <c r="F365" s="19">
        <f>J364</f>
        <v>0.0</v>
      </c>
      <c r="G365" s="19">
        <f>ROUND(F365*$G$5/12,2)</f>
        <v>0.0</v>
      </c>
      <c r="H365" s="19">
        <f>MIN($H$5,F365+G365)</f>
        <v>0.0</v>
      </c>
      <c r="I365" s="19">
        <f>MAX(0,MIN(F365+G365-H365,MonthlyPayment-SUM(H365,M365,R365,W365,AB365,AG365,AL365,AQ365,AV365,BA365)))</f>
        <v>0.0</v>
      </c>
      <c r="J365" s="19">
        <f>ROUND(F365+G365-H365-I365,2)</f>
        <v>0.0</v>
      </c>
      <c r="K365" s="19">
        <f>O364</f>
        <v>0.0</v>
      </c>
      <c r="L365" s="19">
        <f>ROUND(K365*$L$5/12,2)</f>
        <v>0.0</v>
      </c>
      <c r="M365" s="19">
        <f>MIN($M$5,K365+L365)</f>
        <v>0.0</v>
      </c>
      <c r="N365" s="19">
        <f>MAX(0,MIN(K365+L365-M365,MonthlyPayment-SUM(H365,M365,R365,W365,AB365,AG365,AL365,AQ365,AV365,BA365)-SUM(I365)))</f>
        <v>0.0</v>
      </c>
      <c r="O365" s="19">
        <f>ROUND(K365+L365-M365-N365,2)</f>
        <v>0.0</v>
      </c>
      <c r="P365" s="19">
        <f>T364</f>
        <v>0.0</v>
      </c>
      <c r="Q365" s="19">
        <f>ROUND(P365*$Q$5/12,2)</f>
        <v>0.0</v>
      </c>
      <c r="R365" s="19">
        <f>MIN($R$5,P365+Q365)</f>
        <v>0.0</v>
      </c>
      <c r="S365" s="19">
        <f>MAX(0,MIN(P365+Q365-R365,MonthlyPayment-SUM(H365,M365,R365,W365,AB365,AG365,AL365,AQ365,AV365,BA365)-SUM(I365,N365)))</f>
        <v>0.0</v>
      </c>
      <c r="T365" s="19">
        <f>ROUND(P365+Q365-R365-S365,2)</f>
        <v>0.0</v>
      </c>
      <c r="U365" s="19">
        <f>Y364</f>
        <v>0.0</v>
      </c>
      <c r="V365" s="19">
        <f>ROUND(U365*$V$5/12,2)</f>
        <v>0.0</v>
      </c>
      <c r="W365" s="19">
        <f>MIN($W$5,U365+V365)</f>
        <v>0.0</v>
      </c>
      <c r="X365" s="19">
        <f>MAX(0,MIN(U365+V365-W365,MonthlyPayment-SUM(H365,M365,R365,W365,AB365,AG365,AL365,AQ365,AV365,BA365)-SUM(I365,N365,S365)))</f>
        <v>0.0</v>
      </c>
      <c r="Y365" s="19">
        <f>ROUND(U365+V365-W365-X365,2)</f>
        <v>0.0</v>
      </c>
      <c r="Z365" s="19">
        <f>AD364</f>
        <v>0.0</v>
      </c>
      <c r="AA365" s="19">
        <f>ROUND(Z365*$AA$5/12,2)</f>
        <v>0.0</v>
      </c>
      <c r="AB365" s="19">
        <f>MIN($AB$5,Z365+AA365)</f>
        <v>0.0</v>
      </c>
      <c r="AC365" s="19">
        <f>MAX(0,MIN(Z365+AA365-AB365,MonthlyPayment-SUM(H365,M365,R365,W365,AB365,AG365,AL365,AQ365,AV365,BA365)-SUM(I365,N365,S365,X365)))</f>
        <v>0.0</v>
      </c>
      <c r="AD365" s="19">
        <f>ROUND(Z365+AA365-AB365-AC365,2)</f>
        <v>0.0</v>
      </c>
      <c r="AE365" s="19">
        <f>AI364</f>
        <v>0.0</v>
      </c>
      <c r="AF365" s="19">
        <f>ROUND(AE365*$AF$5/12,2)</f>
        <v>0.0</v>
      </c>
      <c r="AG365" s="19">
        <f>MIN($AG$5,AE365+AF365)</f>
        <v>0.0</v>
      </c>
      <c r="AH365" s="19">
        <f>MAX(0,MIN(AE365+AF365-AG365,MonthlyPayment-SUM(H365,M365,R365,W365,AB365,AG365,AL365,AQ365,AV365,BA365)-SUM(I365,N365,S365,X365,AC365)))</f>
        <v>0.0</v>
      </c>
      <c r="AI365" s="19">
        <f>ROUND(AE365+AF365-AG365-AH365,2)</f>
        <v>0.0</v>
      </c>
      <c r="AJ365" s="19">
        <f>AN364</f>
        <v>0.0</v>
      </c>
      <c r="AK365" s="19">
        <f>ROUND(AJ365*$AK$5/12,2)</f>
        <v>0.0</v>
      </c>
      <c r="AL365" s="19">
        <f>MIN($AL$5,AJ365+AK365)</f>
        <v>0.0</v>
      </c>
      <c r="AM365" s="19">
        <f>MAX(0,MIN(AJ365+AK365-AL365,MonthlyPayment-SUM(H365,M365,R365,W365,AB365,AG365,AL365,AQ365,AV365,BA365)-SUM(I365,N365,S365,X365,AC365,AH365)))</f>
        <v>0.0</v>
      </c>
      <c r="AN365" s="19">
        <f>ROUND(AJ365+AK365-AL365-AM365,2)</f>
        <v>0.0</v>
      </c>
      <c r="AO365" s="19">
        <f>AS364</f>
        <v>0.0</v>
      </c>
      <c r="AP365" s="19">
        <f>ROUND(AO365*$AP$5/12,2)</f>
        <v>0.0</v>
      </c>
      <c r="AQ365" s="19">
        <f>MIN($AQ$5,AO365+AP365)</f>
        <v>0.0</v>
      </c>
      <c r="AR365" s="19">
        <f>MAX(0,MIN(AO365+AP365-AQ365,MonthlyPayment-SUM(H365,M365,R365,W365,AB365,AG365,AL365,AQ365,AV365,BA365)-SUM(I365,N365,S365,X365,AC365,AH365,AM365)))</f>
        <v>0.0</v>
      </c>
      <c r="AS365" s="19">
        <f>ROUND(AO365+AP365-AQ365-AR365,2)</f>
        <v>0.0</v>
      </c>
      <c r="AT365" s="19">
        <f>AX364</f>
        <v>0.0</v>
      </c>
      <c r="AU365" s="19">
        <f>ROUND(AT365*$AU$5/12,2)</f>
        <v>0.0</v>
      </c>
      <c r="AV365" s="19">
        <f>MIN($AV$5,AT365+AU365)</f>
        <v>0.0</v>
      </c>
      <c r="AW365" s="19">
        <f>MAX(0,MIN(AT365+AU365-AV365,MonthlyPayment-SUM(H365,M365,R365,W365,AB365,AG365,AL365,AQ365,AV365,BA365)-SUM(I365,N365,S365,X365,AC365,AH365,AM365,AR365)))</f>
        <v>0.0</v>
      </c>
      <c r="AX365" s="19">
        <f>ROUND(AT365+AU365-AV365-AW365,2)</f>
        <v>0.0</v>
      </c>
      <c r="AY365" s="19">
        <f>BC364</f>
        <v>0.0</v>
      </c>
      <c r="AZ365" s="19">
        <f>ROUND(AY365*$AZ$5/12,2)</f>
        <v>0.0</v>
      </c>
      <c r="BA365" s="19">
        <f>MIN($BA$5,AY365+AZ365)</f>
        <v>0.0</v>
      </c>
      <c r="BB365" s="19">
        <f>MAX(0,MIN(AY365+AZ365-BA365,MonthlyPayment-SUM(H365,M365,R365,W365,AB365,AG365,AL365,AQ365,AV365,BA365)-SUM(I365,N365,S365,X365,AC365,AH365,AM365,AR365,AW365)))</f>
        <v>0.0</v>
      </c>
      <c r="BC365" s="19">
        <f>ROUND(AY365+AZ365-BA365-BB365,2)</f>
        <v>0.0</v>
      </c>
    </row>
    <row r="366" spans="1:55">
      <c r="A366" s="9">
        <v>360</v>
      </c>
      <c r="B366" s="15">
        <f>IF(FirstPayment="","",EDATE(FirstPayment,A366-1))</f>
        <v/>
      </c>
      <c r="C366" s="19">
        <f>SUM(H366,M366,R366,W366,AB366,AG366,AL366,AQ366,AV366,BA366,I366,N366,S366,X366,AC366,AH366,AM366,AR366,AW366,BB366)</f>
        <v>0.0</v>
      </c>
      <c r="D366" s="19">
        <f>SUM(J366,O366,T366,Y366,AD366,AI366,AN366,AS366,AX366,BC366)</f>
        <v>0.0</v>
      </c>
      <c r="E366" s="19">
        <f>SUM(G366,L366,Q366,V366,AA366,AF366,AK366,AP366,AU366,AZ366)</f>
        <v>0.0</v>
      </c>
      <c r="F366" s="19">
        <f>J365</f>
        <v>0.0</v>
      </c>
      <c r="G366" s="19">
        <f>ROUND(F366*$G$5/12,2)</f>
        <v>0.0</v>
      </c>
      <c r="H366" s="19">
        <f>MIN($H$5,F366+G366)</f>
        <v>0.0</v>
      </c>
      <c r="I366" s="19">
        <f>MAX(0,MIN(F366+G366-H366,MonthlyPayment-SUM(H366,M366,R366,W366,AB366,AG366,AL366,AQ366,AV366,BA366)))</f>
        <v>0.0</v>
      </c>
      <c r="J366" s="19">
        <f>ROUND(F366+G366-H366-I366,2)</f>
        <v>0.0</v>
      </c>
      <c r="K366" s="19">
        <f>O365</f>
        <v>0.0</v>
      </c>
      <c r="L366" s="19">
        <f>ROUND(K366*$L$5/12,2)</f>
        <v>0.0</v>
      </c>
      <c r="M366" s="19">
        <f>MIN($M$5,K366+L366)</f>
        <v>0.0</v>
      </c>
      <c r="N366" s="19">
        <f>MAX(0,MIN(K366+L366-M366,MonthlyPayment-SUM(H366,M366,R366,W366,AB366,AG366,AL366,AQ366,AV366,BA366)-SUM(I366)))</f>
        <v>0.0</v>
      </c>
      <c r="O366" s="19">
        <f>ROUND(K366+L366-M366-N366,2)</f>
        <v>0.0</v>
      </c>
      <c r="P366" s="19">
        <f>T365</f>
        <v>0.0</v>
      </c>
      <c r="Q366" s="19">
        <f>ROUND(P366*$Q$5/12,2)</f>
        <v>0.0</v>
      </c>
      <c r="R366" s="19">
        <f>MIN($R$5,P366+Q366)</f>
        <v>0.0</v>
      </c>
      <c r="S366" s="19">
        <f>MAX(0,MIN(P366+Q366-R366,MonthlyPayment-SUM(H366,M366,R366,W366,AB366,AG366,AL366,AQ366,AV366,BA366)-SUM(I366,N366)))</f>
        <v>0.0</v>
      </c>
      <c r="T366" s="19">
        <f>ROUND(P366+Q366-R366-S366,2)</f>
        <v>0.0</v>
      </c>
      <c r="U366" s="19">
        <f>Y365</f>
        <v>0.0</v>
      </c>
      <c r="V366" s="19">
        <f>ROUND(U366*$V$5/12,2)</f>
        <v>0.0</v>
      </c>
      <c r="W366" s="19">
        <f>MIN($W$5,U366+V366)</f>
        <v>0.0</v>
      </c>
      <c r="X366" s="19">
        <f>MAX(0,MIN(U366+V366-W366,MonthlyPayment-SUM(H366,M366,R366,W366,AB366,AG366,AL366,AQ366,AV366,BA366)-SUM(I366,N366,S366)))</f>
        <v>0.0</v>
      </c>
      <c r="Y366" s="19">
        <f>ROUND(U366+V366-W366-X366,2)</f>
        <v>0.0</v>
      </c>
      <c r="Z366" s="19">
        <f>AD365</f>
        <v>0.0</v>
      </c>
      <c r="AA366" s="19">
        <f>ROUND(Z366*$AA$5/12,2)</f>
        <v>0.0</v>
      </c>
      <c r="AB366" s="19">
        <f>MIN($AB$5,Z366+AA366)</f>
        <v>0.0</v>
      </c>
      <c r="AC366" s="19">
        <f>MAX(0,MIN(Z366+AA366-AB366,MonthlyPayment-SUM(H366,M366,R366,W366,AB366,AG366,AL366,AQ366,AV366,BA366)-SUM(I366,N366,S366,X366)))</f>
        <v>0.0</v>
      </c>
      <c r="AD366" s="19">
        <f>ROUND(Z366+AA366-AB366-AC366,2)</f>
        <v>0.0</v>
      </c>
      <c r="AE366" s="19">
        <f>AI365</f>
        <v>0.0</v>
      </c>
      <c r="AF366" s="19">
        <f>ROUND(AE366*$AF$5/12,2)</f>
        <v>0.0</v>
      </c>
      <c r="AG366" s="19">
        <f>MIN($AG$5,AE366+AF366)</f>
        <v>0.0</v>
      </c>
      <c r="AH366" s="19">
        <f>MAX(0,MIN(AE366+AF366-AG366,MonthlyPayment-SUM(H366,M366,R366,W366,AB366,AG366,AL366,AQ366,AV366,BA366)-SUM(I366,N366,S366,X366,AC366)))</f>
        <v>0.0</v>
      </c>
      <c r="AI366" s="19">
        <f>ROUND(AE366+AF366-AG366-AH366,2)</f>
        <v>0.0</v>
      </c>
      <c r="AJ366" s="19">
        <f>AN365</f>
        <v>0.0</v>
      </c>
      <c r="AK366" s="19">
        <f>ROUND(AJ366*$AK$5/12,2)</f>
        <v>0.0</v>
      </c>
      <c r="AL366" s="19">
        <f>MIN($AL$5,AJ366+AK366)</f>
        <v>0.0</v>
      </c>
      <c r="AM366" s="19">
        <f>MAX(0,MIN(AJ366+AK366-AL366,MonthlyPayment-SUM(H366,M366,R366,W366,AB366,AG366,AL366,AQ366,AV366,BA366)-SUM(I366,N366,S366,X366,AC366,AH366)))</f>
        <v>0.0</v>
      </c>
      <c r="AN366" s="19">
        <f>ROUND(AJ366+AK366-AL366-AM366,2)</f>
        <v>0.0</v>
      </c>
      <c r="AO366" s="19">
        <f>AS365</f>
        <v>0.0</v>
      </c>
      <c r="AP366" s="19">
        <f>ROUND(AO366*$AP$5/12,2)</f>
        <v>0.0</v>
      </c>
      <c r="AQ366" s="19">
        <f>MIN($AQ$5,AO366+AP366)</f>
        <v>0.0</v>
      </c>
      <c r="AR366" s="19">
        <f>MAX(0,MIN(AO366+AP366-AQ366,MonthlyPayment-SUM(H366,M366,R366,W366,AB366,AG366,AL366,AQ366,AV366,BA366)-SUM(I366,N366,S366,X366,AC366,AH366,AM366)))</f>
        <v>0.0</v>
      </c>
      <c r="AS366" s="19">
        <f>ROUND(AO366+AP366-AQ366-AR366,2)</f>
        <v>0.0</v>
      </c>
      <c r="AT366" s="19">
        <f>AX365</f>
        <v>0.0</v>
      </c>
      <c r="AU366" s="19">
        <f>ROUND(AT366*$AU$5/12,2)</f>
        <v>0.0</v>
      </c>
      <c r="AV366" s="19">
        <f>MIN($AV$5,AT366+AU366)</f>
        <v>0.0</v>
      </c>
      <c r="AW366" s="19">
        <f>MAX(0,MIN(AT366+AU366-AV366,MonthlyPayment-SUM(H366,M366,R366,W366,AB366,AG366,AL366,AQ366,AV366,BA366)-SUM(I366,N366,S366,X366,AC366,AH366,AM366,AR366)))</f>
        <v>0.0</v>
      </c>
      <c r="AX366" s="19">
        <f>ROUND(AT366+AU366-AV366-AW366,2)</f>
        <v>0.0</v>
      </c>
      <c r="AY366" s="19">
        <f>BC365</f>
        <v>0.0</v>
      </c>
      <c r="AZ366" s="19">
        <f>ROUND(AY366*$AZ$5/12,2)</f>
        <v>0.0</v>
      </c>
      <c r="BA366" s="19">
        <f>MIN($BA$5,AY366+AZ366)</f>
        <v>0.0</v>
      </c>
      <c r="BB366" s="19">
        <f>MAX(0,MIN(AY366+AZ366-BA366,MonthlyPayment-SUM(H366,M366,R366,W366,AB366,AG366,AL366,AQ366,AV366,BA366)-SUM(I366,N366,S366,X366,AC366,AH366,AM366,AR366,AW366)))</f>
        <v>0.0</v>
      </c>
      <c r="BC366" s="19">
        <f>ROUND(AY366+AZ366-BA366-BB366,2)</f>
        <v>0.0</v>
      </c>
    </row>
  </sheetData>
  <sheetProtection sheet="1" objects="1" scenarios="1" formatColumns="0" formatRows="0"/>
  <mergeCells count="10">
    <mergeCell ref="F4:J4"/>
    <mergeCell ref="K4:O4"/>
    <mergeCell ref="P4:T4"/>
    <mergeCell ref="U4:Y4"/>
    <mergeCell ref="Z4:AD4"/>
    <mergeCell ref="AE4:AI4"/>
    <mergeCell ref="AJ4:AN4"/>
    <mergeCell ref="AO4:AS4"/>
    <mergeCell ref="AT4:AX4"/>
    <mergeCell ref="AY4:BC4"/>
  </mergeCell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Debts</vt:lpstr>
      <vt:lpstr>Snowball</vt:lpstr>
      <vt:lpstr>Avalanche</vt:lpstr>
      <vt:lpstr>ExtraPayment</vt:lpstr>
      <vt:lpstr>FirstPayment</vt:lpstr>
      <vt:lpstr>MonthlyPayment</vt:lpstr>
      <vt:lpstr>Avalanche!Print_Titles</vt:lpstr>
      <vt:lpstr>Snowball!Print_Titles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Debt snowball and avalanche planner</dc:title>
  <dc:subject>Excel template · Debt payoff planner · Pound sterling (£)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